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J:\ENEDIS_AMEPS_NT_IDF_OUEST\CEX\curatif\"/>
    </mc:Choice>
  </mc:AlternateContent>
  <bookViews>
    <workbookView xWindow="0" yWindow="0" windowWidth="28800" windowHeight="11085" tabRatio="618" activeTab="2"/>
  </bookViews>
  <sheets>
    <sheet name="BPAG SSI PIT 29.02.24" sheetId="9" r:id="rId1"/>
    <sheet name="Lexique" sheetId="8" r:id="rId2"/>
    <sheet name="Curatif PS - MAJ 20,09,2024" sheetId="4" r:id="rId3"/>
    <sheet name="Indicateurs" sheetId="5" r:id="rId4"/>
    <sheet name="Plan de charge AMEPS - 06.10.23" sheetId="7" r:id="rId5"/>
    <sheet name="Répartition entités" sheetId="6" r:id="rId6"/>
    <sheet name="Historique Actions" sheetId="1" r:id="rId7"/>
  </sheets>
  <definedNames>
    <definedName name="_xlnm._FilterDatabase" localSheetId="2" hidden="1">'Curatif PS - MAJ 20,09,2024'!$A$1:$I$610</definedName>
    <definedName name="_xlnm._FilterDatabase" localSheetId="6" hidden="1">'Historique Actions'!$A$1:$H$314</definedName>
    <definedName name="_xlnm._FilterDatabase" localSheetId="4" hidden="1">'Plan de charge AMEPS - 06.10.23'!$A$1:$F$114</definedName>
  </definedNames>
  <calcPr calcId="162913"/>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K15" i="5" s="1"/>
  <c r="B16" i="6"/>
  <c r="D14" i="5"/>
  <c r="D13" i="5"/>
  <c r="F13" i="5"/>
  <c r="C13" i="5"/>
  <c r="C14" i="6"/>
  <c r="F14" i="5"/>
  <c r="B13" i="5"/>
  <c r="N15" i="5"/>
  <c r="C15" i="5"/>
  <c r="B14" i="5"/>
  <c r="F15" i="5"/>
  <c r="C17" i="6"/>
  <c r="B13" i="6"/>
  <c r="C16" i="6"/>
  <c r="B15" i="6"/>
  <c r="D15" i="5"/>
  <c r="M15" i="5"/>
  <c r="B17" i="6"/>
  <c r="B12" i="6"/>
  <c r="C12" i="6"/>
  <c r="D14" i="6"/>
  <c r="C15" i="6"/>
  <c r="D12" i="6"/>
  <c r="L15" i="5"/>
  <c r="B14" i="6"/>
  <c r="D15" i="6"/>
  <c r="C13" i="6"/>
  <c r="D17" i="6"/>
  <c r="D13" i="6"/>
  <c r="C14" i="5"/>
  <c r="D16" i="6"/>
  <c r="E12" i="6" l="1"/>
  <c r="B18" i="6"/>
  <c r="E13" i="6"/>
  <c r="E14" i="6"/>
  <c r="E16" i="6"/>
  <c r="D18" i="6"/>
  <c r="E17" i="6"/>
  <c r="E15" i="6"/>
  <c r="C18" i="6"/>
  <c r="E18" i="6" l="1"/>
</calcChain>
</file>

<file path=xl/sharedStrings.xml><?xml version="1.0" encoding="utf-8"?>
<sst xmlns="http://schemas.openxmlformats.org/spreadsheetml/2006/main" count="4574" uniqueCount="986">
  <si>
    <t>ALSACE</t>
  </si>
  <si>
    <t>PS</t>
  </si>
  <si>
    <t>Action</t>
  </si>
  <si>
    <t>Portail entrée PSEM (très dur et cassé, impossible à fermer à moins de trois personnes avec la dépression)</t>
  </si>
  <si>
    <t>Fabien</t>
  </si>
  <si>
    <t>Fuite d’eau au RDC venant des étages (impossible de faire couler de l’eau à partir du R+1 sans inonder le RDC)</t>
  </si>
  <si>
    <t>En cours</t>
  </si>
  <si>
    <t>Infiltration d’eau dans certaines salles rames</t>
  </si>
  <si>
    <t>Vu avec Brahim, passage d'un cabinet expert pour une étude de structure complète du poste</t>
  </si>
  <si>
    <t xml:space="preserve">Tubulure Alimentation d’eau couloir aéro dessoudée </t>
  </si>
  <si>
    <t xml:space="preserve">Eclairage de l’intégralité du poste (salles rames, salle CC, couloirs etc…) </t>
  </si>
  <si>
    <t xml:space="preserve">Hygiène globale du PS + eclairage + Alim eau TR + Palan </t>
  </si>
  <si>
    <t xml:space="preserve">Vérification du pont roulant </t>
  </si>
  <si>
    <t xml:space="preserve">Ancien coffret à déposer au niveau de l'entrée, à côté du coffret de présence </t>
  </si>
  <si>
    <t xml:space="preserve">Serrure local batteries à changer </t>
  </si>
  <si>
    <t>Absence d’éclairage au niveau des salles aéros + conservateurs des TR611 et TR613</t>
  </si>
  <si>
    <t>Stockage de DJHTA + MALT dans une des salle rames</t>
  </si>
  <si>
    <t>Samir</t>
  </si>
  <si>
    <t>Date de réalisation</t>
  </si>
  <si>
    <t>Fait</t>
  </si>
  <si>
    <t>TR612 : Fuite d’huile sur la borne HTA, investigation à intégrer lors de la sortie d’ouvrage.</t>
  </si>
  <si>
    <t>Stationnement des deux roues de plus en plus problématique, voir ce qu’il est possible de faire</t>
  </si>
  <si>
    <t>Mathieu</t>
  </si>
  <si>
    <t>Maxime</t>
  </si>
  <si>
    <t>Mail envoyé le 30/01 à la direction territorial pour avoir un appui en mairie</t>
  </si>
  <si>
    <t>Etat</t>
  </si>
  <si>
    <t>A faire</t>
  </si>
  <si>
    <t>Planifié</t>
  </si>
  <si>
    <t>Noté au planning S7 S8</t>
  </si>
  <si>
    <t>Echelle non MALT</t>
  </si>
  <si>
    <t xml:space="preserve">La nouvelle clôture qui nous sépare de l’ancien poste n’a pas été mise à la terre (toujours pas de triangles posés non plus) </t>
  </si>
  <si>
    <t>Borne VE 3 kW à remplacer par des 7 kW</t>
  </si>
  <si>
    <t>AMPERE</t>
  </si>
  <si>
    <t>Récupérer les compresseurs</t>
  </si>
  <si>
    <t xml:space="preserve">Nombreux caches des protections des cellules HTA retirés </t>
  </si>
  <si>
    <t xml:space="preserve">TR611 : Complément Conservateur Régleur à faire </t>
  </si>
  <si>
    <t>Nicolas</t>
  </si>
  <si>
    <t>Téléphones PS non fonctionnels</t>
  </si>
  <si>
    <t>ARGENTEUIL</t>
  </si>
  <si>
    <t xml:space="preserve">Eclairage partie RTE et partie bâtiment HTA </t>
  </si>
  <si>
    <t xml:space="preserve">STA + STB TR612 HS et  STA et TR611 HS </t>
  </si>
  <si>
    <t xml:space="preserve">Passer bouton coffret présence en face avant </t>
  </si>
  <si>
    <t>Pas d’alarme sonore</t>
  </si>
  <si>
    <t>GDP ne voit pas la présence Enedis et RTE</t>
  </si>
  <si>
    <t>Nettoyage poste</t>
  </si>
  <si>
    <t>Etanchéité coté piste lourde</t>
  </si>
  <si>
    <t>Relamping du R-1 et salle rame 1B à prévoir</t>
  </si>
  <si>
    <t>Eclairage gradins de condos HS</t>
  </si>
  <si>
    <r>
      <rPr>
        <sz val="11"/>
        <color theme="1"/>
        <rFont val="Calibri"/>
        <family val="2"/>
        <scheme val="minor"/>
      </rPr>
      <t>Pas BAES sous les rames</t>
    </r>
    <r>
      <rPr>
        <sz val="11"/>
        <color rgb="FF1F497D"/>
        <rFont val="Calibri"/>
        <family val="2"/>
        <scheme val="minor"/>
      </rPr>
      <t/>
    </r>
  </si>
  <si>
    <r>
      <rPr>
        <sz val="11"/>
        <color theme="1"/>
        <rFont val="Calibri"/>
        <family val="2"/>
        <scheme val="minor"/>
      </rPr>
      <t>Groom HS de la porte de la rame 3B</t>
    </r>
    <r>
      <rPr>
        <sz val="11"/>
        <color rgb="FF1F497D"/>
        <rFont val="Calibri"/>
        <family val="2"/>
        <scheme val="minor"/>
      </rPr>
      <t/>
    </r>
  </si>
  <si>
    <r>
      <rPr>
        <sz val="11"/>
        <color theme="1"/>
        <rFont val="Calibri"/>
        <family val="2"/>
        <scheme val="minor"/>
      </rPr>
      <t>Voyant « trappes fermées » allumé TR612 apparemment PB sur câblage</t>
    </r>
    <r>
      <rPr>
        <sz val="11"/>
        <color rgb="FF1F497D"/>
        <rFont val="Calibri"/>
        <family val="2"/>
        <scheme val="minor"/>
      </rPr>
      <t/>
    </r>
  </si>
  <si>
    <t>BOULE</t>
  </si>
  <si>
    <t>Défaut voyant « ventil B » allumé TR611</t>
  </si>
  <si>
    <t>Gregory</t>
  </si>
  <si>
    <t>Plaque signalétique présence SF6 à ajouter</t>
  </si>
  <si>
    <r>
      <t>Plusieurs câbles HTA ne sont pas identifiés au sous-sol des rames</t>
    </r>
    <r>
      <rPr>
        <sz val="11"/>
        <color rgb="FF1F497D"/>
        <rFont val="Calibri"/>
        <family val="2"/>
        <scheme val="minor"/>
      </rPr>
      <t xml:space="preserve"> </t>
    </r>
    <r>
      <rPr>
        <sz val="11"/>
        <color rgb="FFED7D31"/>
        <rFont val="Calibri"/>
        <family val="2"/>
        <scheme val="minor"/>
      </rPr>
      <t>     </t>
    </r>
  </si>
  <si>
    <r>
      <t>Une boite type « coffret sous trottoir » se trouve à l’entrée de la galerie2</t>
    </r>
    <r>
      <rPr>
        <sz val="11"/>
        <color rgb="FF1F497D"/>
        <rFont val="Calibri"/>
        <family val="2"/>
        <scheme val="minor"/>
      </rPr>
      <t/>
    </r>
  </si>
  <si>
    <t xml:space="preserve">Absence de bagues câbles HTA au niveau de la Grille HTA TR611 </t>
  </si>
  <si>
    <t>BILLANCOURT</t>
  </si>
  <si>
    <t>Intégralité des BPAG HS</t>
  </si>
  <si>
    <t xml:space="preserve">Mise en place de bornes électriques VE </t>
  </si>
  <si>
    <t>Balisage Décret 94 à reprendre</t>
  </si>
  <si>
    <t>Gilles</t>
  </si>
  <si>
    <t>Changement du moteur aéro prévu S19 S20</t>
  </si>
  <si>
    <t>Problème circulation huile TR314 + Aéros</t>
  </si>
  <si>
    <t>Prévoir Formation SSI</t>
  </si>
  <si>
    <t>Câble HTA 1D69  câbles coupés dans la cellule</t>
  </si>
  <si>
    <t>Problème de condos</t>
  </si>
  <si>
    <t xml:space="preserve">Problème bagotage SSI </t>
  </si>
  <si>
    <t xml:space="preserve">Terre batterie à identifier </t>
  </si>
  <si>
    <t xml:space="preserve">Cellule 1M33 (ARTERE COULEUVRE) : Câbles coupés + laissés raccordés à la Cellule HTA </t>
  </si>
  <si>
    <t xml:space="preserve">Câbles  HTA 1M14 (ARTERE COUPELLE) non fixé au mur comme les autres à coté </t>
  </si>
  <si>
    <t xml:space="preserve">Nombreuses identifications de Cellules HTA manquantes </t>
  </si>
  <si>
    <t>Besoin d’installation de miroir pour mieux contrôler l’état des conservateurs (TR312 + AT11)</t>
  </si>
  <si>
    <t xml:space="preserve">Serrures HS Portail + Portillon (chainette installée) </t>
  </si>
  <si>
    <t>Evacuation eau de pluie bouchée (caniveau sur la piste lourde)</t>
  </si>
  <si>
    <t xml:space="preserve">Eclairage HS </t>
  </si>
  <si>
    <t xml:space="preserve">Nombreux tourets câbles laissés au fond du PS </t>
  </si>
  <si>
    <t>COURBEVOIE</t>
  </si>
  <si>
    <t>devis à 16k€ fait voir avec Laury (ouverture de l’info au niveau du lot auto)</t>
  </si>
  <si>
    <t>transmis à RCI en attente de réponse</t>
  </si>
  <si>
    <t>Nombreuses bagues d’identifications de câbles HTA manquantes</t>
  </si>
  <si>
    <t>mettre en place une solution (appui de Laurent ?)</t>
  </si>
  <si>
    <t>vu avec PES, en attente de retour sur la prise en compte</t>
  </si>
  <si>
    <t>L’entreprise est à réactiver auprès de la DIR2S, Lucie peut éventuellement s’en charger comme elle doit s’occuper des galeries ?</t>
  </si>
  <si>
    <t>Centrale incendie à contrôler et extincteurs</t>
  </si>
  <si>
    <t>PLEU à contrôler</t>
  </si>
  <si>
    <t xml:space="preserve">Eclairage HS coté PIT et PIC </t>
  </si>
  <si>
    <t>Téléphone HS salle contrôle commande</t>
  </si>
  <si>
    <t>DANTON</t>
  </si>
  <si>
    <t>Relance pour nettoyage rames suite refus GEFIP MOAD</t>
  </si>
  <si>
    <t>Création d’un muret autour de chaque pénétration pour stopper l’eau lors de l’entretien des aéros</t>
  </si>
  <si>
    <t>Ménage général du poste (repose des éclairages, BP, BAES, mise en fonctionnement des rideaux etc…)</t>
  </si>
  <si>
    <t>2 trémies à reboucher rame 4, à voir avec le réseau</t>
  </si>
  <si>
    <r>
      <rPr>
        <sz val="7"/>
        <color rgb="FFED7D31"/>
        <rFont val="Times New Roman"/>
        <family val="1"/>
      </rPr>
      <t xml:space="preserve"> </t>
    </r>
    <r>
      <rPr>
        <b/>
        <sz val="11"/>
        <color theme="1"/>
        <rFont val="Calibri"/>
        <family val="2"/>
        <scheme val="minor"/>
      </rPr>
      <t>T</t>
    </r>
    <r>
      <rPr>
        <sz val="11"/>
        <color theme="1"/>
        <rFont val="Calibri"/>
        <family val="2"/>
        <scheme val="minor"/>
      </rPr>
      <t>R314 fuite d’huile Ph6</t>
    </r>
  </si>
  <si>
    <r>
      <rPr>
        <sz val="7"/>
        <color rgb="FFED7D31"/>
        <rFont val="Times New Roman"/>
        <family val="1"/>
      </rPr>
      <t xml:space="preserve"> </t>
    </r>
    <r>
      <rPr>
        <sz val="11"/>
        <color theme="1"/>
        <rFont val="Calibri"/>
        <family val="2"/>
        <scheme val="minor"/>
      </rPr>
      <t>Eclairage à reprendre dans salle CC</t>
    </r>
    <r>
      <rPr>
        <b/>
        <sz val="11"/>
        <color theme="1"/>
        <rFont val="Calibri"/>
        <family val="2"/>
        <scheme val="minor"/>
      </rPr>
      <t/>
    </r>
  </si>
  <si>
    <r>
      <rPr>
        <sz val="7"/>
        <color rgb="FFED7D31"/>
        <rFont val="Times New Roman"/>
        <family val="1"/>
      </rPr>
      <t xml:space="preserve"> </t>
    </r>
    <r>
      <rPr>
        <sz val="11"/>
        <color theme="1"/>
        <rFont val="Calibri"/>
        <family val="2"/>
        <scheme val="minor"/>
      </rPr>
      <t>Nettoyage à faire au sous-sols (attente palan)</t>
    </r>
  </si>
  <si>
    <r>
      <rPr>
        <sz val="7"/>
        <color rgb="FFED7D31"/>
        <rFont val="Times New Roman"/>
        <family val="1"/>
      </rPr>
      <t xml:space="preserve"> </t>
    </r>
    <r>
      <rPr>
        <sz val="11"/>
        <color theme="1"/>
        <rFont val="Calibri"/>
        <family val="2"/>
        <scheme val="minor"/>
      </rPr>
      <t>Avaloir à curer et pompe de relevage à renforcer</t>
    </r>
  </si>
  <si>
    <t>Matériel à classer et à ranger(relais, protection commande disj, TC…)</t>
  </si>
  <si>
    <r>
      <rPr>
        <sz val="7"/>
        <color theme="1"/>
        <rFont val="Times New Roman"/>
        <family val="1"/>
      </rPr>
      <t xml:space="preserve"> </t>
    </r>
    <r>
      <rPr>
        <sz val="11"/>
        <color theme="1"/>
        <rFont val="Calibri"/>
        <family val="2"/>
        <scheme val="minor"/>
      </rPr>
      <t>Câble BT au sol dans grille HTA du TR311 ?</t>
    </r>
  </si>
  <si>
    <r>
      <rPr>
        <sz val="7"/>
        <color theme="1"/>
        <rFont val="Times New Roman"/>
        <family val="1"/>
      </rPr>
      <t xml:space="preserve"> </t>
    </r>
    <r>
      <rPr>
        <sz val="11"/>
        <color theme="1"/>
        <rFont val="Calibri"/>
        <family val="2"/>
        <scheme val="minor"/>
      </rPr>
      <t>Coffrets ventilations TR311+TR312+TR314+TR315+AT4+AT24 :voyants de signalisation HS.</t>
    </r>
  </si>
  <si>
    <r>
      <rPr>
        <sz val="7"/>
        <color theme="1"/>
        <rFont val="Times New Roman"/>
        <family val="1"/>
      </rPr>
      <t xml:space="preserve"> </t>
    </r>
    <r>
      <rPr>
        <sz val="11"/>
        <color theme="1"/>
        <rFont val="Calibri"/>
        <family val="2"/>
        <scheme val="minor"/>
      </rPr>
      <t>CI TR313 et TR 315 : ampoule HS .</t>
    </r>
  </si>
  <si>
    <r>
      <rPr>
        <sz val="7"/>
        <color theme="1"/>
        <rFont val="Times New Roman"/>
        <family val="1"/>
      </rPr>
      <t xml:space="preserve"> </t>
    </r>
    <r>
      <rPr>
        <sz val="11"/>
        <color theme="1"/>
        <rFont val="Calibri"/>
        <family val="2"/>
        <scheme val="minor"/>
      </rPr>
      <t xml:space="preserve">TR315 :légère fuite au niveau de la pompe. </t>
    </r>
  </si>
  <si>
    <r>
      <rPr>
        <sz val="7"/>
        <color theme="1"/>
        <rFont val="Times New Roman"/>
        <family val="1"/>
      </rPr>
      <t xml:space="preserve"> </t>
    </r>
    <r>
      <rPr>
        <sz val="11"/>
        <color theme="1"/>
        <rFont val="Calibri"/>
        <family val="2"/>
        <scheme val="minor"/>
      </rPr>
      <t>TR314 :légère fuite au niveau de la phase 6 à déterminer.</t>
    </r>
  </si>
  <si>
    <r>
      <rPr>
        <sz val="7"/>
        <color theme="1"/>
        <rFont val="Times New Roman"/>
        <family val="1"/>
      </rPr>
      <t xml:space="preserve"> </t>
    </r>
    <r>
      <rPr>
        <sz val="11"/>
        <color theme="1"/>
        <rFont val="Calibri"/>
        <family val="2"/>
        <scheme val="minor"/>
      </rPr>
      <t>TR313 :légère fuite au niveau de la phase 10 à déterminer.</t>
    </r>
  </si>
  <si>
    <r>
      <rPr>
        <sz val="7"/>
        <color theme="1"/>
        <rFont val="Times New Roman"/>
        <family val="1"/>
      </rPr>
      <t xml:space="preserve"> </t>
    </r>
    <r>
      <rPr>
        <sz val="11"/>
        <color theme="1"/>
        <rFont val="Calibri"/>
        <family val="2"/>
        <scheme val="minor"/>
      </rPr>
      <t>Armoire commande DJ HTB TR315 : légère fuite au niveau du filtre.</t>
    </r>
  </si>
  <si>
    <t>En surveillance</t>
  </si>
  <si>
    <t>Changement starters et quelques néons</t>
  </si>
  <si>
    <t>S15</t>
  </si>
  <si>
    <t>S12</t>
  </si>
  <si>
    <t>S9</t>
  </si>
  <si>
    <t xml:space="preserve">BPAG HS en sous-sol </t>
  </si>
  <si>
    <t>Salle rame : Nettoyage à faire</t>
  </si>
  <si>
    <t xml:space="preserve">Identification Cellule + câble </t>
  </si>
  <si>
    <r>
      <rPr>
        <sz val="7"/>
        <rFont val="Times New Roman"/>
        <family val="1"/>
      </rPr>
      <t xml:space="preserve"> </t>
    </r>
    <r>
      <rPr>
        <sz val="11"/>
        <rFont val="Calibri"/>
        <family val="2"/>
        <scheme val="minor"/>
      </rPr>
      <t xml:space="preserve">Présence de câbles déposés en attente près d’un caniveau </t>
    </r>
  </si>
  <si>
    <t>LA BRICHE</t>
  </si>
  <si>
    <t xml:space="preserve">Formation SSI à prévoir </t>
  </si>
  <si>
    <t xml:space="preserve">Complément Huile Bâche DJ HTB TR611 PH8 à prévoir + fuite au niveau du filtre </t>
  </si>
  <si>
    <t>S19</t>
  </si>
  <si>
    <t>Relancer si les TPG sont bien installés</t>
  </si>
  <si>
    <r>
      <rPr>
        <sz val="7"/>
        <color theme="1"/>
        <rFont val="Times New Roman"/>
        <family val="1"/>
      </rPr>
      <t xml:space="preserve"> </t>
    </r>
    <r>
      <rPr>
        <sz val="11"/>
        <color theme="1"/>
        <rFont val="Calibri"/>
        <family val="2"/>
        <scheme val="minor"/>
      </rPr>
      <t xml:space="preserve">Trémies à fermer </t>
    </r>
  </si>
  <si>
    <r>
      <rPr>
        <sz val="7"/>
        <color theme="1"/>
        <rFont val="Times New Roman"/>
        <family val="1"/>
      </rPr>
      <t xml:space="preserve"> </t>
    </r>
    <r>
      <rPr>
        <sz val="11"/>
        <color theme="1"/>
        <rFont val="Calibri"/>
        <family val="2"/>
        <scheme val="minor"/>
      </rPr>
      <t>Schéma envoyé par le BRIPS insuffisant du TSA après avoir contrôlé l’ensemble avec l’ACR.</t>
    </r>
    <r>
      <rPr>
        <b/>
        <sz val="11"/>
        <color theme="1"/>
        <rFont val="Calibri"/>
        <family val="2"/>
        <scheme val="minor"/>
      </rPr>
      <t/>
    </r>
  </si>
  <si>
    <r>
      <rPr>
        <sz val="7"/>
        <color theme="1"/>
        <rFont val="Times New Roman"/>
        <family val="1"/>
      </rPr>
      <t xml:space="preserve"> </t>
    </r>
    <r>
      <rPr>
        <sz val="11"/>
        <color theme="1"/>
        <rFont val="Calibri"/>
        <family val="2"/>
        <scheme val="minor"/>
      </rPr>
      <t>Disjoncteurs BT du SALEV 2 et 4 : câblage non terminé.</t>
    </r>
    <r>
      <rPr>
        <b/>
        <sz val="11"/>
        <color theme="1"/>
        <rFont val="Calibri"/>
        <family val="2"/>
        <scheme val="minor"/>
      </rPr>
      <t xml:space="preserve"> </t>
    </r>
  </si>
  <si>
    <r>
      <rPr>
        <sz val="7"/>
        <color rgb="FF1F497D"/>
        <rFont val="Times New Roman"/>
        <family val="1"/>
      </rPr>
      <t xml:space="preserve"> </t>
    </r>
    <r>
      <rPr>
        <sz val="11"/>
        <color theme="1"/>
        <rFont val="Calibri"/>
        <family val="2"/>
        <scheme val="minor"/>
      </rPr>
      <t xml:space="preserve">Reprise éclairage Locaux </t>
    </r>
  </si>
  <si>
    <r>
      <rPr>
        <sz val="7"/>
        <color theme="1"/>
        <rFont val="Times New Roman"/>
        <family val="1"/>
      </rPr>
      <t xml:space="preserve"> </t>
    </r>
    <r>
      <rPr>
        <sz val="11"/>
        <color theme="1"/>
        <rFont val="Calibri"/>
        <family val="2"/>
        <scheme val="minor"/>
      </rPr>
      <t>Tête détection SSI + chemins de câbles à refixer dans certains endroits</t>
    </r>
    <r>
      <rPr>
        <sz val="11"/>
        <color rgb="FF1F497D"/>
        <rFont val="Calibri"/>
        <family val="2"/>
        <scheme val="minor"/>
      </rPr>
      <t/>
    </r>
  </si>
  <si>
    <r>
      <rPr>
        <sz val="7"/>
        <color theme="1"/>
        <rFont val="Times New Roman"/>
        <family val="1"/>
      </rPr>
      <t xml:space="preserve"> </t>
    </r>
    <r>
      <rPr>
        <sz val="11"/>
        <color theme="1"/>
        <rFont val="Calibri"/>
        <family val="2"/>
        <scheme val="minor"/>
      </rPr>
      <t xml:space="preserve">Niveau1 : Un touret qui soutient un chemin de câbles BT (grande salle au 2nd) </t>
    </r>
  </si>
  <si>
    <r>
      <rPr>
        <sz val="7"/>
        <color theme="1"/>
        <rFont val="Times New Roman"/>
        <family val="1"/>
      </rPr>
      <t xml:space="preserve"> </t>
    </r>
    <r>
      <rPr>
        <sz val="11"/>
        <color theme="1"/>
        <rFont val="Calibri"/>
        <family val="2"/>
        <scheme val="minor"/>
      </rPr>
      <t xml:space="preserve">Niveau 1 : vitre cassée et stockage matériel sur place </t>
    </r>
  </si>
  <si>
    <r>
      <rPr>
        <sz val="7"/>
        <color theme="1"/>
        <rFont val="Times New Roman"/>
        <family val="1"/>
      </rPr>
      <t xml:space="preserve"> </t>
    </r>
    <r>
      <rPr>
        <sz val="11"/>
        <color theme="1"/>
        <rFont val="Calibri"/>
        <family val="2"/>
        <scheme val="minor"/>
      </rPr>
      <t xml:space="preserve">Câbles BT en suspendus dans les étages </t>
    </r>
  </si>
  <si>
    <t>Eclairage extérieur insuffisant</t>
  </si>
  <si>
    <t>LEVALLOIS</t>
  </si>
  <si>
    <r>
      <rPr>
        <sz val="7"/>
        <color theme="1"/>
        <rFont val="Times New Roman"/>
        <family val="1"/>
      </rPr>
      <t xml:space="preserve"> </t>
    </r>
    <r>
      <rPr>
        <sz val="11"/>
        <color theme="1"/>
        <rFont val="Calibri"/>
        <family val="2"/>
        <scheme val="minor"/>
      </rPr>
      <t>Bagues d’identification de câbles HTA a vérifier sur l’ensemble des cellules HTA (ARR + Départs)</t>
    </r>
  </si>
  <si>
    <t xml:space="preserve"> voir avec Alban si les câbles sont bien raccordés. A reprogrammer.</t>
  </si>
  <si>
    <r>
      <rPr>
        <sz val="7"/>
        <color rgb="FFED7D31"/>
        <rFont val="Times New Roman"/>
        <family val="1"/>
      </rPr>
      <t xml:space="preserve"> </t>
    </r>
    <r>
      <rPr>
        <sz val="11"/>
        <color theme="1"/>
        <rFont val="Calibri"/>
        <family val="2"/>
        <scheme val="minor"/>
      </rPr>
      <t>Alarme sonore (klaxon) HS</t>
    </r>
  </si>
  <si>
    <t>Manque affichage sur les portes des rames</t>
  </si>
  <si>
    <t>Porte RDC accès extérieur ne se ferme à cause du bâti.</t>
  </si>
  <si>
    <t>MENUS</t>
  </si>
  <si>
    <t>Eclairage HS: Rames 1, 2, 3 et 4 + sous-sol niveau rames HTA  + galeries</t>
  </si>
  <si>
    <t xml:space="preserve">SSI en dérangement propriété RTE sur relevé partagé actuel </t>
  </si>
  <si>
    <t>Salle GE : Porte coupe-feu de la pièce ne se ferme plus</t>
  </si>
  <si>
    <r>
      <t>Extincteurs à reprendre</t>
    </r>
    <r>
      <rPr>
        <sz val="11"/>
        <color rgb="FF1F497D"/>
        <rFont val="Calibri"/>
        <family val="2"/>
        <scheme val="minor"/>
      </rPr>
      <t xml:space="preserve"> </t>
    </r>
  </si>
  <si>
    <t xml:space="preserve">Câble non malt CC dans les sous-sol de la rame </t>
  </si>
  <si>
    <t>Salle Batteries : Absence de système d’aération fonctionnel</t>
  </si>
  <si>
    <r>
      <t xml:space="preserve">Fuite d’eau dans la galerie deuxième sous-sol </t>
    </r>
    <r>
      <rPr>
        <b/>
        <sz val="11"/>
        <color rgb="FFED7D31"/>
        <rFont val="Calibri"/>
        <family val="2"/>
        <scheme val="minor"/>
      </rPr>
      <t/>
    </r>
  </si>
  <si>
    <r>
      <t xml:space="preserve">Boîte dans les sous-sols de menus liaison TSA/réseau </t>
    </r>
    <r>
      <rPr>
        <b/>
        <sz val="11"/>
        <color rgb="FFED7D31"/>
        <rFont val="Calibri"/>
        <family val="2"/>
        <scheme val="minor"/>
      </rPr>
      <t/>
    </r>
  </si>
  <si>
    <r>
      <rPr>
        <sz val="7"/>
        <color theme="1"/>
        <rFont val="Times New Roman"/>
        <family val="1"/>
      </rPr>
      <t xml:space="preserve"> </t>
    </r>
    <r>
      <rPr>
        <sz val="11"/>
        <color theme="1"/>
        <rFont val="Calibri"/>
        <family val="2"/>
        <scheme val="minor"/>
      </rPr>
      <t xml:space="preserve">Absence de la totalité des étiquetages (bagues) des câbles HTA en sous-sol (cellules HTA) </t>
    </r>
    <r>
      <rPr>
        <sz val="11"/>
        <color rgb="FF1F497D"/>
        <rFont val="Calibri"/>
        <family val="2"/>
        <scheme val="minor"/>
      </rPr>
      <t> </t>
    </r>
  </si>
  <si>
    <r>
      <rPr>
        <sz val="7"/>
        <color rgb="FF1F497D"/>
        <rFont val="Times New Roman"/>
        <family val="1"/>
      </rPr>
      <t xml:space="preserve"> </t>
    </r>
    <r>
      <rPr>
        <sz val="11"/>
        <color theme="1"/>
        <rFont val="Calibri"/>
        <family val="2"/>
        <scheme val="minor"/>
      </rPr>
      <t>2P43 à nettoyer</t>
    </r>
  </si>
  <si>
    <t>Fouad</t>
  </si>
  <si>
    <t>Révision DJ mastergrid</t>
  </si>
  <si>
    <r>
      <rPr>
        <sz val="7"/>
        <color rgb="FF1F497D"/>
        <rFont val="Times New Roman"/>
        <family val="1"/>
      </rPr>
      <t xml:space="preserve"> </t>
    </r>
    <r>
      <rPr>
        <sz val="11"/>
        <color theme="1"/>
        <rFont val="Calibri"/>
        <family val="2"/>
        <scheme val="minor"/>
      </rPr>
      <t xml:space="preserve">Compteur D’eau ont été remplacer identification à faire </t>
    </r>
    <r>
      <rPr>
        <b/>
        <sz val="11"/>
        <color rgb="FFED7D31"/>
        <rFont val="Calibri"/>
        <family val="2"/>
        <scheme val="minor"/>
      </rPr>
      <t/>
    </r>
  </si>
  <si>
    <r>
      <rPr>
        <sz val="7"/>
        <color rgb="FF1F497D"/>
        <rFont val="Times New Roman"/>
        <family val="1"/>
      </rPr>
      <t xml:space="preserve"> </t>
    </r>
    <r>
      <rPr>
        <sz val="11"/>
        <color theme="1"/>
        <rFont val="Calibri"/>
        <family val="2"/>
        <scheme val="minor"/>
      </rPr>
      <t>PT 11 Câble non malté</t>
    </r>
  </si>
  <si>
    <t>NANTERRE</t>
  </si>
  <si>
    <t>Relancer GDP sur l’accès cassé au niveau du bâtiment 20kV</t>
  </si>
  <si>
    <t xml:space="preserve">Pas de téléphone fonctionnels </t>
  </si>
  <si>
    <t>Risque plain-pied salle rame N°4</t>
  </si>
  <si>
    <r>
      <t>Dalles cassées ou absentes</t>
    </r>
    <r>
      <rPr>
        <b/>
        <sz val="11"/>
        <color rgb="FF1F497D"/>
        <rFont val="Calibri"/>
        <family val="2"/>
        <scheme val="minor"/>
      </rPr>
      <t/>
    </r>
  </si>
  <si>
    <t xml:space="preserve">Salle UA : câbles non identifiés, tresses de câbles non raccordées </t>
  </si>
  <si>
    <r>
      <t>Dalles cassées entre les minis grilles HTA du transformateur 613 et 614.</t>
    </r>
    <r>
      <rPr>
        <b/>
        <sz val="11"/>
        <color rgb="FF1F497D"/>
        <rFont val="Calibri"/>
        <family val="2"/>
        <scheme val="minor"/>
      </rPr>
      <t xml:space="preserve"> </t>
    </r>
  </si>
  <si>
    <t xml:space="preserve">Tresse de terre 2F70 non câblée (BO MONTMAGNY) </t>
  </si>
  <si>
    <t>Trémie HTA 1F29 à reboucher</t>
  </si>
  <si>
    <t xml:space="preserve">Goudronnage devant le PS </t>
  </si>
  <si>
    <t>Câbles entre condo et grille TR613 Faire virer les cellules et les câbles</t>
  </si>
  <si>
    <t xml:space="preserve">Portail à reprendre </t>
  </si>
  <si>
    <t xml:space="preserve">Changer les voyants coffret de présence </t>
  </si>
  <si>
    <t>attente de devis suite visite 13/01</t>
  </si>
  <si>
    <t>NOVION</t>
  </si>
  <si>
    <t>PUTEAUX</t>
  </si>
  <si>
    <t>RUEIL</t>
  </si>
  <si>
    <t>SAINT OUEN</t>
  </si>
  <si>
    <t>TILLIERS</t>
  </si>
  <si>
    <r>
      <t xml:space="preserve">Matériel de stockage non balisé sur le parking (suite à travaux RTE ?) </t>
    </r>
    <r>
      <rPr>
        <sz val="11"/>
        <color theme="1"/>
        <rFont val="Calibri"/>
        <family val="2"/>
        <scheme val="minor"/>
      </rPr>
      <t xml:space="preserve"> </t>
    </r>
  </si>
  <si>
    <r>
      <t xml:space="preserve">Câble touché sur le parking lors de terrassement pour travaux RTE (sur le chantier de renouvellement du contrôle d’accès) laissé sans suite. </t>
    </r>
    <r>
      <rPr>
        <b/>
        <sz val="11"/>
        <color rgb="FFFF0000"/>
        <rFont val="Calibri"/>
        <family val="2"/>
        <scheme val="minor"/>
      </rPr>
      <t/>
    </r>
  </si>
  <si>
    <t>Borne anti stationnement : boitier commande HS</t>
  </si>
  <si>
    <r>
      <rPr>
        <sz val="7"/>
        <color theme="1"/>
        <rFont val="Times New Roman"/>
        <family val="1"/>
      </rPr>
      <t xml:space="preserve">  </t>
    </r>
    <r>
      <rPr>
        <sz val="11"/>
        <color theme="1"/>
        <rFont val="Calibri"/>
        <family val="2"/>
        <scheme val="minor"/>
      </rPr>
      <t xml:space="preserve">Problème de gestion de l’eau avec deux compteur différents, récupérer l’autorisation de RTE d’utiliser égalements leurs arrivées plus pratique pour nettoyage des aéros </t>
    </r>
  </si>
  <si>
    <r>
      <t>Désherbage à prévoir</t>
    </r>
    <r>
      <rPr>
        <sz val="11"/>
        <color rgb="FF1F497D"/>
        <rFont val="Calibri"/>
        <family val="2"/>
        <scheme val="minor"/>
      </rPr>
      <t xml:space="preserve"> </t>
    </r>
  </si>
  <si>
    <t xml:space="preserve">TR312 ventilateurs aéros bruit anormal </t>
  </si>
  <si>
    <r>
      <rPr>
        <sz val="7"/>
        <color rgb="FFED7D31"/>
        <rFont val="Times New Roman"/>
        <family val="1"/>
      </rPr>
      <t xml:space="preserve"> </t>
    </r>
    <r>
      <rPr>
        <sz val="11"/>
        <color theme="1"/>
        <rFont val="Calibri"/>
        <family val="2"/>
        <scheme val="minor"/>
      </rPr>
      <t xml:space="preserve">Local UA /redresseurs sans aération -&gt; températures élevées </t>
    </r>
    <r>
      <rPr>
        <b/>
        <sz val="11"/>
        <color rgb="FFED7D31"/>
        <rFont val="Calibri"/>
        <family val="2"/>
        <scheme val="minor"/>
      </rPr>
      <t/>
    </r>
  </si>
  <si>
    <r>
      <t>Chariot d’essai embroché dans la cellule N24 (était</t>
    </r>
    <r>
      <rPr>
        <sz val="11"/>
        <color rgb="FF1F497D"/>
        <rFont val="Calibri"/>
        <family val="2"/>
        <scheme val="minor"/>
      </rPr>
      <t xml:space="preserve"> </t>
    </r>
    <r>
      <rPr>
        <sz val="11"/>
        <color theme="1"/>
        <rFont val="Calibri"/>
        <family val="2"/>
        <scheme val="minor"/>
      </rPr>
      <t>déjà présent en 2021 suite à une précédente visite) BO MONTMAGNY</t>
    </r>
  </si>
  <si>
    <t>Câble HTA coupé au niveau du sol de la cellule HTA N95 BO MONTMAGNY</t>
  </si>
  <si>
    <t>Trémies non rebouchées au niveau des cellules HTA N77 et N112 BO MONTMAGNY</t>
  </si>
  <si>
    <t>Trémies mal rebouchées au niveaux des cellules HTA N72,N73,N74,N75 et N84 BO MONTMAGNY</t>
  </si>
  <si>
    <t>Croisement de DJHTA dans plusieurs cellules + quelques DJ HTA abandonnées désossées</t>
  </si>
  <si>
    <t>TR312 : Eclairage à reprendre à l’intérieur de la loge + éclairage tombé à l’extérieur</t>
  </si>
  <si>
    <r>
      <t>TR614 : Présence fuite Huile + Bâche rempli huile/eau à vider + Bruit au niveau de la pompe</t>
    </r>
    <r>
      <rPr>
        <b/>
        <sz val="11"/>
        <color rgb="FFFF0000"/>
        <rFont val="Calibri"/>
        <family val="2"/>
      </rPr>
      <t/>
    </r>
  </si>
  <si>
    <t>SSI en dérangement Détecteur en galerie qui pose problème à déplacer.</t>
  </si>
  <si>
    <r>
      <rPr>
        <sz val="11"/>
        <color theme="1"/>
        <rFont val="Calibri"/>
        <family val="2"/>
        <scheme val="minor"/>
      </rPr>
      <t>Manque badges d’accès coté 225KV pour l’AMEPS</t>
    </r>
    <r>
      <rPr>
        <b/>
        <sz val="11"/>
        <color rgb="FF1F497D"/>
        <rFont val="Calibri"/>
        <family val="2"/>
        <scheme val="minor"/>
      </rPr>
      <t/>
    </r>
  </si>
  <si>
    <r>
      <rPr>
        <sz val="11"/>
        <color theme="1"/>
        <rFont val="Calibri"/>
        <family val="2"/>
        <scheme val="minor"/>
      </rPr>
      <t>Eclairage Aérien HS</t>
    </r>
    <r>
      <rPr>
        <b/>
        <sz val="11"/>
        <color rgb="FF1F497D"/>
        <rFont val="Calibri"/>
        <family val="2"/>
        <scheme val="minor"/>
      </rPr>
      <t xml:space="preserve"> </t>
    </r>
  </si>
  <si>
    <t xml:space="preserve">Centrale incendie de nouveau en dérangement </t>
  </si>
  <si>
    <t>Circuit BPAG HS  </t>
  </si>
  <si>
    <r>
      <t>Téléphone HS</t>
    </r>
    <r>
      <rPr>
        <b/>
        <sz val="11"/>
        <color rgb="FF1F497D"/>
        <rFont val="Calibri"/>
        <family val="2"/>
        <scheme val="minor"/>
      </rPr>
      <t xml:space="preserve"> </t>
    </r>
  </si>
  <si>
    <r>
      <t>Plusieurs trémies de cellules HTA non rebouchés (Rames 5 et 6) + Inscription à l’indélébile sur Cellule HTA 1H38</t>
    </r>
    <r>
      <rPr>
        <b/>
        <sz val="11"/>
        <color rgb="FF1F497D"/>
        <rFont val="Calibri"/>
        <family val="2"/>
        <scheme val="minor"/>
      </rPr>
      <t xml:space="preserve"> </t>
    </r>
  </si>
  <si>
    <t>TR611 (ancien) prévoir vidange conservateur et transfo partie haute</t>
  </si>
  <si>
    <t>Stockage de plusieurs DJ HTA dans les salles Rames.</t>
  </si>
  <si>
    <t>Clé RTE plus dans le boîtier on ne peut plus accéder aux bâtiments RTE</t>
  </si>
  <si>
    <t>Nombreux tourets et palettes entreposés dans le poste</t>
  </si>
  <si>
    <t>Trémies à reboucher rame 6 et rame 2 (BO NANTERRE)</t>
  </si>
  <si>
    <t xml:space="preserve">BPAG HS   Bouton qui doit prendre l’eau car alarme intempestives relais démonté dans TG. </t>
  </si>
  <si>
    <t>Prévoir cartouche filtrante «eau/huile» pour éviter le problème</t>
  </si>
  <si>
    <t>Prochaine consignation du TR311 vider bac de rétention TIP et solution pour éviter le remplissage</t>
  </si>
  <si>
    <t>Pas d'éclairage dans la loge TR 611</t>
  </si>
  <si>
    <r>
      <rPr>
        <sz val="11"/>
        <color theme="1"/>
        <rFont val="Calibri"/>
        <family val="2"/>
        <scheme val="minor"/>
      </rPr>
      <t>Il manque des diviseurs capacitif sur de nombreuses cellules HTA</t>
    </r>
    <r>
      <rPr>
        <sz val="11"/>
        <color rgb="FFFF0000"/>
        <rFont val="Calibri"/>
        <family val="2"/>
        <scheme val="minor"/>
      </rPr>
      <t xml:space="preserve"> </t>
    </r>
    <r>
      <rPr>
        <b/>
        <sz val="11"/>
        <color rgb="FFFF0000"/>
        <rFont val="Calibri"/>
        <family val="2"/>
        <scheme val="minor"/>
      </rPr>
      <t/>
    </r>
  </si>
  <si>
    <t xml:space="preserve">Quelques dalles cassées à remplacer </t>
  </si>
  <si>
    <t>TS porte ouverte ne remonte pas à l' ACR </t>
  </si>
  <si>
    <t>Pas de chauffage ni d'éclairage dans les armoires du TR 311  </t>
  </si>
  <si>
    <t>Refixer au mur tuyau d'eau loge TR612</t>
  </si>
  <si>
    <t xml:space="preserve">Réparation portail automatique </t>
  </si>
  <si>
    <t>BAES</t>
  </si>
  <si>
    <t>Vu avec PES, pour réparation borne incendie, en attente de retour sur la prise en compte</t>
  </si>
  <si>
    <t xml:space="preserve">La borne incendie coté 225KV qui fuit et crée un micro climat avec des plantes tropicales </t>
  </si>
  <si>
    <t>Pb OZONE Rame 3</t>
  </si>
  <si>
    <r>
      <rPr>
        <sz val="11"/>
        <color theme="1"/>
        <rFont val="Calibri"/>
        <family val="2"/>
        <scheme val="minor"/>
      </rPr>
      <t>U</t>
    </r>
    <r>
      <rPr>
        <sz val="13"/>
        <color theme="1"/>
        <rFont val="Calibri"/>
        <family val="2"/>
        <scheme val="minor"/>
      </rPr>
      <t>ne</t>
    </r>
    <r>
      <rPr>
        <sz val="11"/>
        <color theme="1"/>
        <rFont val="Calibri"/>
        <family val="2"/>
        <scheme val="minor"/>
      </rPr>
      <t xml:space="preserve"> Trappe ventilation haute fermée loge TR612</t>
    </r>
  </si>
  <si>
    <r>
      <t>I</t>
    </r>
    <r>
      <rPr>
        <sz val="11"/>
        <color theme="1"/>
        <rFont val="Calibri"/>
        <family val="2"/>
        <scheme val="minor"/>
      </rPr>
      <t xml:space="preserve">ntérieur des pieds du TR 312 rouillés dut à de l'eau qui stagne </t>
    </r>
  </si>
  <si>
    <t>SAB1 TR613 ne se ferme pas complètement en TC et pas de retour de position au SENP</t>
  </si>
  <si>
    <t xml:space="preserve">Changement des manos sur les câbles des 6XX </t>
  </si>
  <si>
    <t>Salles TSA + Redresseurs : Ventilation à prévoir dans ces salles / Extrêmement chaud</t>
  </si>
  <si>
    <t>Bornes élec à installer voir avec le BRIPS</t>
  </si>
  <si>
    <t xml:space="preserve">Besoin de ravalement de façade du bâtiment HTA </t>
  </si>
  <si>
    <t>Téléphone HS au PS</t>
  </si>
  <si>
    <r>
      <rPr>
        <sz val="11"/>
        <color theme="1"/>
        <rFont val="Calibri"/>
        <family val="2"/>
        <scheme val="minor"/>
      </rPr>
      <t>CP168 : Manque plaque de façade sur rack protecti</t>
    </r>
    <r>
      <rPr>
        <sz val="11"/>
        <rFont val="Calibri"/>
        <family val="2"/>
        <scheme val="minor"/>
      </rPr>
      <t>on Faire plaque puis elle sera posée dans la foulée</t>
    </r>
  </si>
  <si>
    <t xml:space="preserve">A116 : Rack de protection déposé / 2 racks de protection posés au sol </t>
  </si>
  <si>
    <t xml:space="preserve">Lors déclenchement RS et buchholz on peut refermer le DJ HTB sur le TR611 </t>
  </si>
  <si>
    <t xml:space="preserve">Eclairage des galeries à reprendre </t>
  </si>
  <si>
    <r>
      <t>Voyant Coffret présence HS</t>
    </r>
    <r>
      <rPr>
        <sz val="11"/>
        <color rgb="FF1F497D"/>
        <rFont val="Calibri"/>
        <family val="2"/>
        <scheme val="minor"/>
      </rPr>
      <t xml:space="preserve"> </t>
    </r>
  </si>
  <si>
    <t>EMIC HS -&gt; Ecran noir</t>
  </si>
  <si>
    <t>Cellules HTA A147 + A146 : Identification définitives à faire  </t>
  </si>
  <si>
    <t>Des câbles BT sont à tétiner, à déposer ou étiqueter entre les loges TR612-613 , ainsi que dans les loges AT sous les coffrets AT</t>
  </si>
  <si>
    <r>
      <t xml:space="preserve">Faire l’identification des étiquettes à changer et les poser </t>
    </r>
    <r>
      <rPr>
        <b/>
        <sz val="11"/>
        <color rgb="FFFF0000"/>
        <rFont val="Calibri"/>
        <family val="2"/>
        <scheme val="minor"/>
      </rPr>
      <t/>
    </r>
  </si>
  <si>
    <t>Commande envoyée à ECR, il reste juste à caler la date des travaux et l’ICP associée.</t>
  </si>
  <si>
    <t>Il y a un « ménage » de câbles HTA (surement anciennes liaisons HTA inter-rames) à faire au sous-sol</t>
  </si>
  <si>
    <t>Tout l’éclairage extérieur du poste est HS (+ de nombreuses zones en intérieur)</t>
  </si>
  <si>
    <t xml:space="preserve">Les dalles de plafonds tombent au fur et à mesure il est temps d’intervenir avant un accident  </t>
  </si>
  <si>
    <t xml:space="preserve">Il y a un gros relamping à faire voir renouvellement des luminaires car anciens modèles type néon </t>
  </si>
  <si>
    <t xml:space="preserve">Il n’y a pas de réel locaux sociaux (vestiaires salle de repos digne de ce nom…) </t>
  </si>
  <si>
    <t>Trémies rame E à reboucher (BO MONTMAGNY)</t>
  </si>
  <si>
    <r>
      <t>Manque Fouet TR 612 SAB2</t>
    </r>
    <r>
      <rPr>
        <sz val="11"/>
        <color rgb="FF1F497D"/>
        <rFont val="Calibri"/>
        <family val="2"/>
        <scheme val="minor"/>
      </rPr>
      <t xml:space="preserve"> </t>
    </r>
  </si>
  <si>
    <t>Groom portes HS et porte gondolées</t>
  </si>
  <si>
    <t>A faire après les JOP</t>
  </si>
  <si>
    <t>BRIPS OK 2023. Voir avec NR ce qui ne va pas et quelles sont les actions à réaliser et transmettre les infos à Aubin</t>
  </si>
  <si>
    <t>Curatif AMEPS remplacement des portes à réaliser, grosse intervention AMEPS à prévoir à trancher si géré en BO ou par PES</t>
  </si>
  <si>
    <t>Le jour du passage entreprise, vérifier le poste sur les ouvrages concernés</t>
  </si>
  <si>
    <t>AMEPS : Faire mini étude pour savoir ce qu'il faut pour que ça fonctionne</t>
  </si>
  <si>
    <t>Visite prévue conjointe AMEPS BRIPS</t>
  </si>
  <si>
    <t xml:space="preserve">Soufiane voit avec le CDP et nous fait un retour </t>
  </si>
  <si>
    <t>Pas à l'ordre du jours de les mettre en service</t>
  </si>
  <si>
    <t>Faire GEFIP sur le sujet</t>
  </si>
  <si>
    <t>S06</t>
  </si>
  <si>
    <t>Plus de précisions requises</t>
  </si>
  <si>
    <t>En cours T1 2023</t>
  </si>
  <si>
    <t>Entité responsable</t>
  </si>
  <si>
    <t>RTE</t>
  </si>
  <si>
    <t>AMEPS</t>
  </si>
  <si>
    <t>BRIPS</t>
  </si>
  <si>
    <t>Commentaire AMEPS</t>
  </si>
  <si>
    <t>Commentaire BRIPS</t>
  </si>
  <si>
    <t>Pilote AMEPS</t>
  </si>
  <si>
    <t>Changement de canon fait</t>
  </si>
  <si>
    <t>Visite faite, besoin d'une solution autre que la grue</t>
  </si>
  <si>
    <t>La moitié est fait. Reste les rames B, G et H</t>
  </si>
  <si>
    <t>Échéance</t>
  </si>
  <si>
    <t xml:space="preserve">Dalles à changer </t>
  </si>
  <si>
    <t xml:space="preserve">Chauffage : rame L, K, J  inexistant, ne fonctionne pas dans rame G, H, C, pulsadis </t>
  </si>
  <si>
    <t>AIS</t>
  </si>
  <si>
    <t>Relancé par Alban voir Enrico</t>
  </si>
  <si>
    <t>Eclairage Loge TR611 HS + Eclairage Loge TR12 et TR613 toujours allumé + Eclairage galerie sous sol HS</t>
  </si>
  <si>
    <t>Infiltration d'eau au niveau des RPN et conservateur</t>
  </si>
  <si>
    <t>loge TR613 et 612 éclairage HS</t>
  </si>
  <si>
    <t>En attente de remplacement courant 2023</t>
  </si>
  <si>
    <t>Prévu le 14/02</t>
  </si>
  <si>
    <t>Fait pour la première session prochaine session sur La Briche</t>
  </si>
  <si>
    <t>2 Néon HS dans la rame A</t>
  </si>
  <si>
    <t>Silicagel à changer sur les assecheur régleur du 611 et 613</t>
  </si>
  <si>
    <t>TR 612 roulement à changer sur l’aéroréfrigérants bas droit</t>
  </si>
  <si>
    <t xml:space="preserve">beaucoup de poussière sur la RPN et les TT du TR 611 </t>
  </si>
  <si>
    <t>Eclateur mal réglé sur les phases A et C du tr 613</t>
  </si>
  <si>
    <t>Attente fin d'intervezntion tertiaire GES</t>
  </si>
  <si>
    <t>Compteur de manœuvres regl tr 612 HS commande à graisser</t>
  </si>
  <si>
    <t>Armoire sf6 dj htb 611 voyant allumer ph0 A0T et F0T et F4T</t>
  </si>
  <si>
    <t>ARMOIR dj HTB 612 VOYANT SF6 F8T612 ALLUMER</t>
  </si>
  <si>
    <t>Pas d'éclairage dans la salle aéro (haut et bas) et conservateur du 612</t>
  </si>
  <si>
    <t>Prévu le 10/02/23</t>
  </si>
  <si>
    <t>Impossible sans travaux GC de virer plus de matériel</t>
  </si>
  <si>
    <t>Manque plusieurs diviseur capacitif dans toute les rames</t>
  </si>
  <si>
    <t>Plusieurs condo gonflé</t>
  </si>
  <si>
    <t>Fuite sur le TR 612 au niveau de la bride clapet CEM</t>
  </si>
  <si>
    <t>éclairage HS armoire commande 610 ph 4</t>
  </si>
  <si>
    <t>Fuite sur le pressostatdu TR 610 ph4</t>
  </si>
  <si>
    <t>Dans les armoires du tr612 Pas d'éclairage (ampoule changer mais pas d’éclairage)</t>
  </si>
  <si>
    <t>Impossible de voir le niv d’huile de l’AT 36 verrine très sale</t>
  </si>
  <si>
    <t>Pas d'éclairage dans le local TCFM</t>
  </si>
  <si>
    <t>Eclairage remplacé</t>
  </si>
  <si>
    <r>
      <t>Porte à remplacer rame HTA</t>
    </r>
    <r>
      <rPr>
        <b/>
        <sz val="11"/>
        <color rgb="FF1F497D"/>
        <rFont val="Calibri"/>
        <family val="2"/>
        <scheme val="minor"/>
      </rPr>
      <t xml:space="preserve"> </t>
    </r>
  </si>
  <si>
    <t xml:space="preserve">Chauffage à changer </t>
  </si>
  <si>
    <t>SA 610 barre 1 ph0 mal réglé</t>
  </si>
  <si>
    <t xml:space="preserve">Commande CI6 HS </t>
  </si>
  <si>
    <t>Besoin de consignation TR car AT sur grilles. Si possible traitement avant JOP</t>
  </si>
  <si>
    <t>Moteur de ventilation de l’AT112 est HS</t>
  </si>
  <si>
    <t>Vu avec Julien Gancel 30/01, la cloture est prévu d'être remplacé mais le bailleur n'arrive pas à trouver des places de remplacement pour les riverains le temsp du chantier</t>
  </si>
  <si>
    <t>En cours avec Walid, prévu à la consignation de l'ouvrage</t>
  </si>
  <si>
    <t>Vérifié par Gilles OK</t>
  </si>
  <si>
    <t>Le nouveau TGBT n’est pas fonctionnel sur certaines pièces. Pb d’allumage sur certaines salle, extinction général non ok. De plus, il manque le raccordement du TGBT extérieur au nouveau TGBT du bâtiment HTA</t>
  </si>
  <si>
    <t>La centrale incendie est installée, mais toujours pas réceptionné avec le fournisseur.</t>
  </si>
  <si>
    <t>L’éclairage extérieur à l’entrée du poste + TSA n’est toujours pas fonctionnel</t>
  </si>
  <si>
    <t>La porte du coffret AR/AUTO TR 611 est cassé</t>
  </si>
  <si>
    <t>Certaines portes du bâtiments HTA ne sont pas à la terre.</t>
  </si>
  <si>
    <t>Les condos HTA sont en attente de raccordement aux départs (BT ok). Pas de plaque d’identification sur les condos à l’extérieur.</t>
  </si>
  <si>
    <t>Pas de borne Wifi pour le réseau de l’entreprise dans le poste (Uniquement en salle PCCN).</t>
  </si>
  <si>
    <t>Il faut faire évacuer la benne du poste.</t>
  </si>
  <si>
    <t>La pompe de relevage n’est pas fonctionnel.</t>
  </si>
  <si>
    <t>Les trémies de l’ancienne salle de commande sont à rebouchés.</t>
  </si>
  <si>
    <t>Circuit de terre est à reprendre au sous-sol et dans les salles rames</t>
  </si>
  <si>
    <t>Installer la climatisation dans la salle contrôle commande</t>
  </si>
  <si>
    <t>Les portes d’accès au sous-sol et à la TCFM sont fracturées.</t>
  </si>
  <si>
    <t>Installation radiateur dans la salle réserve.</t>
  </si>
  <si>
    <t>En attente de remplacement courant 2023 CA Aubin BABION</t>
  </si>
  <si>
    <t>AUBIN BABION</t>
  </si>
  <si>
    <t xml:space="preserve">Faire installer serrures loges TR 3XX. </t>
  </si>
  <si>
    <t xml:space="preserve">Remise au propre locaux sociaux (douche, toilette, mobilier etc…). </t>
  </si>
  <si>
    <t xml:space="preserve"> Cuves de barbotage AT HS</t>
  </si>
  <si>
    <r>
      <t xml:space="preserve"> Cabanon à gauche sur la piste à faire évacuer – Désamiantage à prévoir</t>
    </r>
    <r>
      <rPr>
        <b/>
        <sz val="11"/>
        <color theme="1"/>
        <rFont val="Calibri"/>
        <family val="2"/>
        <scheme val="minor"/>
      </rPr>
      <t/>
    </r>
  </si>
  <si>
    <t>JULIAN DOS SANTOS</t>
  </si>
  <si>
    <t xml:space="preserve"> Portail Pierre Grenier à reprendre</t>
  </si>
  <si>
    <r>
      <t xml:space="preserve"> TR 312 Aéros groupe 1 HS</t>
    </r>
    <r>
      <rPr>
        <b/>
        <sz val="11"/>
        <color rgb="FFE46C0A"/>
        <rFont val="Calibri"/>
        <family val="2"/>
        <scheme val="minor"/>
      </rPr>
      <t/>
    </r>
  </si>
  <si>
    <t xml:space="preserve">Jalal OK, Jude va gerer </t>
  </si>
  <si>
    <t xml:space="preserve">Travaux en cours de finalisation,mise en ordre en cours </t>
  </si>
  <si>
    <t>Jalal OK; Jude va gérer</t>
  </si>
  <si>
    <t xml:space="preserve">Depose en cours </t>
  </si>
  <si>
    <t xml:space="preserve"> Présence matériel dans les loges TR </t>
  </si>
  <si>
    <t>Voir Alban pour les détails</t>
  </si>
  <si>
    <t>Eclairage de l'ensemble des loges TR HS + prises de courant</t>
  </si>
  <si>
    <t>Programmation a faire par JUDE (dmeonstration SSI par fourniseur )</t>
  </si>
  <si>
    <t xml:space="preserve">EN attente retour de GES pour les dispo </t>
  </si>
  <si>
    <t xml:space="preserve"> portes a identifier </t>
  </si>
  <si>
    <t>OK, smtpr va étre consultée</t>
  </si>
  <si>
    <t xml:space="preserve">Point a faire entre JUde et le patrimoine </t>
  </si>
  <si>
    <t xml:space="preserve"> Fuite d’eau 4eme étage </t>
  </si>
  <si>
    <t>nécessite plus de détails</t>
  </si>
  <si>
    <t xml:space="preserve"> Circuit de terre non raccordé au niveau des nouveaux condensateurs. </t>
  </si>
  <si>
    <r>
      <t xml:space="preserve"> Porte d’accès de la loge TR613 HS (ne se ferme pas)</t>
    </r>
    <r>
      <rPr>
        <b/>
        <sz val="12"/>
        <color rgb="FFFF0000"/>
        <rFont val="Times New Roman"/>
        <family val="1"/>
      </rPr>
      <t/>
    </r>
  </si>
  <si>
    <r>
      <t xml:space="preserve"> Toute la clôture au fond du poste en palplanche est à remplacer</t>
    </r>
    <r>
      <rPr>
        <sz val="11"/>
        <color theme="1"/>
        <rFont val="Calibri"/>
        <family val="2"/>
        <scheme val="minor"/>
      </rPr>
      <t/>
    </r>
  </si>
  <si>
    <t>Clapet haut a ouvrir</t>
  </si>
  <si>
    <t> cables en exploitation , des travaux de ripages vont avoir lieu (si on arrive à mettre en service la nouvelle rame ), peut etre inclure la suppression de la boite (travaux réseau)</t>
  </si>
  <si>
    <t xml:space="preserve"> Serrure Locken à remplacer </t>
  </si>
  <si>
    <t xml:space="preserve"> Absence des identifications des portes des sous-sol Rames HTA </t>
  </si>
  <si>
    <t xml:space="preserve">Présence de palans + chaines non sécurisées dans les nouvelles loges TR </t>
  </si>
  <si>
    <t xml:space="preserve">Installation pompe de relevage sous-sol nouveau bâtiment côté tour de décuvage </t>
  </si>
  <si>
    <t xml:space="preserve">Eclairage à reprendre avec bouton éclairage général. </t>
  </si>
  <si>
    <t xml:space="preserve"> Éclairage à revoir dans la majorité des rames et côté PIT 612 </t>
  </si>
  <si>
    <t>PES</t>
  </si>
  <si>
    <t>TR612 Recherche de fuite SF6 en loge sur les traversés HTB</t>
  </si>
  <si>
    <t xml:space="preserve">TR612 Pose des caillebotis en loge </t>
  </si>
  <si>
    <t>TR611 : Problème Inter-sectionneurs : contact non franc qui indique un Problème de positions</t>
  </si>
  <si>
    <t>TR612 : Problème Inter-sectionneurs : contact non franc qui indique un Problème de positions</t>
  </si>
  <si>
    <t>TR613 : Problème Inter-sectionneurs : contact non franc qui indique un Problème de positions</t>
  </si>
  <si>
    <t>Prévoir l'intervention en 2024</t>
  </si>
  <si>
    <t>OUI</t>
  </si>
  <si>
    <t>ASAP</t>
  </si>
  <si>
    <t>L’alarme sonore ne fonctionne pas</t>
  </si>
  <si>
    <t>Caillebotis non MALT</t>
  </si>
  <si>
    <t>BRIPS OK 2023 avec les travaux JOP</t>
  </si>
  <si>
    <t>Les trappes de ventilation des loges AT sont fermées et les températures sont très élevées</t>
  </si>
  <si>
    <t>MES et contrôle des condensateurs </t>
  </si>
  <si>
    <t>JULIAN SOS SANTOS</t>
  </si>
  <si>
    <t xml:space="preserve">Voir avec Soufiane pas fermé à reprendre l'affaire, Jalal OK, 2 bornes VE nouvelle generation dispo </t>
  </si>
  <si>
    <t>Appel à faire M. Podvin pour voir la faisabilité d'une DO pour reprise étanchéité. Mail envoyé le 26/06</t>
  </si>
  <si>
    <t>Prévu à la sortie du TR, suite aux nombreuses avaries TR315 repoussé à Septembre et Octobre 2023</t>
  </si>
  <si>
    <t>Fait tirage d'une nouvelle liaison du bâtiment transfo au bâtiment principale</t>
  </si>
  <si>
    <t>OK. Approvisionnement en cours, travaux prévus pour mi-juillet</t>
  </si>
  <si>
    <t>BPN 10kV qui traine au sous-sol, à valoriser</t>
  </si>
  <si>
    <t>Problème drainage entre les 2 bâtiments</t>
  </si>
  <si>
    <t>Probable ouvertuer d'OPEX en 2024-2025 pour la destruction de l'ancien bâtiment. Essayer de greffer ces travaux sur cet OPEX</t>
  </si>
  <si>
    <t>A faire avant le nettoyage des rames pour éviter que la poussière ne se réinstalle</t>
  </si>
  <si>
    <t>Ok pour faire une rame pour tester. Déterminer la rame "test" en fonction d'une analyse ultrasons</t>
  </si>
  <si>
    <t>Fait par l'AMEPS à défaut de réactivité RTE</t>
  </si>
  <si>
    <t>Reste à contrôler le fonctionnement suite installation</t>
  </si>
  <si>
    <t>Contrôler le fonctionnement des BPAG sous sol</t>
  </si>
  <si>
    <t xml:space="preserve">programmmer apres les travaux ventiliation </t>
  </si>
  <si>
    <t>A voir si toujours le cas</t>
  </si>
  <si>
    <t>Voir avec Samir la consignation des départs HTA pour raccordement</t>
  </si>
  <si>
    <t xml:space="preserve">Remplacement serrures bâtiment par du Locken </t>
  </si>
  <si>
    <t>JUDE BIEN AIME</t>
  </si>
  <si>
    <t>Commande passée</t>
  </si>
  <si>
    <t>Le BRIPS va voir pour passer par le marché réhabilitation</t>
  </si>
  <si>
    <t>Révisions faite par MASTERGRID (changement des accus)</t>
  </si>
  <si>
    <t>Bornes installées et câbles tirés. EN attente TST pour raccordement au TGBT</t>
  </si>
  <si>
    <r>
      <t>Bornes électrique 7kW</t>
    </r>
    <r>
      <rPr>
        <b/>
        <sz val="11"/>
        <color rgb="FFED7D31"/>
        <rFont val="Calibri"/>
        <family val="2"/>
        <scheme val="minor"/>
      </rPr>
      <t/>
    </r>
  </si>
  <si>
    <r>
      <t>Raccordement bornes électrique 7kW</t>
    </r>
    <r>
      <rPr>
        <b/>
        <sz val="11"/>
        <color rgb="FFED7D31"/>
        <rFont val="Calibri"/>
        <family val="2"/>
        <scheme val="minor"/>
      </rPr>
      <t/>
    </r>
  </si>
  <si>
    <t>Porte d'accès à la galerie ne ferme pas</t>
  </si>
  <si>
    <t>Fonctionnel</t>
  </si>
  <si>
    <t>RTE nous a donné une clé le temps du changement par du locken</t>
  </si>
  <si>
    <t>Présence végétation Grille HTA TR611</t>
  </si>
  <si>
    <t>Présence végétation Grille HTA TR613</t>
  </si>
  <si>
    <t xml:space="preserve">Présence végétation Grille HTA TR615 </t>
  </si>
  <si>
    <t>Récupération des locaux sociaux côté RTE moyennant réféction par AMEPS</t>
  </si>
  <si>
    <t>Remplacer fenêtre côté locaux sociaux RTE</t>
  </si>
  <si>
    <t>Prévoir le retrait du rince œil bon jusqu'au 09/22</t>
  </si>
  <si>
    <t>Prévu en S28</t>
  </si>
  <si>
    <r>
      <t>A voir quand GES aura fini, mais la formation est la même que pour BL</t>
    </r>
    <r>
      <rPr>
        <sz val="11"/>
        <color rgb="FF000000"/>
        <rFont val="Calibri"/>
        <family val="2"/>
        <scheme val="minor"/>
      </rPr>
      <t> </t>
    </r>
  </si>
  <si>
    <t>Fait par RTE</t>
  </si>
  <si>
    <t>Demande faite à WOZNIAK</t>
  </si>
  <si>
    <t>Etude à faire pour remplacer la porte ou l'armoire complète</t>
  </si>
  <si>
    <t>Demande de devis OK à ATALIAN</t>
  </si>
  <si>
    <t>En attente de devis</t>
  </si>
  <si>
    <t>Eclairage extérieur HS</t>
  </si>
  <si>
    <t>Eclairage local UA HS</t>
  </si>
  <si>
    <t>Groom HS loge TR612</t>
  </si>
  <si>
    <t>Groom HS loge TR613</t>
  </si>
  <si>
    <t>Serrure HS TR613 côté piste lourde</t>
  </si>
  <si>
    <t>Plusieurs câbles (BT) coupés et non isolés dans la loge TR613 + câbles enroulés dans la loge du TR613</t>
  </si>
  <si>
    <t>Nettoyage des locaux sociaux à prévoir après intervention « AEVIA »</t>
  </si>
  <si>
    <t>Stockage matériel loge AT111</t>
  </si>
  <si>
    <t>Complément huile conservateur à faire</t>
  </si>
  <si>
    <t>RGT coupé en bout de galerie</t>
  </si>
  <si>
    <t>Etais en bout de galerie</t>
  </si>
  <si>
    <t>Serrure porte galerie pas en locken</t>
  </si>
  <si>
    <t>AI MONTMAGNY</t>
  </si>
  <si>
    <t>Relamping salle rame A</t>
  </si>
  <si>
    <t>Relamping salle rame E</t>
  </si>
  <si>
    <t>Relamping salle rame I</t>
  </si>
  <si>
    <t>Sous-sol sous rame G gros grésillement (TC ??)</t>
  </si>
  <si>
    <t>Manque support TC S47 sous rame</t>
  </si>
  <si>
    <t>Défaut interne PSEM compartiments A, D, E, H PHA, B, C</t>
  </si>
  <si>
    <t>Serrure loge AT pelouse HS</t>
  </si>
  <si>
    <t>Affichage réglementaire nouveaux ancrages individuel loge PIT AT à faire</t>
  </si>
  <si>
    <t>TS porte ouverte HS depuis le déplacement du portail par RTE</t>
  </si>
  <si>
    <t>Cellule HTA A147 Identification définitive à faire</t>
  </si>
  <si>
    <t>Cellule HTA A146 Identification définitive à faire</t>
  </si>
  <si>
    <t>Végtétation sur barbelés depuis le voisinage</t>
  </si>
  <si>
    <t>Complément d'huile liaison HTB TR611 à faire</t>
  </si>
  <si>
    <t>Réparation liaison HTB TR611 à faire avec RTE</t>
  </si>
  <si>
    <t>Matériel + DJHTA dans les salles Rames (sans protection contre la poussière)</t>
  </si>
  <si>
    <t>Présence matériel RTE sur le 225kv sans balisage</t>
  </si>
  <si>
    <t>Eclairage extérieur à revoir</t>
  </si>
  <si>
    <t>Concertina HS coté AT</t>
  </si>
  <si>
    <t>DJ HTA 148 en attente de vérification dans la rame B</t>
  </si>
  <si>
    <t>Manque plaque de cuisson dans la cuisine</t>
  </si>
  <si>
    <t xml:space="preserve">Serrures trappes galeries gauche et droite HS </t>
  </si>
  <si>
    <t>Défaut mineur sur le lot ½ rame F et A</t>
  </si>
  <si>
    <t xml:space="preserve">BPAG à acquitter dans le lot auto à chaque manip </t>
  </si>
  <si>
    <t>Porte armoire PSEM TR 612 HS</t>
  </si>
  <si>
    <t>Bruit Moteur aeros TR 612 bas droit</t>
  </si>
  <si>
    <t>Horodatage du C3S à reprendre</t>
  </si>
  <si>
    <t>1 Clim sur 2 en défaut dans la salle Contrôle commande et l’autre fait un bruit anormal</t>
  </si>
  <si>
    <t>Stockage matériel dans la salle contrôle commande (sans balisage)</t>
  </si>
  <si>
    <t xml:space="preserve">AT85 : Complément d'huile à prévoir + MP </t>
  </si>
  <si>
    <t>BPAG extension à raccorder et les ramener dans le synoptique du poste.</t>
  </si>
  <si>
    <t>Réalisation BRIPS prévue en 2023</t>
  </si>
  <si>
    <t xml:space="preserve"> Présence de matériels et tourets sans balisage et/ou balisage conforme </t>
  </si>
  <si>
    <t xml:space="preserve"> Présence d’un cadre de porte + porte accidentogène, balisage fait avec SD -&gt; A retirer d’urgence </t>
  </si>
  <si>
    <t>AI NANTERRE</t>
  </si>
  <si>
    <t>Contrôlé le 31/08/2023</t>
  </si>
  <si>
    <r>
      <rPr>
        <sz val="11"/>
        <color theme="1"/>
        <rFont val="Calibri"/>
        <family val="2"/>
        <scheme val="minor"/>
      </rPr>
      <t>Pas BAES sous les rames</t>
    </r>
    <r>
      <rPr>
        <sz val="11"/>
        <color theme="1"/>
        <rFont val="Calibri"/>
        <family val="2"/>
        <scheme val="minor"/>
      </rPr>
      <t/>
    </r>
  </si>
  <si>
    <r>
      <rPr>
        <sz val="11"/>
        <color theme="1"/>
        <rFont val="Calibri"/>
        <family val="2"/>
        <scheme val="minor"/>
      </rPr>
      <t>Groom HS de la porte de la rame 3B</t>
    </r>
    <r>
      <rPr>
        <sz val="11"/>
        <color theme="1"/>
        <rFont val="Calibri"/>
        <family val="2"/>
        <scheme val="minor"/>
      </rPr>
      <t/>
    </r>
  </si>
  <si>
    <r>
      <rPr>
        <sz val="11"/>
        <color theme="1"/>
        <rFont val="Calibri"/>
        <family val="2"/>
        <scheme val="minor"/>
      </rPr>
      <t>Voyant « trappes fermées » allumé TR612 apparemment PB sur câblage</t>
    </r>
    <r>
      <rPr>
        <sz val="11"/>
        <color theme="1"/>
        <rFont val="Calibri"/>
        <family val="2"/>
        <scheme val="minor"/>
      </rPr>
      <t/>
    </r>
  </si>
  <si>
    <r>
      <rPr>
        <sz val="7"/>
        <color theme="1"/>
        <rFont val="Times New Roman"/>
        <family val="1"/>
      </rPr>
      <t xml:space="preserve"> </t>
    </r>
    <r>
      <rPr>
        <b/>
        <sz val="11"/>
        <color theme="1"/>
        <rFont val="Calibri"/>
        <family val="2"/>
        <scheme val="minor"/>
      </rPr>
      <t>T</t>
    </r>
    <r>
      <rPr>
        <sz val="11"/>
        <color theme="1"/>
        <rFont val="Calibri"/>
        <family val="2"/>
        <scheme val="minor"/>
      </rPr>
      <t>R314 fuite d’huile Ph6</t>
    </r>
  </si>
  <si>
    <r>
      <rPr>
        <sz val="7"/>
        <color theme="1"/>
        <rFont val="Times New Roman"/>
        <family val="1"/>
      </rPr>
      <t xml:space="preserve"> </t>
    </r>
    <r>
      <rPr>
        <sz val="11"/>
        <color theme="1"/>
        <rFont val="Calibri"/>
        <family val="2"/>
        <scheme val="minor"/>
      </rPr>
      <t>Eclairage à reprendre dans salle CC</t>
    </r>
    <r>
      <rPr>
        <b/>
        <sz val="11"/>
        <color theme="1"/>
        <rFont val="Calibri"/>
        <family val="2"/>
        <scheme val="minor"/>
      </rPr>
      <t/>
    </r>
  </si>
  <si>
    <r>
      <rPr>
        <sz val="7"/>
        <color theme="1"/>
        <rFont val="Times New Roman"/>
        <family val="1"/>
      </rPr>
      <t xml:space="preserve"> </t>
    </r>
    <r>
      <rPr>
        <sz val="11"/>
        <color theme="1"/>
        <rFont val="Calibri"/>
        <family val="2"/>
        <scheme val="minor"/>
      </rPr>
      <t>Nettoyage à faire au sous-sols (attente palan)</t>
    </r>
  </si>
  <si>
    <r>
      <rPr>
        <sz val="7"/>
        <color theme="1"/>
        <rFont val="Times New Roman"/>
        <family val="1"/>
      </rPr>
      <t xml:space="preserve"> </t>
    </r>
    <r>
      <rPr>
        <sz val="11"/>
        <color theme="1"/>
        <rFont val="Calibri"/>
        <family val="2"/>
        <scheme val="minor"/>
      </rPr>
      <t>Avaloir à curer et pompe de relevage à renforcer</t>
    </r>
  </si>
  <si>
    <r>
      <rPr>
        <sz val="7"/>
        <color theme="1"/>
        <rFont val="Times New Roman"/>
        <family val="1"/>
      </rPr>
      <t xml:space="preserve"> </t>
    </r>
    <r>
      <rPr>
        <sz val="11"/>
        <color theme="1"/>
        <rFont val="Calibri"/>
        <family val="2"/>
        <scheme val="minor"/>
      </rPr>
      <t>Alarme sonore (klaxon) HS</t>
    </r>
  </si>
  <si>
    <r>
      <rPr>
        <sz val="7"/>
        <color theme="1"/>
        <rFont val="Times New Roman"/>
        <family val="1"/>
      </rPr>
      <t xml:space="preserve"> </t>
    </r>
    <r>
      <rPr>
        <sz val="11"/>
        <color theme="1"/>
        <rFont val="Calibri"/>
        <family val="2"/>
        <scheme val="minor"/>
      </rPr>
      <t>2P43 à nettoyer</t>
    </r>
  </si>
  <si>
    <r>
      <rPr>
        <sz val="7"/>
        <color theme="1"/>
        <rFont val="Times New Roman"/>
        <family val="1"/>
      </rPr>
      <t xml:space="preserve"> </t>
    </r>
    <r>
      <rPr>
        <sz val="11"/>
        <color theme="1"/>
        <rFont val="Calibri"/>
        <family val="2"/>
        <scheme val="minor"/>
      </rPr>
      <t>PT 11 Câble non malté</t>
    </r>
  </si>
  <si>
    <r>
      <rPr>
        <sz val="7"/>
        <color theme="1"/>
        <rFont val="Times New Roman"/>
        <family val="1"/>
      </rPr>
      <t xml:space="preserve"> </t>
    </r>
    <r>
      <rPr>
        <sz val="11"/>
        <color theme="1"/>
        <rFont val="Calibri"/>
        <family val="2"/>
        <scheme val="minor"/>
      </rPr>
      <t xml:space="preserve">Compteur D’eau ont été remplacer identification à faire </t>
    </r>
    <r>
      <rPr>
        <b/>
        <sz val="11"/>
        <color rgb="FFED7D31"/>
        <rFont val="Calibri"/>
        <family val="2"/>
        <scheme val="minor"/>
      </rPr>
      <t/>
    </r>
  </si>
  <si>
    <r>
      <t>TR614 : Présence fuite Huile + Bâche rempli huile/eau à vider + Bruit au niveau de la pompe</t>
    </r>
    <r>
      <rPr>
        <b/>
        <sz val="11"/>
        <color rgb="FFFF0000"/>
        <rFont val="Calibri"/>
        <family val="2"/>
        <scheme val="minor"/>
      </rPr>
      <t/>
    </r>
  </si>
  <si>
    <r>
      <rPr>
        <sz val="7"/>
        <color theme="1"/>
        <rFont val="Times New Roman"/>
        <family val="1"/>
      </rPr>
      <t xml:space="preserve"> </t>
    </r>
    <r>
      <rPr>
        <sz val="11"/>
        <color theme="1"/>
        <rFont val="Calibri"/>
        <family val="2"/>
        <scheme val="minor"/>
      </rPr>
      <t xml:space="preserve">Local UA /redresseurs sans aération -&gt; températures élevées </t>
    </r>
    <r>
      <rPr>
        <b/>
        <sz val="11"/>
        <color theme="1"/>
        <rFont val="Calibri"/>
        <family val="2"/>
        <scheme val="minor"/>
      </rPr>
      <t/>
    </r>
  </si>
  <si>
    <r>
      <rPr>
        <sz val="11"/>
        <color theme="1"/>
        <rFont val="Calibri"/>
        <family val="2"/>
        <scheme val="minor"/>
      </rPr>
      <t>U</t>
    </r>
    <r>
      <rPr>
        <sz val="11"/>
        <color theme="1"/>
        <rFont val="Calibri"/>
        <family val="2"/>
        <scheme val="minor"/>
      </rPr>
      <t>ne</t>
    </r>
    <r>
      <rPr>
        <sz val="11"/>
        <color theme="1"/>
        <rFont val="Calibri"/>
        <family val="2"/>
        <scheme val="minor"/>
      </rPr>
      <t xml:space="preserve"> Trappe ventilation haute fermée loge TR612</t>
    </r>
  </si>
  <si>
    <t>Réalisée</t>
  </si>
  <si>
    <t>A réaliser</t>
  </si>
  <si>
    <t>Type d'action</t>
  </si>
  <si>
    <t xml:space="preserve">Ouvrage </t>
  </si>
  <si>
    <t>Multi-technique / Tertiaire / Autres</t>
  </si>
  <si>
    <t>Nettoyage locaux sociaux</t>
  </si>
  <si>
    <t>Bloc secours HS sous sol TR611</t>
  </si>
  <si>
    <t>Défaut ventilateur de gaine créant défaut ventilation cuve de barbotage</t>
  </si>
  <si>
    <t>Eclairage sous sol  TR611 à remplacer</t>
  </si>
  <si>
    <t>Gestion évacutation et inflitrations d'eau</t>
  </si>
  <si>
    <t>Contrôler intégrité des échelles et autres équipements cuve pompe surverse TR611</t>
  </si>
  <si>
    <t>Nettoyage / curage regards et cuve pompe surverse TR611</t>
  </si>
  <si>
    <t>Contrôle fuite sous sol post nettoyage / curage</t>
  </si>
  <si>
    <t>Recenssement stock DJ HTA fonctionnel</t>
  </si>
  <si>
    <t>Végétation envahissant ouvrages</t>
  </si>
  <si>
    <t>Manque repères DJ HTA X50 à X59 dans la Rame 3A</t>
  </si>
  <si>
    <t>Grésillement inquiétant Rame 1B</t>
  </si>
  <si>
    <t>Problème réglage SA TR611 (fermeture non conforme)</t>
  </si>
  <si>
    <t>Problème bagotage SSI / Remplacement détecteur aéro TR313</t>
  </si>
  <si>
    <t>Déplacement et changement technologie détecteur TR313</t>
  </si>
  <si>
    <t>Eclairage HS (sous sol rame 2A/1B/1A/4A/Grille311/AT111/Liaison 20k/Loge TR311/Sanitaires/Eclairage globe)</t>
  </si>
  <si>
    <t>Groom HS : Porte principale/ Salle CC / Sous sol porte principale</t>
  </si>
  <si>
    <t>Besoin d’installation de miroir pour mieux contrôler l’état des conservateurs : ATR n°111 + ATR n°112 + TR n°312 + TR n°311</t>
  </si>
  <si>
    <t>Stockage de plusieurs DJ HTA posés au sol en salles Rame + TIP en loge TR313</t>
  </si>
  <si>
    <r>
      <t>Locaux TSA empoussiérés</t>
    </r>
    <r>
      <rPr>
        <sz val="11"/>
        <color rgb="FF1F497D"/>
        <rFont val="Calibri"/>
        <family val="2"/>
        <scheme val="minor"/>
      </rPr>
      <t xml:space="preserve"> </t>
    </r>
  </si>
  <si>
    <t>Absence TS Porte ouverte</t>
  </si>
  <si>
    <t>Libellés remontées info PIT non conforme &lt;=&gt; toute alarme hors déclenchement sont affiliées aux alarmes techniques DI bâtiments</t>
  </si>
  <si>
    <t>Câbles HTA tirés non capotés dans la salle de brassage</t>
  </si>
  <si>
    <t>Bornier télécom non protégé au premeir étage</t>
  </si>
  <si>
    <t>Gravas sur TC non protégé dans la Grille HTA 18 (TR613)</t>
  </si>
  <si>
    <t>Eclairage extérieur insuffisant + sous sol rame HS + loge TR613 HS</t>
  </si>
  <si>
    <t>Nettoyage appartement du 4ème étage</t>
  </si>
  <si>
    <t>RGT PS à reprendre en définitif</t>
  </si>
  <si>
    <t>Fuite clim salle CC</t>
  </si>
  <si>
    <t>Convecteurs à réinstaller dans le bâtiment ENEDIS</t>
  </si>
  <si>
    <t>Gradin de condos à déposer en totalité + MALT à mettre sur câble HTA</t>
  </si>
  <si>
    <t>Végétation voisin envahissant ouvrages dégradation clôtures et bavolets</t>
  </si>
  <si>
    <t>Alimentation coffrets pompes 1 et 2</t>
  </si>
  <si>
    <t>Pancarte EPI "bien équipé?" à refixer</t>
  </si>
  <si>
    <t>Niveau bas TIP Grille TR611</t>
  </si>
  <si>
    <t>Nombre de Etat</t>
  </si>
  <si>
    <t>Étiquettes de colonnes</t>
  </si>
  <si>
    <t>(vide)</t>
  </si>
  <si>
    <t>Étiquettes de lignes</t>
  </si>
  <si>
    <t>Total général</t>
  </si>
  <si>
    <t>Total</t>
  </si>
  <si>
    <t>S40</t>
  </si>
  <si>
    <t>Nombre de Action</t>
  </si>
  <si>
    <t>Total réalisation</t>
  </si>
  <si>
    <t>Zoom par catégorie</t>
  </si>
  <si>
    <t>TR611 et TR612 : Fuite d’huile sur la borne HTA, investigation à intégrer lors de la sortie d’ouvrage.</t>
  </si>
  <si>
    <t xml:space="preserve">STA + STBTR611 HS </t>
  </si>
  <si>
    <t>STA + STB TR612 HS</t>
  </si>
  <si>
    <t>Priorité</t>
  </si>
  <si>
    <t>Ouvrage</t>
  </si>
  <si>
    <t>Finalité</t>
  </si>
  <si>
    <t>Curatif</t>
  </si>
  <si>
    <t>Description</t>
  </si>
  <si>
    <t xml:space="preserve">Nb CDC </t>
  </si>
  <si>
    <t>Nb CDT CE</t>
  </si>
  <si>
    <t>Nb CDT CF</t>
  </si>
  <si>
    <t>Nb Exe CF</t>
  </si>
  <si>
    <t>Temps Consignation  (j)</t>
  </si>
  <si>
    <t>Nb Exe CE</t>
  </si>
  <si>
    <t>Temps chantier (j)</t>
  </si>
  <si>
    <t>Ressource</t>
  </si>
  <si>
    <t>Interne</t>
  </si>
  <si>
    <t>Prestataire</t>
  </si>
  <si>
    <t>0.5</t>
  </si>
  <si>
    <t>Nb Appui CDC</t>
  </si>
  <si>
    <t>Commentaires</t>
  </si>
  <si>
    <t>BRIPS QUEUE DE CHANTIER ?</t>
  </si>
  <si>
    <t>Nb CEX</t>
  </si>
  <si>
    <t>?</t>
  </si>
  <si>
    <t>Ultrason</t>
  </si>
  <si>
    <t>AT112</t>
  </si>
  <si>
    <t>TR612</t>
  </si>
  <si>
    <t>TR613</t>
  </si>
  <si>
    <t>AT111</t>
  </si>
  <si>
    <t>RAME A</t>
  </si>
  <si>
    <t>RAME E</t>
  </si>
  <si>
    <t>RAME I</t>
  </si>
  <si>
    <t>RAME G</t>
  </si>
  <si>
    <t>TR611</t>
  </si>
  <si>
    <t>TR312</t>
  </si>
  <si>
    <t>TR313</t>
  </si>
  <si>
    <t>TR311</t>
  </si>
  <si>
    <t>RAME B</t>
  </si>
  <si>
    <t>TR610</t>
  </si>
  <si>
    <t>AT36</t>
  </si>
  <si>
    <t>AT116</t>
  </si>
  <si>
    <t>Wozniak doit y retourner</t>
  </si>
  <si>
    <t>fait WOZNIAK</t>
  </si>
  <si>
    <t>FIN</t>
  </si>
  <si>
    <t>Moteur change lors de l'OMF</t>
  </si>
  <si>
    <t>seuls les bpag du bat 20KV fonctionnent le reste ne fonctionne pas</t>
  </si>
  <si>
    <t>Manque triangles de signalisations sur la cloture vieux poste</t>
  </si>
  <si>
    <t>plusieurs cables BT coupes dans la loge du 613</t>
  </si>
  <si>
    <t>Trappe ventil loge AT111 maintenue ouverte par une planche</t>
  </si>
  <si>
    <t>Manque identification des DJ HTA dans les rames A,B,C,D,E,F,G</t>
  </si>
  <si>
    <t>Tresse de MALT de la porte rame A coté piste lourde HS</t>
  </si>
  <si>
    <t>Rame G+H manque les protections en haut des cellules</t>
  </si>
  <si>
    <t>Relamping salle rame A + C + J</t>
  </si>
  <si>
    <t>Nettoyage aéros + locaux entrée d'air a faire!</t>
  </si>
  <si>
    <t>Plaque identif des AR HTA du TR612 + 613</t>
  </si>
  <si>
    <t>Trémies grille HTA  TR612 + AT112 a boucher</t>
  </si>
  <si>
    <t>EMIC PA HS</t>
  </si>
  <si>
    <t>Concertina HS derriere les condos</t>
  </si>
  <si>
    <t>Portail a dépanner</t>
  </si>
  <si>
    <t xml:space="preserve">eclairage exterieur HS </t>
  </si>
  <si>
    <t>DJ HTA sans BIG BAG</t>
  </si>
  <si>
    <t>Batiment tres sale</t>
  </si>
  <si>
    <t>Condos HS a evacuer</t>
  </si>
  <si>
    <t>nombreux câbles  sans MALT dans le sous sol</t>
  </si>
  <si>
    <t>Tremie a reboucher R91</t>
  </si>
  <si>
    <t>Telephone fixe HS</t>
  </si>
  <si>
    <t>Detecteur GAZ -2 (zone PIT) défaut batterie</t>
  </si>
  <si>
    <t>trappes extraction haute loge 611 et 612 fermées</t>
  </si>
  <si>
    <t>contacteur ventil loge 612 HS</t>
  </si>
  <si>
    <t>Relamping R-1 a prevoir</t>
  </si>
  <si>
    <t>Niveau bas conservateur 612</t>
  </si>
  <si>
    <t>presence RTE ne remonte pas a l'ACR</t>
  </si>
  <si>
    <t>Manque plaque identif sur l es câbles HTA  (liste dans visite poste CEX)</t>
  </si>
  <si>
    <t xml:space="preserve">eclairage sanitaires hommes HS </t>
  </si>
  <si>
    <t>defaut mineur lot 1A-2A et 1B-2B</t>
  </si>
  <si>
    <t>Trappes de ventil basses loges 611 et 613 a nettoyer</t>
  </si>
  <si>
    <t>relamping rame 1B a faire</t>
  </si>
  <si>
    <t>plusieurs groom et serrures HS</t>
  </si>
  <si>
    <t>Aeros TR612 a faire</t>
  </si>
  <si>
    <t>KLAXON HS</t>
  </si>
  <si>
    <t>TS porte ouverte HS</t>
  </si>
  <si>
    <t>Evacuation eau de plui bouchée piste lourde</t>
  </si>
  <si>
    <t>eclairages HS a divers endroits voir liste visite CEX</t>
  </si>
  <si>
    <t>groom HS voir liste visite CEX</t>
  </si>
  <si>
    <t>Manque bagage cellules HTA et identif câbles HTA</t>
  </si>
  <si>
    <t>Câble 1M33 coupé mais raccordé dans la cellule</t>
  </si>
  <si>
    <t>Aéros TR311 a nettoyer</t>
  </si>
  <si>
    <t>AEROS TR312 a nettoyer</t>
  </si>
  <si>
    <t>AEROS TR313 a nettoyer</t>
  </si>
  <si>
    <t>PIT HS</t>
  </si>
  <si>
    <t>besoin miroir pour verif niveau conservateur 312+AT111+AT112</t>
  </si>
  <si>
    <t>TS porte ouverte</t>
  </si>
  <si>
    <t>serrures a reprendre</t>
  </si>
  <si>
    <t>fait</t>
  </si>
  <si>
    <t>SSI en derangement</t>
  </si>
  <si>
    <t>Manque affichage SF6</t>
  </si>
  <si>
    <t>Serrure HS coté piste lourde loge TR611</t>
  </si>
  <si>
    <t>rames HTA tres poussiereues suite aux travaux</t>
  </si>
  <si>
    <t>nombreuses dalles HS coté bat HTA et dvant les condos</t>
  </si>
  <si>
    <t>pas obligatoire</t>
  </si>
  <si>
    <t>CHAUFFAGE RAMES HS</t>
  </si>
  <si>
    <t>AEROS 611 A NETTOYER</t>
  </si>
  <si>
    <t>Verrines TIP 611 a remplacer</t>
  </si>
  <si>
    <t>Aeros 312 a nettoyer</t>
  </si>
  <si>
    <t>Aeros 313 a nettoyer</t>
  </si>
  <si>
    <r>
      <rPr>
        <sz val="7"/>
        <color theme="1"/>
        <rFont val="Times New Roman"/>
        <family val="1"/>
      </rPr>
      <t xml:space="preserve"> </t>
    </r>
    <r>
      <rPr>
        <sz val="11"/>
        <color theme="1"/>
        <rFont val="Calibri"/>
        <family val="2"/>
        <scheme val="minor"/>
      </rPr>
      <t>Câble BT au sol dans grille HTA du TR311 --&gt; suite travaux BRIPS</t>
    </r>
  </si>
  <si>
    <t>fin de chantier BRIPS ( BPAG, ventil,  rideaux séparations rames HTA,,,)</t>
  </si>
  <si>
    <t>compte rendu IRCAMEX partagé avec tous</t>
  </si>
  <si>
    <t>arrivée d'eau condamnée</t>
  </si>
  <si>
    <t>nombreux mails et visites sur place mais rien de bouge --&gt; à voir entre chefs de pôles</t>
  </si>
  <si>
    <t>porte de sortie de secours au R+2 HS</t>
  </si>
  <si>
    <t>RDV à prévoir avec WOZNIAK</t>
  </si>
  <si>
    <t>Sonnerie HS</t>
  </si>
  <si>
    <t>Absence BPAG salle rame</t>
  </si>
  <si>
    <t>KlaxonHS</t>
  </si>
  <si>
    <t>Desherbage a faire piste lourde devant les loges TR</t>
  </si>
  <si>
    <t>PIT en derangement aT26+ TR317</t>
  </si>
  <si>
    <t>rames HTA tres poussiereuses suite aux travaux</t>
  </si>
  <si>
    <t>Manque baguage cable HTA dans plusieurs rames</t>
  </si>
  <si>
    <t>stockage au rDC normal?</t>
  </si>
  <si>
    <t>aero TR311 a nettoyer</t>
  </si>
  <si>
    <t>iso TR311 sales</t>
  </si>
  <si>
    <t>iso grille HTA TR312 a nettoyer</t>
  </si>
  <si>
    <t>TR313 a nettoyer et bruit anormal moteur du milieu</t>
  </si>
  <si>
    <t>iso grille HTA TR313 a nettoyer</t>
  </si>
  <si>
    <t>TR314 legere fuite bac au sol</t>
  </si>
  <si>
    <t>Aeros TR314 a nettoyer</t>
  </si>
  <si>
    <t>iso grille HTA TR314 a nettoyer</t>
  </si>
  <si>
    <t>Aeros TR315 a nettoyer</t>
  </si>
  <si>
    <t>iso grille HTA TR315 a nettoyer</t>
  </si>
  <si>
    <t>Aeros TR317 a nettoyer</t>
  </si>
  <si>
    <t>iso grille HTA TR317 a nettoyer</t>
  </si>
  <si>
    <t>Câbles BT suspendu dans le BAT</t>
  </si>
  <si>
    <t>Lot TR613 defaut C26 qui clignote</t>
  </si>
  <si>
    <t>Cloture HS fosse déportée</t>
  </si>
  <si>
    <t>Relamping a faire</t>
  </si>
  <si>
    <t xml:space="preserve">1F12 coupé dans la cellule </t>
  </si>
  <si>
    <t>Trémie a reboucher 1F29</t>
  </si>
  <si>
    <t>TR614 nettoyage aeros</t>
  </si>
  <si>
    <t>BPAG rame 7A et B HS</t>
  </si>
  <si>
    <t>BPAG sous-sol rame 7 HS</t>
  </si>
  <si>
    <t>Fosse déportée ENEDIS vide d'eau</t>
  </si>
  <si>
    <t>Pieds structure ex JDB presents</t>
  </si>
  <si>
    <t>tS porte ouverte HS</t>
  </si>
  <si>
    <t>Eclairage HS dans certaines galeries</t>
  </si>
  <si>
    <t>Batiment HTA a nettoyer</t>
  </si>
  <si>
    <t>Rame c manque etiquettage</t>
  </si>
  <si>
    <t>Tremie s non rebouchées N44,N84,N46,N75,N74,N73,N72</t>
  </si>
  <si>
    <t>N95 cable HTA coupé au sol</t>
  </si>
  <si>
    <t>N57 N47 cables MALT au sol</t>
  </si>
  <si>
    <t>TR312 aeros a nettoyer</t>
  </si>
  <si>
    <t>TR312 bruits d'helices</t>
  </si>
  <si>
    <t>TR314 aeros a nettoyer</t>
  </si>
  <si>
    <t>TR612 areos a nettoyer</t>
  </si>
  <si>
    <t>TR614 fuites existantes et conservateur vide</t>
  </si>
  <si>
    <t>TR 614 baches remplit d'huile et d'eau</t>
  </si>
  <si>
    <t>TR614 bruit a la pompe</t>
  </si>
  <si>
    <t>TIP TR616 niveau d'huile a compléter</t>
  </si>
  <si>
    <t>Triflash HS</t>
  </si>
  <si>
    <t>Klaxon HS</t>
  </si>
  <si>
    <t>Tranche generale alarme danger HS</t>
  </si>
  <si>
    <t>Cloture côte 225KV HS</t>
  </si>
  <si>
    <t>Verdure pousse sous le JDB 63KV</t>
  </si>
  <si>
    <t>Chauffage HS dans tout le poste</t>
  </si>
  <si>
    <t>SsI en derangement defaut batterie</t>
  </si>
  <si>
    <t>Tremies 2C24, 2C62, 2C63, 2C64, 2C65, 2C66, 2C67  a reboucher</t>
  </si>
  <si>
    <t>Rame 3 grosse odeur d'ozone</t>
  </si>
  <si>
    <t>SILICAGEL HS TR311</t>
  </si>
  <si>
    <t>Gros relamping a faire</t>
  </si>
  <si>
    <t>Tous les BAES sont a reprendre</t>
  </si>
  <si>
    <t>Ue partie des BPAG ne fonctionne pas</t>
  </si>
  <si>
    <t>C3S HS</t>
  </si>
  <si>
    <t>Eclairage a reprendre sur l'ensemble du batiment</t>
  </si>
  <si>
    <t>Borne de recharge vE a raccorder</t>
  </si>
  <si>
    <t>Vegetation depassant depuis le voisinage cote batiment</t>
  </si>
  <si>
    <t>Dalles manquantes côté 225KV</t>
  </si>
  <si>
    <t>Eau dans les galeries</t>
  </si>
  <si>
    <t>Stockage materiel interieur et exterieur</t>
  </si>
  <si>
    <t>Tremies a reboucher HT15-2H51-2H52-2H55-2H64-1H66</t>
  </si>
  <si>
    <t>Nombreux points d'infiltration eau dans le nouveau batiment</t>
  </si>
  <si>
    <t>225KV aerien eclairage HS dans la zone TR/grille HTA 612</t>
  </si>
  <si>
    <t>Plusieurs DJ HTA  dans les salles rames + stockage materiel salle contrôle commande</t>
  </si>
  <si>
    <t>eclairage a revoir dans la grille HTA611 et 612 au niveau cuves de la PIT</t>
  </si>
  <si>
    <t>affichage amiante KO</t>
  </si>
  <si>
    <t>affichage SF6 KO</t>
  </si>
  <si>
    <t>porte de secours au R+2 HS</t>
  </si>
  <si>
    <t>partie fixe du 2L53 HS</t>
  </si>
  <si>
    <t>Aeros tr611 a nettoyer</t>
  </si>
  <si>
    <t>Aeros tr612 a nettoyer</t>
  </si>
  <si>
    <t>Aeros tr613 a nettoyer</t>
  </si>
  <si>
    <t>Moteur aero tr613 bruyant</t>
  </si>
  <si>
    <t>Gachette barrière HS</t>
  </si>
  <si>
    <r>
      <rPr>
        <sz val="7"/>
        <color theme="1"/>
        <rFont val="Times New Roman"/>
        <family val="1"/>
      </rPr>
      <t xml:space="preserve"> </t>
    </r>
    <r>
      <rPr>
        <sz val="11"/>
        <color theme="1"/>
        <rFont val="Calibri"/>
        <family val="2"/>
        <scheme val="minor"/>
      </rPr>
      <t>Câble BT au sol capoté dans grille HTA du TR311 ?</t>
    </r>
  </si>
  <si>
    <t>P0 :</t>
  </si>
  <si>
    <t>Ouvrage : grésillement, point chaud, bruit anormal, odeur ozone, TS liées aux intrusions et portes ouvertes</t>
  </si>
  <si>
    <t>Autres : Dalles cassées, Relamping, affiche (ouvrage, SF6, CO2, amiante, triangle signalisation), équipements de sécurité (masque SF6, EPC) BPAG, fuite d'eau, alarme sonore, BAES, PLEU, téléphone PS, clôture HS (avec risque intrusion avéré)</t>
  </si>
  <si>
    <t>P1 :</t>
  </si>
  <si>
    <t>Ouvrages : Câble non identifié, Niveau bas équipement, TS liées aux défauts équipements</t>
  </si>
  <si>
    <t>Autres : Végétation, Nettoyage PS (ex: locaux sociaux, couloirs, toilettes), nettoyage ouvrage sur consignation (ex : isolateur sales) Serrures, portes et groom (ferme porte), trappes, clôture HS (dégradée mais non urgent), concertina / barbelées</t>
  </si>
  <si>
    <t>P2 :</t>
  </si>
  <si>
    <t>Autres : stockage matériel</t>
  </si>
  <si>
    <t>câble HTA 1D69 coupé dans la cellule</t>
  </si>
  <si>
    <t>MAnque affichage AT 14 et 15</t>
  </si>
  <si>
    <t>TR312 : Aéro groupe 1 HS</t>
  </si>
  <si>
    <r>
      <rPr>
        <sz val="7"/>
        <color theme="1"/>
        <rFont val="Times New Roman"/>
        <family val="1"/>
      </rPr>
      <t xml:space="preserve"> </t>
    </r>
    <r>
      <rPr>
        <sz val="11"/>
        <color theme="1"/>
        <rFont val="Calibri"/>
        <family val="2"/>
        <scheme val="minor"/>
      </rPr>
      <t>TR315 :légère fuite au niveau de la pompe</t>
    </r>
  </si>
  <si>
    <t>TR315 : Défaut aéro furtif</t>
  </si>
  <si>
    <t>TR312 : Fuite d'huile commande DJ HTB</t>
  </si>
  <si>
    <t>Relamping salle PIT+Couloir derrière grilles HTA</t>
  </si>
  <si>
    <t xml:space="preserve"> BPAG sous sol HS</t>
  </si>
  <si>
    <t>Opé MMY</t>
  </si>
  <si>
    <t>Bornier télécom non protégé au premier étage</t>
  </si>
  <si>
    <t>Gravas sur TC non protégé dans la Grille HTA 18 (TR611)</t>
  </si>
  <si>
    <r>
      <t>Raccordement borne électrique 7kW</t>
    </r>
    <r>
      <rPr>
        <b/>
        <sz val="11"/>
        <color rgb="FFED7D31"/>
        <rFont val="Calibri"/>
        <family val="2"/>
        <scheme val="minor"/>
      </rPr>
      <t/>
    </r>
  </si>
  <si>
    <t>Sol instable niveau aerien 225KV</t>
  </si>
  <si>
    <t>Eclairage a reprendre dans la loge du TR616</t>
  </si>
  <si>
    <t>TIP TR613 HS</t>
  </si>
  <si>
    <t>RCI</t>
  </si>
  <si>
    <t xml:space="preserve"> Éclairage à revoir côté PIT 612 </t>
  </si>
  <si>
    <t>Végétation sur barbelés depuis le voisinage</t>
  </si>
  <si>
    <t>en cours</t>
  </si>
  <si>
    <t>BPAG HS dans l'ensemble du PS</t>
  </si>
  <si>
    <t xml:space="preserve">PIT HS: Zone2(AT26) et zone14(TR317) hors service </t>
  </si>
  <si>
    <t xml:space="preserve">SSI HS: Zone 1(RDC) et zone 104(galerie coté RTE) hors service </t>
  </si>
  <si>
    <t>Locken HS partie extérieur du portail</t>
  </si>
  <si>
    <t xml:space="preserve">Empiètement barrièrage du décret 94 sur le décret 92 </t>
  </si>
  <si>
    <t xml:space="preserve">Malfaçon au niveau du mur extérieur de la nouvelle ½ rame 3B </t>
  </si>
  <si>
    <t xml:space="preserve">Présence d’un étai dans la galerie HTA </t>
  </si>
  <si>
    <t>Caissons anti-bruit du TR317 déposés</t>
  </si>
  <si>
    <t>Lot TR312 déposé et laissé au sol</t>
  </si>
  <si>
    <t>Câbles BT coupés et laissés dans le couloir du bâtiment T</t>
  </si>
  <si>
    <t xml:space="preserve">Joints fenêtre 2ieme étage HS salle stockage </t>
  </si>
  <si>
    <t>PIT en dérangement: Dérangement poids bouteilles TR312</t>
  </si>
  <si>
    <t>SSI en dérangement: Dérangement Zone DI8(Local Technique) et Zone DI10(Local Co2)</t>
  </si>
  <si>
    <t>Rames 3A/3B hors exploitation: Les Rames/DJHTA sont restés sur place sans surveillance SF6</t>
  </si>
  <si>
    <t xml:space="preserve">Evacuation eau de pluie bouchée (caniveau sur la piste lourde) </t>
  </si>
  <si>
    <t>Rames5A/5B hors exploitation : Présence importante de poussière dans la salle rame et sur le matériel.</t>
  </si>
  <si>
    <t>Rames5A/5B hors exploitation : Présence importante de poussière dans la salle rame et sur le matériel.</t>
  </si>
  <si>
    <t>Stockage matériel sans balisage au niveau du rdc : salle contrôle commande, salle redresseurs et au niveau du -2 : PSEM/PIT</t>
  </si>
  <si>
    <t>Eclairage HS Salle rame 1 et couloirs salles rames</t>
  </si>
  <si>
    <t xml:space="preserve">Salle Batteries : Absence de système d’aération fonctionnel </t>
  </si>
  <si>
    <t>TR612 : Pompe HS + Bruit anormal au niveau d’un moteur (bas droit)</t>
  </si>
  <si>
    <t xml:space="preserve">Présences de câbles BT devant les TR612/614 non passés dans des caniveaux </t>
  </si>
  <si>
    <t>TR614 : Bruit anormal pompe Huile + TR s’enfonce (sol instable)</t>
  </si>
  <si>
    <t xml:space="preserve">Système fermeture du Portail en mauvais état + système bornes anti stationnement HS </t>
  </si>
  <si>
    <t xml:space="preserve">BPAG ok mais présence de seulement 3 BPAG en sous-sol </t>
  </si>
  <si>
    <t xml:space="preserve">Pièce OMF : Décharge sauvage de matériel + composants </t>
  </si>
  <si>
    <t xml:space="preserve">Salles rames poussiéreuses </t>
  </si>
  <si>
    <t>SSI en derangement pour la galerie + zone mise hors service</t>
  </si>
  <si>
    <t xml:space="preserve">BPAG HS dans la totalité du PS suite à travaux BRIPS TR611? + 2 BPAG cassés au N+1 et au niveau du bâtiment 10kv </t>
  </si>
  <si>
    <t>Nombreuses bouteilles « d’Azote » et « d’Air synthé » stockées dans le PS depuis les travaux BRIPS du TR611</t>
  </si>
  <si>
    <t xml:space="preserve">Absence de BP pour contrôle Eclairage extérieur +Eclairages Loges (travaux BRIPS) : 
- Loge TR611: Absence de BP- Eclairage toujours allumé 
- Loge TR612: BP HS – Eclairage toujours allumé 
- Loge TR613: BP HS – Eclairage toujours éteint 
</t>
  </si>
  <si>
    <t>Téléphone ok dans la salle contrôle commande mais inexistant/HS dans le reste du PS</t>
  </si>
  <si>
    <t>Salles rames poussiéreuses</t>
  </si>
  <si>
    <t xml:space="preserve">Absence de système protection armoires BT dans le couloir Aeros lors des entretiens Aéros </t>
  </si>
  <si>
    <t xml:space="preserve">TR613 : Miroir pour visualisation niveau conservateur non suffisant </t>
  </si>
  <si>
    <t>Sous-sol Rame 2A : portes impossible à ouvrir F474</t>
  </si>
  <si>
    <t>Couloir Grilles HTA/Selfs: Porte «provisoire» installés par le BRIPS non référables à clés</t>
  </si>
  <si>
    <t>Galerie : BP Alarme incendie posé à l’arrache en hauteur</t>
  </si>
  <si>
    <t>Stockage nombreux tourets câbles HTA  sans zones dédiés</t>
  </si>
  <si>
    <t xml:space="preserve">Tête détection SSI + chemins de câbles à refixer dans certains endroits </t>
  </si>
  <si>
    <t>Intervention</t>
  </si>
  <si>
    <t>Maximo</t>
  </si>
  <si>
    <t>Description Emplacement</t>
  </si>
  <si>
    <t>Date de la visite 2024</t>
  </si>
  <si>
    <t>CEX ayant fait la visite</t>
  </si>
  <si>
    <t>BI via Cinke Evol</t>
  </si>
  <si>
    <t>DI</t>
  </si>
  <si>
    <t>Terminée</t>
  </si>
  <si>
    <t>Cloturée</t>
  </si>
  <si>
    <t>BPAG</t>
  </si>
  <si>
    <t>ALARME</t>
  </si>
  <si>
    <t>SONOR</t>
  </si>
  <si>
    <t>PIT</t>
  </si>
  <si>
    <t>SSI</t>
  </si>
  <si>
    <t>AUTRES ANOMALIES URGENTES</t>
  </si>
  <si>
    <t>DI4433786</t>
  </si>
  <si>
    <t>Visite PS par CEX</t>
  </si>
  <si>
    <t>1-févr.</t>
  </si>
  <si>
    <t>Oui</t>
  </si>
  <si>
    <t>OK</t>
  </si>
  <si>
    <t>NOK</t>
  </si>
  <si>
    <t>DI4433789</t>
  </si>
  <si>
    <t>31-janv.</t>
  </si>
  <si>
    <t>Gregory et Mathieu</t>
  </si>
  <si>
    <t>DI4503994</t>
  </si>
  <si>
    <t>21-févr.</t>
  </si>
  <si>
    <t>DI4433794</t>
  </si>
  <si>
    <t>5-févr.</t>
  </si>
  <si>
    <t>Fouad et Gilles</t>
  </si>
  <si>
    <t>DI4433795</t>
  </si>
  <si>
    <t>DI4433797</t>
  </si>
  <si>
    <t>LA BRICHE</t>
  </si>
  <si>
    <t>28-févr.</t>
  </si>
  <si>
    <t>DI4433802</t>
  </si>
  <si>
    <t>6-févr.</t>
  </si>
  <si>
    <t>DI4433803</t>
  </si>
  <si>
    <t>23-févr.</t>
  </si>
  <si>
    <t>DI4433808</t>
  </si>
  <si>
    <t>DI4433813</t>
  </si>
  <si>
    <t>9-févr.</t>
  </si>
  <si>
    <t>DI4433820</t>
  </si>
  <si>
    <t xml:space="preserve">/ </t>
  </si>
  <si>
    <t>DI4433822</t>
  </si>
  <si>
    <t>20-févr.</t>
  </si>
  <si>
    <t>DI4433827</t>
  </si>
  <si>
    <t>DI4433831</t>
  </si>
  <si>
    <t>25-janv.</t>
  </si>
  <si>
    <t>DI4433833</t>
  </si>
  <si>
    <t>DI4433834</t>
  </si>
  <si>
    <t>Propriété RP</t>
  </si>
  <si>
    <t>ENEDIS</t>
  </si>
  <si>
    <t>SSI &lt;=&gt; RTE</t>
  </si>
  <si>
    <t>BPAG / SSI / Alarmes bâtiment ENEDIS &lt;=&gt; ENEDIS</t>
  </si>
  <si>
    <t>Salles Rames et couloir de propriété RTE donc BPAG &lt;=&gt; RTE</t>
  </si>
  <si>
    <t>SSI BI ENEDIS &lt;=&gt; ENEDIS / SSI BI RTE PEI&lt;=&gt; RTE</t>
  </si>
  <si>
    <t>SSI Bâtiment HTA et CC &lt;=&gt; ENEDIS</t>
  </si>
  <si>
    <t>BPAG et SSI Bâtiment ou galerie technique &lt;=&gt; ENEDIS</t>
  </si>
  <si>
    <t>Absence de BAES dans les salles sous-rames</t>
  </si>
  <si>
    <t>SSI en dérangement : Dérangement AES (TR611 + TR613) + Surveillance alimentation</t>
  </si>
  <si>
    <t>Extincteurs du PS non vérifié depuis 2020</t>
  </si>
  <si>
    <t>Présence trace pluie au niveau du TGBT (1er étage) + autres murs et sol</t>
  </si>
  <si>
    <t>Stock matériel au niveau des RPN 611 + 612 + 613</t>
  </si>
  <si>
    <t>NON</t>
  </si>
  <si>
    <t xml:space="preserve">BPAG absent: Salle UA, intégralité des Grilles HTA TR611-612-613-614 (intérieur et extérieur), intégralité des salles rames (sauf Rame 7), intégralité des salles sous-sol rames (sauf rame 7), aérien 225kv entièrement </t>
  </si>
  <si>
    <t>BPAG HS : Salle Rame 7, sous-sol rame 7, TR612, TR614, TR613 (1/2 HS)</t>
  </si>
  <si>
    <t>Cellule HTA FT33 + 2F54 : Trémies rebouchées a la mousse expansive</t>
  </si>
  <si>
    <t>Sous-sol Rame 2: Protection mécanique câble HTA cassé au sol</t>
  </si>
  <si>
    <t>Câbles BT posé au sol dans l’entrée bâtiment HTA (chantier RTE sans zone de travail ?)</t>
  </si>
  <si>
    <t>Rame3 : Barre anti-panique cassée</t>
  </si>
  <si>
    <t xml:space="preserve">Serrure porte vitré HS couloir bâtiment HTA </t>
  </si>
  <si>
    <t>Serrure BR RTE avec tranches ENEDIS TR611 explosé</t>
  </si>
  <si>
    <t>Serrures bâtiments HTA avec des Locken RTE exclusif : Impossible à ouvrir par ENEDIS – Actuellement le bâtiments HTA reste ouvert 24/24</t>
  </si>
  <si>
    <t>Anciens AT43 et AT46 : Câbles HTA laissés sur place (queue de chantier BRIPS ?)</t>
  </si>
  <si>
    <t xml:space="preserve">Local Condos CF01 : Plusieurs DJHTA laissés à l’intérieur </t>
  </si>
  <si>
    <t xml:space="preserve">Plusieurs chauffage HS dans les rames ( rames 3, 5,6) </t>
  </si>
  <si>
    <t>Mathieu et Gregory</t>
  </si>
  <si>
    <r>
      <t>Eclairage Aérien HS</t>
    </r>
    <r>
      <rPr>
        <b/>
        <sz val="11"/>
        <rFont val="Calibri"/>
        <family val="2"/>
        <scheme val="minor"/>
      </rPr>
      <t xml:space="preserve"> </t>
    </r>
  </si>
  <si>
    <t>Trémies a reboucher dans les salles rames : 2H25 + 1H34 + HT15 + 2H51 + 2H52 + 1H60 + 1H61 + 1H62 + 1H63 + 1H64 + 1H65 + 1H66 + 1H67 + 1H68  + 1H69</t>
  </si>
  <si>
    <t>Câbles HTA coupés et laissés racco dans les cellules HTA : 1H64 + 1H63</t>
  </si>
  <si>
    <t>Sous-sol bâtiment HTA : Nombreux câbles HTA coupés, non capotés et MALT</t>
  </si>
  <si>
    <t>Absence BPAG Loge TR613 + Absence BPAG niveau 225KV aérien</t>
  </si>
  <si>
    <t>Alarme sonore HS : Bâtiment HTA + Nouveau Bâtiment TR</t>
  </si>
  <si>
    <t>Nouvelle LS HTB 612 raccordée sur TR : Limailles présente en sous-sol, LS en cours de fixation dans la loge TR, LS non fixée en sous-sol, TC non mis en place</t>
  </si>
  <si>
    <t>Ancienne LS HTB 612 coupée mais non capotée/MALT</t>
  </si>
  <si>
    <t xml:space="preserve">Serrure Locken HS sur Portail bâtiment HTA </t>
  </si>
  <si>
    <t xml:space="preserve">Groupe moto-ventilateur des Aeros TR611(sous tension) et TR612 (en exploitation) : Absence de liaison équipotentielle </t>
  </si>
  <si>
    <t xml:space="preserve">Sous-sol nouveau bâtiment : Pompe HS ? Besoin de réarmement régulier </t>
  </si>
  <si>
    <t>Absence de sabot de terre dans la grille HTA 612</t>
  </si>
  <si>
    <t>AT23 et AT36 : Terrassement devant les loges</t>
  </si>
  <si>
    <t>Plusieurs dalles cassé au niveau dans la partie 225KV</t>
  </si>
  <si>
    <t xml:space="preserve">Eclairage partiel : Rame 6 + Aérien 225kv + Ancienne Loge TR611+ Loge TR613 + sous-sol Grille HTA </t>
  </si>
  <si>
    <t>Grille HTA 611 + 612 : Canalisation proche des moserglaser + collier serrage non mis à la terre</t>
  </si>
  <si>
    <t>Salle RPN 612 asséché mais trace d’eau sur le TC (connectique S2 ?)</t>
  </si>
  <si>
    <t>Extincteur bâtiment HTA: Dernière vérification en 2021</t>
  </si>
  <si>
    <t>Salle SAPUT1 – 2I+2P : Stockage matériel et Groom HS</t>
  </si>
  <si>
    <t>Escaliers : Vitre cassé</t>
  </si>
  <si>
    <t>Nombreuses trémies à reboucher dans le bâtiment TR (loge, etage, etc)</t>
  </si>
  <si>
    <t>Salle PIT : Stockage matériel</t>
  </si>
  <si>
    <t>Nouveau bâtiment : Plusieurs câbles BT au sol sans zone de travail</t>
  </si>
  <si>
    <t xml:space="preserve">Serrure Locken Loge TR611 HS </t>
  </si>
  <si>
    <t>Canalisation dans les loges TR611 + 612 non raccordées à la terre</t>
  </si>
  <si>
    <t>Portes des salles des aéros TR611 et TR612 tape contre un tube iro : bloque-porte ?</t>
  </si>
  <si>
    <t>Stockage de planches en bois dans la salle des aeros TR612</t>
  </si>
  <si>
    <t>Barre anti-panique sous-sol TR612 HS</t>
  </si>
  <si>
    <t>Stockage DJ HTA dans le batiment 10KV</t>
  </si>
  <si>
    <t>travaux en cours demolition</t>
  </si>
  <si>
    <t>Clim salle contrôle commande HS</t>
  </si>
  <si>
    <t>attente reponse atalian 30/04/2024</t>
  </si>
  <si>
    <t>Eclairage extérieur HS + prises exterieurs HS DJ declenche</t>
  </si>
  <si>
    <t>ampoule 48 V a commander</t>
  </si>
  <si>
    <t>STOCK LIES AUX TR SUR PLACE</t>
  </si>
  <si>
    <t>plus defaut batterie desormais</t>
  </si>
  <si>
    <t>etiquettage complet des departs a faire et inversion plaque identif salles rames 3</t>
  </si>
  <si>
    <t>TIP 313 HS</t>
  </si>
  <si>
    <t xml:space="preserve">Eclairage HS: SOUS SOL DES Rames 1, 2, 3 et 4 </t>
  </si>
  <si>
    <t>Pas d'éclairage dans la salle aéro (haut et bas) et conservateur du 612 ni couloir conservateur 612</t>
  </si>
  <si>
    <t>ARR 71 et 91 étaient en défaut mineurs</t>
  </si>
  <si>
    <t>TA en défaut liaison</t>
  </si>
  <si>
    <t xml:space="preserve">Faisceaux TR611 sales </t>
  </si>
  <si>
    <t>Compact local redresseur TGBT consigné (besoin de ventiler avec chaleurs)</t>
  </si>
  <si>
    <t xml:space="preserve">Le câble « 21/CRF E/CRF F » n’est pas raccordé dans le CRF de la RAME E. Il est bien câblé dans la rame F </t>
  </si>
  <si>
    <t>Liaison équipotentielle à reprendre sur la porte du local RPN 611 (remplacement tresse)</t>
  </si>
  <si>
    <t xml:space="preserve">Dysfonctionnement P17 / Défaillance Terre &lt;=&gt; Premières mesures réalisées, à poursuivre </t>
  </si>
  <si>
    <t>Défaut terre présent sur la centrale</t>
  </si>
  <si>
    <t xml:space="preserve">PORTAIL ELECTRIQUE : Fermeture difficile vigilance bonne fermeture </t>
  </si>
  <si>
    <t>Analyse R20 problème position</t>
  </si>
  <si>
    <t xml:space="preserve">Entretien DJ et dépannage relais : Position F couplage R20 </t>
  </si>
  <si>
    <t xml:space="preserve">AT113 : Tresses de terre extrémités dérracordées </t>
  </si>
  <si>
    <t xml:space="preserve">AT113 : Ecoulement RLT </t>
  </si>
  <si>
    <t xml:space="preserve">Climatisation salle CC HS </t>
  </si>
  <si>
    <t xml:space="preserve">Grille TR312 : Désherbage à prévoir </t>
  </si>
  <si>
    <t xml:space="preserve">TR611 : Aéros sales </t>
  </si>
  <si>
    <t>TR612 : Aéros sales</t>
  </si>
  <si>
    <t xml:space="preserve">TR612 : Légère fuite haut TR </t>
  </si>
  <si>
    <t>Une fuite au niveau de la pompe TR612 a été constaté.</t>
  </si>
  <si>
    <t>Dans la grille 611-1, niveau d’huile du TIP de la phase 2 est au minimum</t>
  </si>
  <si>
    <t>Un câble de terre reliant la cuve TR à l’armoire filerie est déconnecté sur le TR611</t>
  </si>
  <si>
    <t>Dans la sous-tranche de plusieurs départ (DJ débrochés), il manque des module de protections (R27,R33,R37,R67 et R96)</t>
  </si>
  <si>
    <t>Coulure RLT sur les liaison HTA de l’AT 113.</t>
  </si>
  <si>
    <t>Les Liaisons HTA de l’AT 111 ne sont pas identifiées côté Rame.</t>
  </si>
  <si>
    <t>Niveau d’huile TIP sur le TR315 n’est pas lisible.</t>
  </si>
  <si>
    <t>Les Locaux TSA sont dans un mauvais état niveau propreté.</t>
  </si>
  <si>
    <t>Défaut DJ R52 et 54, traiter défaut en urgence</t>
  </si>
  <si>
    <t>Traitement défaut R52 R54 de anière pérenne (conditions à retirer)</t>
  </si>
  <si>
    <t>SSI : en dérangement + zone HS + AES 1 et 3 en défaut batteries</t>
  </si>
  <si>
    <t>Température élévée dans la salle contrôle commande</t>
  </si>
  <si>
    <t>Niveau d'huile bas dans le compartiment régleur TR 612</t>
  </si>
  <si>
    <t>Légère fuite niveau tuyauterie aéro TR612</t>
  </si>
  <si>
    <t>Enretiens aéro à prévoir sur les 3 transfo</t>
  </si>
  <si>
    <t>Pas d'éclairage dans l'armoire de cmmde PSEM TR 613</t>
  </si>
  <si>
    <t>Bruit anormal vers l'armoire régleur TR611</t>
  </si>
  <si>
    <t>Locaux PIT sentent l'humidité.</t>
  </si>
  <si>
    <t>Terre batterie tjrs en apparition</t>
  </si>
  <si>
    <t>Défaut mineur sur la TCFM</t>
  </si>
  <si>
    <t>Plusieurs point d'éclairage ne fonctionnent pas au sous sol -2</t>
  </si>
  <si>
    <t>Sur les câbles HTB Du TR 611 et 613, il manque les bagues d'identifications</t>
  </si>
  <si>
    <t>Défaut ventil A sur le TR 613</t>
  </si>
  <si>
    <t>Défaut ventil B sur le TR 612</t>
  </si>
  <si>
    <t>Défaut ventil B sur le TR 611</t>
  </si>
  <si>
    <t>Trémis à boucher dans le local conservateur TR 611 et 612 au R+2</t>
  </si>
  <si>
    <t>les faisceaux des aéros TR611 en mauvais état</t>
  </si>
  <si>
    <t>Les SLP de toutes les arrivées sauf le 6U23 étaient désactivées. Après avoir échangé avec le CCO, la commande de la MES SLP n’est pas configurée côté ACR.  Avec l’accord de M.MAS, j’ai passé la commande de MES SLP depuis le PO sur les éléments suivants : 6U11, 6U12, 6U32,6U33 et TR611.</t>
  </si>
  <si>
    <t>Légère fuite au niveau d’un joint du circuit de refroidissement sur le TR612.</t>
  </si>
  <si>
    <t>Défaut clapet coupe feux en zone 9</t>
  </si>
  <si>
    <t>PA HTB manque EMIC</t>
  </si>
  <si>
    <t>Trémies a bouchée 1T43 2T49  câbles coupé non mis a la terre 1t43 Défaut DJ3T43 3T14 et S4B</t>
  </si>
  <si>
    <t>Entretien aero a prévoir</t>
  </si>
  <si>
    <t>Pression a 7 BAR du TR 315</t>
  </si>
  <si>
    <t>Niveau mini DJ HTB 313</t>
  </si>
  <si>
    <t>Légère fuite d'huile  DJ HTB 315</t>
  </si>
  <si>
    <t>TSA 2 Bruit de tôle</t>
  </si>
  <si>
    <t>probleme de serrure at 14</t>
  </si>
  <si>
    <t>Défaut liaison TA est passé en disparition suite au redémarrage.</t>
  </si>
  <si>
    <t>Manque le module ECCD dans la sous tranche sur les départs 1F23 et FT12 (Départs O+débrochés)</t>
  </si>
  <si>
    <t>Niveau d’huile de l’AT 03 à surveiller</t>
  </si>
  <si>
    <t>Silicagel à changer sur le TR 611</t>
  </si>
  <si>
    <t>Un ICH à l’arrêt sur le TR612 (j’ai vérifié les relais des deux pompes KM1 et KM2 fonctionnent)</t>
  </si>
  <si>
    <t>Coulure de la RLT sur les liaisons HTA TR611/612 (Risque de déclenchement par la masse grille)</t>
  </si>
  <si>
    <t>Température armorie régleur TR614</t>
  </si>
  <si>
    <t>Trémis à boucher la rame 4 et 6 + 1F12 + 1F29 + FT15</t>
  </si>
  <si>
    <t>Niveau d'huile sur le TR612 n'est pas très lisible</t>
  </si>
  <si>
    <t>Entretien aéro à prévoir sur le TR611 + TR614</t>
  </si>
  <si>
    <t>Fuite au niveau du pressostat de la commande DJ HTB 613 PH4</t>
  </si>
  <si>
    <t>Terre batterie sur le redresseur CC</t>
  </si>
  <si>
    <t>Coulure matiere RLT sur les grille du TR611 et 612</t>
  </si>
  <si>
    <t>Ecl a revoir sur le DJ de commande du TR 612</t>
  </si>
  <si>
    <t>la centrale incendie est fonctionelle mais ne communique pas avec le poste et l'ACR</t>
  </si>
  <si>
    <t>Lot Rame 1 en défaut mineur / Lot auto en défaut mineur (Pb Switch FO)</t>
  </si>
  <si>
    <t>Lot TR313 avec une rupture neutre active</t>
  </si>
  <si>
    <t>Prot X92 en défaut Mineur</t>
  </si>
  <si>
    <t>Chaleur importante dans les UA / Pas de clim dans le batiment RTE</t>
  </si>
  <si>
    <t>départ BRIARD défaut mineur</t>
  </si>
  <si>
    <t>aero 312 sales</t>
  </si>
  <si>
    <t>DJ 611 fuite etna</t>
  </si>
  <si>
    <t>SSI en dérangement/défaut système</t>
  </si>
  <si>
    <t>Défaut mineur sur calculateur tête lot 3 rame FA</t>
  </si>
  <si>
    <t>Bruit de tôle ou/et de transite dans les rames G et A mais pas d’odeur</t>
  </si>
  <si>
    <t xml:space="preserve">Les départs (libres) 194 et 135 ont des défauts majeur/mineur  </t>
  </si>
  <si>
    <t>Chaleur importante dans la salle TSA, pas d'aération !! (Porte ouverte en attendant une solution)</t>
  </si>
  <si>
    <t>Odeur de chaud dans le local redresseur, pas d’aération dans celui-ci j’ai donc bloqué les portes ouvertes</t>
  </si>
  <si>
    <t>Batterie TCM 48V à remplacer rapidement ! 2 élèments ont gonflés ! Chaleur Importante dans le local batterie</t>
  </si>
  <si>
    <t>TCFM défaut mineur non acquittable</t>
  </si>
  <si>
    <t>Aéro désequilibré TR616</t>
  </si>
  <si>
    <t>Végétation à surveiller assez haute</t>
  </si>
  <si>
    <t xml:space="preserve">610 ph4 616 ph0 616 ph4 616 ph8 niveau bas </t>
  </si>
  <si>
    <t>Centrale incendie en derangement</t>
  </si>
  <si>
    <t>Nid d'oiseau</t>
  </si>
  <si>
    <t>TA: tss3 allumé + df liaison</t>
  </si>
  <si>
    <t>Poste Source</t>
  </si>
  <si>
    <t>Evènement</t>
  </si>
  <si>
    <t>Date de détection</t>
  </si>
  <si>
    <t>Détail</t>
  </si>
  <si>
    <t>Entité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</si>
</sst>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C]d\-mmm;@"/>
  </numFmts>
  <fonts count="31" x14ac:knownFonts="1">
    <font>
      <sz val="11"/>
      <color theme="1"/>
      <name val="Calibri"/>
      <family val="2"/>
      <scheme val="minor"/>
    </font>
    <font>
      <sz val="11"/>
      <color rgb="FFFF0000"/>
      <name val="Calibri"/>
      <family val="2"/>
      <scheme val="minor"/>
    </font>
    <font>
      <b/>
      <sz val="11"/>
      <color theme="1"/>
      <name val="Calibri"/>
      <family val="2"/>
      <scheme val="minor"/>
    </font>
    <font>
      <sz val="11"/>
      <color rgb="FFED7D31"/>
      <name val="Calibri"/>
      <family val="2"/>
      <scheme val="minor"/>
    </font>
    <font>
      <sz val="7"/>
      <color rgb="FFED7D31"/>
      <name val="Times New Roman"/>
      <family val="1"/>
    </font>
    <font>
      <b/>
      <sz val="11"/>
      <color rgb="FFED7D31"/>
      <name val="Calibri"/>
      <family val="2"/>
      <scheme val="minor"/>
    </font>
    <font>
      <sz val="11"/>
      <name val="Calibri"/>
      <family val="2"/>
      <scheme val="minor"/>
    </font>
    <font>
      <b/>
      <sz val="11"/>
      <color rgb="FFFF0000"/>
      <name val="Calibri"/>
      <family val="2"/>
      <scheme val="minor"/>
    </font>
    <font>
      <sz val="7"/>
      <color theme="1"/>
      <name val="Times New Roman"/>
      <family val="1"/>
    </font>
    <font>
      <sz val="11"/>
      <color rgb="FF1F497D"/>
      <name val="Calibri"/>
      <family val="2"/>
      <scheme val="minor"/>
    </font>
    <font>
      <sz val="7"/>
      <color rgb="FF1F497D"/>
      <name val="Times New Roman"/>
      <family val="1"/>
    </font>
    <font>
      <b/>
      <sz val="11"/>
      <color rgb="FF1F497D"/>
      <name val="Calibri"/>
      <family val="2"/>
      <scheme val="minor"/>
    </font>
    <font>
      <b/>
      <sz val="11"/>
      <color rgb="FFE46C0A"/>
      <name val="Calibri"/>
      <family val="2"/>
      <scheme val="minor"/>
    </font>
    <font>
      <sz val="11"/>
      <color rgb="FF000000"/>
      <name val="Calibri"/>
      <family val="2"/>
      <scheme val="minor"/>
    </font>
    <font>
      <sz val="7"/>
      <name val="Times New Roman"/>
      <family val="1"/>
    </font>
    <font>
      <sz val="11"/>
      <name val="Calibri"/>
      <family val="2"/>
    </font>
    <font>
      <b/>
      <sz val="12"/>
      <color rgb="FFFF0000"/>
      <name val="Times New Roman"/>
      <family val="1"/>
    </font>
    <font>
      <b/>
      <sz val="11"/>
      <color rgb="FFFF0000"/>
      <name val="Calibri"/>
      <family val="2"/>
    </font>
    <font>
      <sz val="13"/>
      <color theme="1"/>
      <name val="Calibri"/>
      <family val="2"/>
      <scheme val="minor"/>
    </font>
    <font>
      <sz val="18"/>
      <color theme="1"/>
      <name val="Calibri"/>
      <family val="2"/>
      <scheme val="minor"/>
    </font>
    <font>
      <sz val="11"/>
      <color rgb="FF9C0006"/>
      <name val="Calibri"/>
      <family val="2"/>
      <scheme val="minor"/>
    </font>
    <font>
      <sz val="11"/>
      <color rgb="FF9C6500"/>
      <name val="Calibri"/>
      <family val="2"/>
      <scheme val="minor"/>
    </font>
    <font>
      <sz val="11"/>
      <color rgb="FF006100"/>
      <name val="Calibri"/>
      <family val="2"/>
      <scheme val="minor"/>
    </font>
    <font>
      <sz val="11"/>
      <color rgb="FF000000"/>
      <name val="Calibri"/>
      <family val="2"/>
    </font>
    <font>
      <b/>
      <sz val="11"/>
      <color rgb="FFFFFFFF"/>
      <name val="Times New Roman"/>
      <family val="1"/>
    </font>
    <font>
      <b/>
      <sz val="11"/>
      <color theme="1"/>
      <name val="Times New Roman"/>
      <family val="1"/>
    </font>
    <font>
      <sz val="11"/>
      <color rgb="FF000000"/>
      <name val="Times New Roman"/>
      <family val="1"/>
    </font>
    <font>
      <sz val="11"/>
      <color theme="1"/>
      <name val="Times New Roman"/>
      <family val="1"/>
    </font>
    <font>
      <sz val="11"/>
      <color rgb="FFFF0000"/>
      <name val="Times New Roman"/>
      <family val="1"/>
    </font>
    <font>
      <sz val="11"/>
      <name val="Times New Roman"/>
      <family val="1"/>
    </font>
    <font>
      <b/>
      <sz val="11"/>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000000"/>
        <bgColor indexed="64"/>
      </patternFill>
    </fill>
    <fill>
      <patternFill patternType="solid">
        <fgColor rgb="FF808080"/>
        <bgColor indexed="64"/>
      </patternFill>
    </fill>
    <fill>
      <patternFill patternType="solid">
        <fgColor rgb="FFFFD966"/>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theme="4" tint="0.39997558519241921"/>
      </top>
      <bottom style="thin">
        <color theme="4" tint="0.39997558519241921"/>
      </bottom>
      <diagonal/>
    </border>
  </borders>
  <cellStyleXfs count="5">
    <xf numFmtId="0" fontId="0" fillId="0" borderId="0"/>
    <xf numFmtId="0" fontId="20" fillId="3" borderId="0" applyNumberFormat="0" applyBorder="0" applyAlignment="0" applyProtection="0"/>
    <xf numFmtId="0" fontId="21" fillId="4" borderId="0" applyNumberFormat="0" applyBorder="0" applyAlignment="0" applyProtection="0"/>
    <xf numFmtId="0" fontId="22" fillId="5" borderId="0" applyNumberFormat="0" applyBorder="0" applyAlignment="0" applyProtection="0"/>
    <xf numFmtId="0" fontId="1" fillId="0" borderId="0" applyNumberFormat="0" applyFill="0" applyBorder="0" applyAlignment="0" applyProtection="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6"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9"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13" fillId="0" borderId="1" xfId="0" applyFont="1" applyBorder="1" applyAlignment="1">
      <alignment horizontal="center"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20" fillId="3" borderId="1" xfId="1" applyBorder="1" applyAlignment="1">
      <alignment horizontal="center" vertical="center"/>
    </xf>
    <xf numFmtId="0" fontId="21" fillId="4" borderId="1" xfId="2" applyBorder="1" applyAlignment="1">
      <alignment horizontal="center" vertical="center"/>
    </xf>
    <xf numFmtId="0" fontId="0" fillId="0" borderId="0" xfId="0" applyAlignment="1">
      <alignment wrapText="1"/>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xf numFmtId="0" fontId="0" fillId="0" borderId="1" xfId="0" applyFill="1" applyBorder="1" applyAlignment="1">
      <alignment horizontal="center" vertical="center"/>
    </xf>
    <xf numFmtId="0" fontId="0" fillId="0" borderId="0" xfId="0" applyFill="1"/>
    <xf numFmtId="0" fontId="0" fillId="0" borderId="1" xfId="0" applyFont="1" applyFill="1" applyBorder="1" applyAlignment="1">
      <alignment horizontal="center" vertical="center"/>
    </xf>
    <xf numFmtId="0" fontId="0" fillId="6" borderId="1" xfId="0" applyFill="1" applyBorder="1" applyAlignment="1">
      <alignment horizontal="center" vertical="center" wrapText="1"/>
    </xf>
    <xf numFmtId="11" fontId="19" fillId="2" borderId="1" xfId="0" applyNumberFormat="1" applyFont="1" applyFill="1" applyBorder="1" applyAlignment="1">
      <alignment horizontal="center" vertical="center"/>
    </xf>
    <xf numFmtId="11" fontId="19" fillId="2" borderId="1" xfId="0" applyNumberFormat="1" applyFont="1" applyFill="1" applyBorder="1" applyAlignment="1">
      <alignment horizontal="center" vertical="center" wrapText="1"/>
    </xf>
    <xf numFmtId="11" fontId="0" fillId="0" borderId="1" xfId="0" applyNumberFormat="1" applyBorder="1" applyAlignment="1">
      <alignment horizontal="center" vertical="center"/>
    </xf>
    <xf numFmtId="11" fontId="13" fillId="0" borderId="1" xfId="0" applyNumberFormat="1" applyFont="1" applyBorder="1" applyAlignment="1">
      <alignment horizontal="center" vertical="center"/>
    </xf>
    <xf numFmtId="11" fontId="6" fillId="0" borderId="1" xfId="0" applyNumberFormat="1" applyFont="1" applyBorder="1" applyAlignment="1">
      <alignment horizontal="center" vertical="center"/>
    </xf>
    <xf numFmtId="11" fontId="0" fillId="0" borderId="1" xfId="0" applyNumberFormat="1" applyBorder="1" applyAlignment="1">
      <alignment horizontal="center" vertical="center" wrapText="1"/>
    </xf>
    <xf numFmtId="0" fontId="22" fillId="5" borderId="1" xfId="3" applyBorder="1" applyAlignment="1">
      <alignment horizontal="center" vertical="center"/>
    </xf>
    <xf numFmtId="14" fontId="22" fillId="5" borderId="1" xfId="3" applyNumberFormat="1" applyBorder="1" applyAlignment="1">
      <alignment horizontal="center" vertical="center"/>
    </xf>
    <xf numFmtId="0" fontId="13" fillId="0" borderId="2" xfId="0" applyFont="1" applyBorder="1" applyAlignment="1">
      <alignment horizontal="center" vertical="center"/>
    </xf>
    <xf numFmtId="0" fontId="22" fillId="5" borderId="1" xfId="3" applyBorder="1" applyAlignment="1">
      <alignment horizontal="center" vertical="center" wrapText="1"/>
    </xf>
    <xf numFmtId="0" fontId="13"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1" applyFont="1" applyFill="1" applyBorder="1" applyAlignment="1">
      <alignment horizontal="center" vertical="center"/>
    </xf>
    <xf numFmtId="0" fontId="3" fillId="6" borderId="1" xfId="0" applyFont="1" applyFill="1" applyBorder="1" applyAlignment="1">
      <alignment horizontal="center" vertical="center"/>
    </xf>
    <xf numFmtId="0" fontId="6" fillId="7" borderId="1" xfId="1" applyFont="1" applyFill="1" applyBorder="1" applyAlignment="1">
      <alignment horizontal="center" vertical="center"/>
    </xf>
    <xf numFmtId="0" fontId="6" fillId="7" borderId="1" xfId="0" applyFont="1" applyFill="1" applyBorder="1" applyAlignment="1">
      <alignment horizontal="center" vertical="center"/>
    </xf>
    <xf numFmtId="0" fontId="13" fillId="0" borderId="3" xfId="0" applyFont="1" applyBorder="1" applyAlignment="1">
      <alignment horizontal="center" vertical="center"/>
    </xf>
    <xf numFmtId="0" fontId="23" fillId="0" borderId="3" xfId="0" applyFont="1" applyBorder="1" applyAlignment="1">
      <alignment horizontal="center" vertical="center"/>
    </xf>
    <xf numFmtId="0" fontId="13" fillId="0" borderId="2" xfId="0" applyFont="1" applyBorder="1" applyAlignment="1">
      <alignment horizontal="center" vertical="center" wrapText="1"/>
    </xf>
    <xf numFmtId="0" fontId="13" fillId="0" borderId="1" xfId="0" applyFont="1" applyFill="1" applyBorder="1" applyAlignment="1">
      <alignment horizontal="center" vertical="center"/>
    </xf>
    <xf numFmtId="0" fontId="6" fillId="0" borderId="1" xfId="1" applyFont="1" applyFill="1" applyBorder="1" applyAlignment="1">
      <alignment horizontal="center" vertical="center"/>
    </xf>
    <xf numFmtId="0" fontId="6" fillId="0" borderId="1" xfId="1" applyFont="1" applyFill="1" applyBorder="1" applyAlignment="1">
      <alignment horizontal="center" vertical="center" wrapText="1"/>
    </xf>
    <xf numFmtId="11" fontId="22" fillId="5" borderId="1" xfId="3" applyNumberFormat="1" applyBorder="1" applyAlignment="1">
      <alignment horizontal="center" vertical="center"/>
    </xf>
    <xf numFmtId="0" fontId="22" fillId="5" borderId="2" xfId="3" applyBorder="1" applyAlignment="1">
      <alignment horizontal="center" vertical="center"/>
    </xf>
    <xf numFmtId="11" fontId="6" fillId="0" borderId="1" xfId="1" applyNumberFormat="1" applyFont="1" applyFill="1" applyBorder="1" applyAlignment="1">
      <alignment horizontal="center" vertical="center"/>
    </xf>
    <xf numFmtId="11" fontId="22" fillId="5" borderId="1" xfId="3" applyNumberFormat="1" applyBorder="1" applyAlignment="1">
      <alignment horizontal="center" vertical="center" wrapText="1"/>
    </xf>
    <xf numFmtId="0" fontId="6" fillId="0" borderId="1" xfId="2" applyFont="1" applyFill="1" applyBorder="1" applyAlignment="1">
      <alignment horizontal="center" vertical="center"/>
    </xf>
    <xf numFmtId="0" fontId="6" fillId="0" borderId="2" xfId="2" applyFont="1" applyFill="1" applyBorder="1" applyAlignment="1">
      <alignment horizontal="center" vertical="center"/>
    </xf>
    <xf numFmtId="0" fontId="6" fillId="0" borderId="1" xfId="3" applyFont="1" applyFill="1" applyBorder="1" applyAlignment="1">
      <alignment horizontal="center" vertical="center"/>
    </xf>
    <xf numFmtId="14" fontId="6" fillId="0" borderId="1" xfId="3" applyNumberFormat="1" applyFont="1" applyFill="1" applyBorder="1" applyAlignment="1">
      <alignment horizontal="center" vertical="center"/>
    </xf>
    <xf numFmtId="0" fontId="6" fillId="0" borderId="2" xfId="3" applyFont="1" applyFill="1" applyBorder="1" applyAlignment="1">
      <alignment horizontal="center" vertical="center"/>
    </xf>
    <xf numFmtId="0" fontId="6" fillId="0" borderId="0" xfId="0" applyFont="1" applyFill="1"/>
    <xf numFmtId="11" fontId="0" fillId="6" borderId="1" xfId="0" applyNumberFormat="1" applyFill="1" applyBorder="1" applyAlignment="1">
      <alignment horizontal="center" vertical="center"/>
    </xf>
    <xf numFmtId="11" fontId="6" fillId="6" borderId="1" xfId="0" applyNumberFormat="1" applyFont="1" applyFill="1" applyBorder="1" applyAlignment="1">
      <alignment horizontal="center" vertical="center"/>
    </xf>
    <xf numFmtId="11" fontId="0" fillId="6" borderId="1" xfId="0" applyNumberFormat="1" applyFill="1" applyBorder="1" applyAlignment="1">
      <alignment horizontal="center" vertical="center" wrapText="1"/>
    </xf>
    <xf numFmtId="0" fontId="0" fillId="6" borderId="2" xfId="0" applyFill="1" applyBorder="1" applyAlignment="1">
      <alignment horizontal="center" vertical="center"/>
    </xf>
    <xf numFmtId="0" fontId="0" fillId="6" borderId="3" xfId="0" applyFill="1" applyBorder="1" applyAlignment="1">
      <alignment horizontal="center" vertical="center"/>
    </xf>
    <xf numFmtId="14" fontId="20" fillId="3"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11" fontId="6" fillId="0" borderId="0" xfId="1" applyNumberFormat="1" applyFont="1" applyFill="1" applyBorder="1" applyAlignment="1">
      <alignment horizontal="center" vertical="center"/>
    </xf>
    <xf numFmtId="0" fontId="6" fillId="0" borderId="1" xfId="0" applyFont="1" applyFill="1" applyBorder="1" applyAlignment="1">
      <alignment horizontal="center" vertical="center"/>
    </xf>
    <xf numFmtId="0" fontId="6" fillId="0" borderId="0" xfId="3" applyFont="1" applyFill="1" applyBorder="1" applyAlignment="1">
      <alignment horizontal="center" vertical="center"/>
    </xf>
    <xf numFmtId="11" fontId="0" fillId="0" borderId="2" xfId="0" applyNumberFormat="1" applyBorder="1" applyAlignment="1">
      <alignment horizontal="center" vertical="center"/>
    </xf>
    <xf numFmtId="11" fontId="22" fillId="5" borderId="0" xfId="3" applyNumberFormat="1" applyBorder="1" applyAlignment="1">
      <alignment horizontal="center" vertical="center"/>
    </xf>
    <xf numFmtId="0" fontId="13" fillId="0" borderId="0" xfId="0" applyFont="1" applyFill="1" applyBorder="1" applyAlignment="1">
      <alignment horizontal="center" vertical="center"/>
    </xf>
    <xf numFmtId="11" fontId="22" fillId="5" borderId="2" xfId="3" applyNumberFormat="1" applyBorder="1" applyAlignment="1">
      <alignment horizontal="center" vertical="center"/>
    </xf>
    <xf numFmtId="0" fontId="0" fillId="0" borderId="2" xfId="0" applyBorder="1" applyAlignment="1">
      <alignment horizontal="center" vertical="center" wrapText="1"/>
    </xf>
    <xf numFmtId="11" fontId="6" fillId="0" borderId="2" xfId="1" applyNumberFormat="1" applyFont="1" applyFill="1" applyBorder="1" applyAlignment="1">
      <alignment horizontal="center" vertical="center"/>
    </xf>
    <xf numFmtId="0" fontId="0" fillId="0" borderId="0" xfId="0" applyAlignment="1">
      <alignment vertical="center" wrapText="1"/>
    </xf>
    <xf numFmtId="0" fontId="0" fillId="0" borderId="4" xfId="0" applyBorder="1" applyAlignment="1">
      <alignment vertical="center" wrapText="1"/>
    </xf>
    <xf numFmtId="0" fontId="22" fillId="5" borderId="0" xfId="3" applyAlignment="1">
      <alignment vertical="center" wrapText="1"/>
    </xf>
    <xf numFmtId="0" fontId="21" fillId="4" borderId="0" xfId="2" applyAlignment="1">
      <alignment vertical="center" wrapText="1"/>
    </xf>
    <xf numFmtId="0" fontId="1" fillId="0" borderId="0" xfId="4"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0" fillId="0" borderId="8" xfId="0" applyBorder="1"/>
    <xf numFmtId="0" fontId="0" fillId="0" borderId="9" xfId="0" applyBorder="1"/>
    <xf numFmtId="0" fontId="0" fillId="0" borderId="0" xfId="0" applyBorder="1"/>
    <xf numFmtId="0" fontId="0" fillId="0" borderId="11" xfId="0" applyBorder="1"/>
    <xf numFmtId="0" fontId="0" fillId="0" borderId="7" xfId="0"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NumberFormat="1" applyBorder="1"/>
    <xf numFmtId="0" fontId="0" fillId="0" borderId="14" xfId="0" applyNumberFormat="1" applyBorder="1"/>
    <xf numFmtId="0" fontId="2" fillId="0" borderId="7" xfId="0" applyFont="1" applyBorder="1" applyAlignment="1">
      <alignment horizontal="left"/>
    </xf>
    <xf numFmtId="0" fontId="0" fillId="0" borderId="0" xfId="0" applyNumberFormat="1" applyBorder="1"/>
    <xf numFmtId="0" fontId="0" fillId="0" borderId="11" xfId="0" applyNumberFormat="1" applyBorder="1"/>
    <xf numFmtId="0" fontId="0" fillId="0" borderId="4" xfId="0" applyBorder="1"/>
    <xf numFmtId="0" fontId="2" fillId="9" borderId="6"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18" xfId="0" applyFont="1" applyFill="1" applyBorder="1" applyAlignment="1">
      <alignment horizontal="center" vertical="center" wrapText="1"/>
    </xf>
    <xf numFmtId="0" fontId="2" fillId="12" borderId="18"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2" fillId="6" borderId="17" xfId="0" applyFont="1" applyFill="1" applyBorder="1" applyAlignment="1">
      <alignment horizontal="center" vertical="center"/>
    </xf>
    <xf numFmtId="0" fontId="2" fillId="12" borderId="15" xfId="0" applyFont="1" applyFill="1" applyBorder="1" applyAlignment="1">
      <alignment vertical="center"/>
    </xf>
    <xf numFmtId="0" fontId="0" fillId="0" borderId="0" xfId="0" applyFill="1" applyBorder="1" applyAlignment="1">
      <alignment vertical="center" wrapText="1"/>
    </xf>
    <xf numFmtId="0" fontId="0" fillId="0" borderId="19" xfId="0" applyBorder="1" applyAlignment="1">
      <alignment vertical="center" wrapText="1"/>
    </xf>
    <xf numFmtId="0" fontId="2" fillId="11" borderId="18"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0" fillId="0" borderId="4" xfId="0" applyFill="1" applyBorder="1" applyAlignment="1">
      <alignment vertical="center" wrapText="1"/>
    </xf>
    <xf numFmtId="0" fontId="0" fillId="0" borderId="19" xfId="0" applyBorder="1"/>
    <xf numFmtId="0" fontId="1" fillId="9" borderId="0" xfId="4" applyFill="1" applyAlignment="1">
      <alignment vertical="center" wrapText="1"/>
    </xf>
    <xf numFmtId="0" fontId="24" fillId="13" borderId="20" xfId="0" applyFont="1" applyFill="1" applyBorder="1" applyAlignment="1">
      <alignment horizontal="center" vertical="center" wrapText="1"/>
    </xf>
    <xf numFmtId="0" fontId="24" fillId="13" borderId="21" xfId="0" applyFont="1" applyFill="1" applyBorder="1" applyAlignment="1">
      <alignment horizontal="center" vertical="center" wrapText="1"/>
    </xf>
    <xf numFmtId="0" fontId="24" fillId="13" borderId="9" xfId="0" applyFont="1" applyFill="1" applyBorder="1" applyAlignment="1">
      <alignment horizontal="center" vertical="center" wrapText="1"/>
    </xf>
    <xf numFmtId="0" fontId="24" fillId="13" borderId="14" xfId="0" applyFont="1" applyFill="1" applyBorder="1" applyAlignment="1">
      <alignment horizontal="center" vertical="center" wrapText="1"/>
    </xf>
    <xf numFmtId="0" fontId="24" fillId="13" borderId="8" xfId="0" applyFont="1" applyFill="1" applyBorder="1" applyAlignment="1">
      <alignment horizontal="center" vertical="center" wrapText="1"/>
    </xf>
    <xf numFmtId="0" fontId="24" fillId="13" borderId="13" xfId="0" applyFont="1" applyFill="1" applyBorder="1" applyAlignment="1">
      <alignment horizontal="center" vertical="center" wrapText="1"/>
    </xf>
    <xf numFmtId="0" fontId="0" fillId="0" borderId="21" xfId="0" applyBorder="1"/>
    <xf numFmtId="0" fontId="24" fillId="14" borderId="9" xfId="0" applyFont="1" applyFill="1" applyBorder="1" applyAlignment="1">
      <alignment horizontal="center" vertical="center" wrapText="1"/>
    </xf>
    <xf numFmtId="0" fontId="24" fillId="14" borderId="14" xfId="0" applyFont="1" applyFill="1" applyBorder="1" applyAlignment="1">
      <alignment horizontal="center" vertical="center" wrapText="1"/>
    </xf>
    <xf numFmtId="0" fontId="25" fillId="0" borderId="21" xfId="0" applyFont="1" applyBorder="1" applyAlignment="1">
      <alignment vertical="center" wrapText="1"/>
    </xf>
    <xf numFmtId="0" fontId="26" fillId="0" borderId="14" xfId="0" applyFont="1" applyBorder="1" applyAlignment="1">
      <alignment vertical="center" wrapText="1"/>
    </xf>
    <xf numFmtId="0" fontId="26" fillId="0" borderId="14" xfId="0" applyFont="1" applyBorder="1" applyAlignment="1">
      <alignment horizontal="center" vertical="center" wrapText="1"/>
    </xf>
    <xf numFmtId="0" fontId="27" fillId="0" borderId="14" xfId="0" applyFont="1" applyBorder="1" applyAlignment="1">
      <alignment vertical="center" wrapText="1"/>
    </xf>
    <xf numFmtId="0" fontId="27" fillId="0" borderId="14" xfId="0" applyFont="1" applyBorder="1" applyAlignment="1">
      <alignment horizontal="center" vertical="center" wrapText="1"/>
    </xf>
    <xf numFmtId="0" fontId="25" fillId="15" borderId="21" xfId="0" applyFont="1" applyFill="1" applyBorder="1" applyAlignment="1">
      <alignment vertical="center" wrapText="1"/>
    </xf>
    <xf numFmtId="0" fontId="27" fillId="15" borderId="14" xfId="0" applyFont="1" applyFill="1" applyBorder="1" applyAlignment="1">
      <alignment vertical="center" wrapText="1"/>
    </xf>
    <xf numFmtId="16" fontId="27" fillId="15" borderId="14" xfId="0" applyNumberFormat="1" applyFont="1" applyFill="1" applyBorder="1" applyAlignment="1">
      <alignment horizontal="center" vertical="center" wrapText="1"/>
    </xf>
    <xf numFmtId="0" fontId="27" fillId="15" borderId="14" xfId="0" applyFont="1" applyFill="1" applyBorder="1" applyAlignment="1">
      <alignment horizontal="center" vertical="center" wrapText="1"/>
    </xf>
    <xf numFmtId="0" fontId="26" fillId="15" borderId="14" xfId="0" applyFont="1" applyFill="1" applyBorder="1" applyAlignment="1">
      <alignment horizontal="center" vertical="center" wrapText="1"/>
    </xf>
    <xf numFmtId="0" fontId="27" fillId="15" borderId="13" xfId="0" applyFont="1" applyFill="1" applyBorder="1" applyAlignment="1">
      <alignment horizontal="center" vertical="center" wrapText="1"/>
    </xf>
    <xf numFmtId="0" fontId="27" fillId="0" borderId="13" xfId="0" applyFont="1" applyBorder="1" applyAlignment="1">
      <alignment horizontal="center" vertical="center" wrapText="1"/>
    </xf>
    <xf numFmtId="0" fontId="27" fillId="0" borderId="21"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21" xfId="0" applyFont="1" applyBorder="1" applyAlignment="1">
      <alignment horizontal="center" vertical="center" wrapText="1"/>
    </xf>
    <xf numFmtId="0" fontId="26" fillId="15" borderId="21" xfId="0" applyFont="1" applyFill="1" applyBorder="1" applyAlignment="1">
      <alignment horizontal="center" vertical="center" wrapText="1"/>
    </xf>
    <xf numFmtId="0" fontId="28" fillId="0" borderId="13" xfId="0" applyFont="1" applyBorder="1" applyAlignment="1">
      <alignment horizontal="center" vertical="center" wrapText="1"/>
    </xf>
    <xf numFmtId="164" fontId="29" fillId="0" borderId="23" xfId="0" applyNumberFormat="1" applyFont="1" applyFill="1" applyBorder="1" applyAlignment="1">
      <alignment horizontal="center" vertical="center" wrapText="1"/>
    </xf>
    <xf numFmtId="0" fontId="25" fillId="0" borderId="21" xfId="0" applyFont="1" applyFill="1" applyBorder="1" applyAlignment="1">
      <alignment vertical="center" wrapText="1"/>
    </xf>
    <xf numFmtId="0" fontId="27" fillId="0" borderId="14" xfId="0" applyFont="1" applyFill="1" applyBorder="1" applyAlignment="1">
      <alignment vertical="center" wrapText="1"/>
    </xf>
    <xf numFmtId="0" fontId="27" fillId="0" borderId="15" xfId="0" applyFont="1" applyFill="1" applyBorder="1" applyAlignment="1">
      <alignment vertical="center" wrapText="1"/>
    </xf>
    <xf numFmtId="0" fontId="27" fillId="0" borderId="21" xfId="0" applyFont="1" applyBorder="1" applyAlignment="1">
      <alignment vertical="center" wrapText="1"/>
    </xf>
    <xf numFmtId="0" fontId="26" fillId="0" borderId="21" xfId="0" applyFont="1" applyBorder="1" applyAlignment="1">
      <alignment vertical="center" wrapText="1"/>
    </xf>
    <xf numFmtId="0" fontId="27" fillId="15" borderId="21" xfId="0" applyFont="1" applyFill="1" applyBorder="1" applyAlignment="1">
      <alignment vertical="center" wrapText="1"/>
    </xf>
    <xf numFmtId="0" fontId="27" fillId="0" borderId="21" xfId="0" applyFont="1" applyFill="1" applyBorder="1" applyAlignment="1">
      <alignment vertical="center" wrapText="1"/>
    </xf>
    <xf numFmtId="164" fontId="29" fillId="0" borderId="24" xfId="0" applyNumberFormat="1" applyFont="1" applyFill="1" applyBorder="1" applyAlignment="1">
      <alignment horizontal="center" vertical="center" wrapText="1"/>
    </xf>
    <xf numFmtId="0" fontId="28" fillId="0" borderId="25" xfId="0" applyFont="1" applyFill="1" applyBorder="1" applyAlignment="1">
      <alignment horizontal="center" vertical="center"/>
    </xf>
    <xf numFmtId="0" fontId="29" fillId="0" borderId="26" xfId="0" applyFont="1" applyFill="1" applyBorder="1" applyAlignment="1">
      <alignment horizontal="center" vertical="center" wrapText="1"/>
    </xf>
    <xf numFmtId="0" fontId="29" fillId="0" borderId="15" xfId="0" applyFont="1" applyFill="1" applyBorder="1" applyAlignment="1">
      <alignment horizontal="center" vertical="center" wrapText="1"/>
    </xf>
    <xf numFmtId="0" fontId="29" fillId="0" borderId="5" xfId="0" applyFont="1" applyFill="1" applyBorder="1" applyAlignment="1">
      <alignment horizontal="center" vertical="center"/>
    </xf>
    <xf numFmtId="0" fontId="29" fillId="0" borderId="15" xfId="0" applyFont="1" applyFill="1" applyBorder="1" applyAlignment="1">
      <alignment horizontal="center" vertical="center"/>
    </xf>
    <xf numFmtId="0" fontId="27" fillId="0" borderId="5" xfId="0" applyFont="1" applyFill="1" applyBorder="1" applyAlignment="1">
      <alignment horizontal="center" vertical="center"/>
    </xf>
    <xf numFmtId="0" fontId="27" fillId="0" borderId="15" xfId="0" applyFont="1" applyFill="1" applyBorder="1" applyAlignment="1">
      <alignment horizontal="center" vertical="center"/>
    </xf>
    <xf numFmtId="0" fontId="28" fillId="0" borderId="15" xfId="0" applyFont="1" applyFill="1" applyBorder="1" applyAlignment="1">
      <alignment horizontal="center" vertical="center"/>
    </xf>
    <xf numFmtId="164" fontId="29" fillId="0" borderId="26" xfId="0" applyNumberFormat="1" applyFont="1" applyFill="1" applyBorder="1" applyAlignment="1">
      <alignment horizontal="center" vertical="center" wrapText="1"/>
    </xf>
    <xf numFmtId="164" fontId="29" fillId="0" borderId="15" xfId="0" applyNumberFormat="1" applyFont="1" applyFill="1" applyBorder="1" applyAlignment="1">
      <alignment horizontal="center" vertical="center" wrapText="1"/>
    </xf>
    <xf numFmtId="164" fontId="29" fillId="0" borderId="5" xfId="0" applyNumberFormat="1" applyFont="1" applyFill="1" applyBorder="1" applyAlignment="1">
      <alignment horizontal="center" vertical="center" wrapText="1"/>
    </xf>
    <xf numFmtId="0" fontId="27" fillId="0" borderId="16" xfId="0" applyFont="1" applyFill="1" applyBorder="1" applyAlignment="1">
      <alignment horizontal="center" vertical="center"/>
    </xf>
    <xf numFmtId="0" fontId="28" fillId="0" borderId="5" xfId="0" applyFont="1" applyFill="1" applyBorder="1" applyAlignment="1">
      <alignment horizontal="center" vertical="center"/>
    </xf>
    <xf numFmtId="0" fontId="28" fillId="0" borderId="16" xfId="0" applyFont="1" applyFill="1" applyBorder="1" applyAlignment="1">
      <alignment horizontal="center" vertical="center"/>
    </xf>
    <xf numFmtId="0" fontId="29" fillId="0" borderId="5" xfId="0" applyFont="1" applyFill="1" applyBorder="1" applyAlignment="1">
      <alignment horizontal="center" vertical="center" wrapText="1"/>
    </xf>
    <xf numFmtId="0" fontId="27" fillId="0" borderId="11" xfId="0" applyFont="1" applyBorder="1" applyAlignment="1">
      <alignment vertical="center" wrapText="1"/>
    </xf>
    <xf numFmtId="0" fontId="27" fillId="0" borderId="22" xfId="0" applyFont="1" applyBorder="1" applyAlignment="1">
      <alignment vertical="center" wrapText="1"/>
    </xf>
    <xf numFmtId="0" fontId="27" fillId="0" borderId="11" xfId="0" applyFont="1" applyBorder="1" applyAlignment="1">
      <alignment horizontal="center" vertical="center" wrapText="1"/>
    </xf>
    <xf numFmtId="0" fontId="27" fillId="0" borderId="0" xfId="0" applyFont="1" applyBorder="1" applyAlignment="1">
      <alignment horizontal="center" vertical="center" wrapText="1"/>
    </xf>
    <xf numFmtId="0" fontId="27" fillId="0" borderId="22" xfId="0" applyFont="1" applyBorder="1" applyAlignment="1">
      <alignment horizontal="center" vertical="center" wrapText="1"/>
    </xf>
    <xf numFmtId="0" fontId="26" fillId="0" borderId="11" xfId="0" applyFont="1" applyBorder="1" applyAlignment="1">
      <alignment horizontal="center" vertical="center" wrapText="1"/>
    </xf>
    <xf numFmtId="0" fontId="28" fillId="0" borderId="11" xfId="0" applyFont="1" applyBorder="1" applyAlignment="1">
      <alignment horizontal="center" vertical="center" wrapText="1"/>
    </xf>
    <xf numFmtId="0" fontId="26" fillId="0" borderId="15" xfId="0" applyFont="1" applyFill="1" applyBorder="1" applyAlignment="1">
      <alignment vertical="center" wrapText="1"/>
    </xf>
    <xf numFmtId="16" fontId="26" fillId="0" borderId="16" xfId="0" applyNumberFormat="1"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0" fillId="0" borderId="22" xfId="0" applyBorder="1"/>
    <xf numFmtId="0" fontId="0" fillId="0" borderId="15" xfId="0" applyBorder="1"/>
    <xf numFmtId="0" fontId="1" fillId="0" borderId="0" xfId="0" applyFont="1" applyAlignment="1">
      <alignment vertical="center" wrapText="1"/>
    </xf>
    <xf numFmtId="14" fontId="0" fillId="0" borderId="4" xfId="0" applyNumberFormat="1" applyBorder="1" applyAlignment="1">
      <alignment vertical="center" wrapText="1"/>
    </xf>
    <xf numFmtId="0" fontId="0" fillId="0" borderId="4" xfId="0" applyBorder="1" applyAlignment="1">
      <alignment wrapText="1"/>
    </xf>
    <xf numFmtId="0" fontId="21" fillId="4" borderId="0" xfId="2" applyAlignment="1">
      <alignment wrapText="1"/>
    </xf>
    <xf numFmtId="0" fontId="0" fillId="6" borderId="19" xfId="0" applyFill="1" applyBorder="1" applyAlignment="1">
      <alignment vertical="center" wrapText="1"/>
    </xf>
    <xf numFmtId="0" fontId="0" fillId="6" borderId="19" xfId="0" applyFill="1" applyBorder="1"/>
    <xf numFmtId="0" fontId="0" fillId="0" borderId="19" xfId="0" applyBorder="1" applyAlignment="1">
      <alignment horizontal="left" vertical="center" wrapText="1"/>
    </xf>
    <xf numFmtId="0" fontId="1" fillId="0" borderId="19" xfId="4" applyBorder="1" applyAlignment="1">
      <alignment horizontal="left" vertical="center" wrapText="1"/>
    </xf>
    <xf numFmtId="0" fontId="1" fillId="0" borderId="27" xfId="0" applyFont="1" applyBorder="1"/>
    <xf numFmtId="0" fontId="0" fillId="0" borderId="19" xfId="0" applyBorder="1" applyAlignment="1">
      <alignment horizontal="left" vertical="center"/>
    </xf>
    <xf numFmtId="0" fontId="1" fillId="0" borderId="19" xfId="4" applyBorder="1" applyAlignment="1">
      <alignment horizontal="left" vertical="center"/>
    </xf>
    <xf numFmtId="0" fontId="0" fillId="0" borderId="19" xfId="0" applyBorder="1" applyAlignment="1">
      <alignment wrapText="1"/>
    </xf>
    <xf numFmtId="0" fontId="6" fillId="6" borderId="19" xfId="0" applyFont="1" applyFill="1" applyBorder="1" applyAlignment="1">
      <alignment horizontal="left" vertical="center"/>
    </xf>
    <xf numFmtId="0" fontId="0" fillId="0" borderId="19" xfId="0" applyFill="1" applyBorder="1"/>
    <xf numFmtId="0" fontId="6" fillId="6" borderId="19" xfId="0" applyFont="1" applyFill="1" applyBorder="1" applyAlignment="1">
      <alignment vertical="center"/>
    </xf>
    <xf numFmtId="0" fontId="0" fillId="6" borderId="19" xfId="0" applyFill="1" applyBorder="1" applyAlignment="1">
      <alignment vertical="center"/>
    </xf>
    <xf numFmtId="0" fontId="0" fillId="6" borderId="19" xfId="0" applyFill="1" applyBorder="1" applyAlignment="1">
      <alignment wrapText="1"/>
    </xf>
    <xf numFmtId="0" fontId="1" fillId="0" borderId="19" xfId="4" applyBorder="1" applyAlignment="1">
      <alignment wrapText="1"/>
    </xf>
    <xf numFmtId="0" fontId="0" fillId="7" borderId="19" xfId="0" applyFill="1" applyBorder="1"/>
    <xf numFmtId="0" fontId="1" fillId="0" borderId="19" xfId="0" applyFont="1" applyBorder="1"/>
    <xf numFmtId="0" fontId="0" fillId="0" borderId="19" xfId="0" applyFill="1" applyBorder="1" applyAlignment="1">
      <alignment vertical="center" wrapText="1"/>
    </xf>
    <xf numFmtId="0" fontId="1" fillId="0" borderId="19" xfId="4" applyBorder="1"/>
    <xf numFmtId="0" fontId="1" fillId="0" borderId="19" xfId="0" applyFont="1" applyBorder="1" applyAlignment="1">
      <alignment wrapText="1"/>
    </xf>
    <xf numFmtId="0" fontId="6" fillId="6" borderId="19" xfId="0" applyFont="1" applyFill="1" applyBorder="1" applyAlignment="1">
      <alignment vertical="center" wrapText="1"/>
    </xf>
    <xf numFmtId="0" fontId="24" fillId="14" borderId="20" xfId="0" applyFont="1" applyFill="1" applyBorder="1" applyAlignment="1">
      <alignment horizontal="center" vertical="center" wrapText="1"/>
    </xf>
    <xf numFmtId="0" fontId="24" fillId="14" borderId="21" xfId="0" applyFont="1" applyFill="1" applyBorder="1" applyAlignment="1">
      <alignment horizontal="center" vertical="center" wrapText="1"/>
    </xf>
    <xf numFmtId="0" fontId="25" fillId="16" borderId="20" xfId="0" applyFont="1" applyFill="1" applyBorder="1" applyAlignment="1">
      <alignment horizontal="center" vertical="center" wrapText="1"/>
    </xf>
    <xf numFmtId="0" fontId="25" fillId="16" borderId="22" xfId="0" applyFont="1" applyFill="1" applyBorder="1" applyAlignment="1">
      <alignment horizontal="center" vertical="center" wrapText="1"/>
    </xf>
    <xf numFmtId="0" fontId="24" fillId="13" borderId="20" xfId="0" applyFont="1" applyFill="1" applyBorder="1" applyAlignment="1">
      <alignment horizontal="center" vertical="center" wrapText="1"/>
    </xf>
    <xf numFmtId="0" fontId="24" fillId="13" borderId="21" xfId="0" applyFont="1" applyFill="1" applyBorder="1" applyAlignment="1">
      <alignment horizontal="center" vertical="center" wrapText="1"/>
    </xf>
    <xf numFmtId="0" fontId="0" fillId="0" borderId="0" xfId="0" applyBorder="1" applyAlignment="1">
      <alignment vertical="center" wrapText="1"/>
    </xf>
    <xf numFmtId="0" fontId="0" fillId="6" borderId="0" xfId="0" applyFill="1" applyBorder="1" applyAlignment="1">
      <alignment vertical="center" wrapText="1"/>
    </xf>
    <xf numFmtId="0" fontId="0" fillId="6" borderId="0" xfId="0" applyFill="1" applyBorder="1"/>
    <xf numFmtId="0" fontId="0" fillId="0" borderId="0" xfId="0" applyBorder="1" applyAlignment="1">
      <alignment horizontal="left" vertical="center" wrapText="1"/>
    </xf>
    <xf numFmtId="0" fontId="1" fillId="0" borderId="0" xfId="4" applyBorder="1" applyAlignment="1">
      <alignment horizontal="left" vertical="center" wrapText="1"/>
    </xf>
    <xf numFmtId="0" fontId="1" fillId="0" borderId="0" xfId="0" applyFont="1" applyBorder="1"/>
    <xf numFmtId="0" fontId="0" fillId="0" borderId="0" xfId="0" applyBorder="1" applyAlignment="1">
      <alignment horizontal="left" vertical="center"/>
    </xf>
    <xf numFmtId="0" fontId="1" fillId="0" borderId="0" xfId="4" applyBorder="1" applyAlignment="1">
      <alignment horizontal="left" vertical="center"/>
    </xf>
    <xf numFmtId="0" fontId="0" fillId="0" borderId="0" xfId="0" applyBorder="1" applyAlignment="1">
      <alignment wrapText="1"/>
    </xf>
    <xf numFmtId="0" fontId="6" fillId="6" borderId="0" xfId="0" applyFont="1" applyFill="1" applyBorder="1" applyAlignment="1">
      <alignment horizontal="left" vertical="center"/>
    </xf>
    <xf numFmtId="0" fontId="6" fillId="6" borderId="0" xfId="0" applyFont="1" applyFill="1" applyBorder="1" applyAlignment="1">
      <alignment vertical="center"/>
    </xf>
    <xf numFmtId="0" fontId="0" fillId="6" borderId="0" xfId="0" applyFill="1" applyBorder="1" applyAlignment="1">
      <alignment vertical="center"/>
    </xf>
    <xf numFmtId="0" fontId="0" fillId="6" borderId="0" xfId="0" applyFill="1" applyBorder="1" applyAlignment="1">
      <alignment wrapText="1"/>
    </xf>
    <xf numFmtId="0" fontId="1" fillId="0" borderId="0" xfId="4" applyBorder="1" applyAlignment="1">
      <alignment wrapText="1"/>
    </xf>
    <xf numFmtId="0" fontId="0" fillId="7" borderId="0" xfId="0" applyFill="1" applyBorder="1"/>
    <xf numFmtId="0" fontId="1" fillId="0" borderId="0" xfId="4" applyBorder="1"/>
    <xf numFmtId="0" fontId="1" fillId="0" borderId="0" xfId="0" applyFont="1" applyBorder="1" applyAlignment="1">
      <alignment wrapText="1"/>
    </xf>
    <xf numFmtId="0" fontId="6" fillId="6" borderId="0" xfId="0" applyFont="1" applyFill="1" applyBorder="1" applyAlignment="1">
      <alignment vertical="center" wrapText="1"/>
    </xf>
    <xf numFmtId="0" fontId="2" fillId="18" borderId="17" xfId="0" applyFont="1" applyFill="1" applyBorder="1" applyAlignment="1">
      <alignment vertical="center" wrapText="1"/>
    </xf>
    <xf numFmtId="0" fontId="2" fillId="18" borderId="6" xfId="0" applyFont="1" applyFill="1" applyBorder="1" applyAlignment="1">
      <alignment vertical="center" wrapText="1"/>
    </xf>
    <xf numFmtId="0" fontId="2" fillId="18" borderId="18" xfId="0" applyFont="1" applyFill="1" applyBorder="1" applyAlignment="1">
      <alignment vertical="center" wrapText="1"/>
    </xf>
    <xf numFmtId="0" fontId="2" fillId="17" borderId="5" xfId="0" applyFont="1" applyFill="1" applyBorder="1" applyAlignment="1">
      <alignment vertical="center" wrapText="1"/>
    </xf>
    <xf numFmtId="0" fontId="2" fillId="17" borderId="0" xfId="0" applyFont="1" applyFill="1" applyBorder="1" applyAlignment="1">
      <alignment vertical="center" wrapText="1"/>
    </xf>
  </cellXfs>
  <cellStyles count="5">
    <cellStyle name="Avertissement" xfId="4" builtinId="11"/>
    <cellStyle name="Insatisfaisant" xfId="1" builtinId="27"/>
    <cellStyle name="Neutre" xfId="2" builtinId="28"/>
    <cellStyle name="Normal" xfId="0" builtinId="0"/>
    <cellStyle name="Satisfaisant" xfId="3"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cap="all" spc="120" normalizeH="0" baseline="0">
                <a:solidFill>
                  <a:schemeClr val="tx1">
                    <a:lumMod val="65000"/>
                    <a:lumOff val="35000"/>
                  </a:schemeClr>
                </a:solidFill>
                <a:latin typeface="Enedis" pitchFamily="2" charset="0"/>
                <a:ea typeface="+mn-ea"/>
                <a:cs typeface="+mn-cs"/>
              </a:defRPr>
            </a:pPr>
            <a:r>
              <a:rPr lang="fr-FR" sz="1000" u="sng"/>
              <a:t>Zoom par catégorie</a:t>
            </a:r>
          </a:p>
          <a:p>
            <a:pPr>
              <a:defRPr sz="1000"/>
            </a:pPr>
            <a:r>
              <a:rPr lang="fr-FR" sz="800" b="1" i="1"/>
              <a:t>En nombre d'actions</a:t>
            </a:r>
          </a:p>
          <a:p>
            <a:pPr>
              <a:defRPr sz="1000"/>
            </a:pPr>
            <a:endParaRPr lang="fr-FR" sz="800" b="0" i="1"/>
          </a:p>
          <a:p>
            <a:pPr>
              <a:defRPr sz="1000"/>
            </a:pPr>
            <a:r>
              <a:rPr lang="fr-FR" sz="800" b="0" i="1"/>
              <a:t>dONNées</a:t>
            </a:r>
            <a:r>
              <a:rPr lang="fr-FR" sz="800" b="0" i="1" baseline="0"/>
              <a:t> mises à jour le 02/10/2023</a:t>
            </a:r>
            <a:endParaRPr lang="fr-FR" sz="800" b="0" i="1"/>
          </a:p>
        </c:rich>
      </c:tx>
      <c:layout>
        <c:manualLayout>
          <c:xMode val="edge"/>
          <c:yMode val="edge"/>
          <c:x val="0.23455642729789819"/>
          <c:y val="0.74495820328291218"/>
        </c:manualLayout>
      </c:layout>
      <c:overlay val="0"/>
      <c:spPr>
        <a:noFill/>
        <a:ln>
          <a:noFill/>
        </a:ln>
        <a:effectLst/>
      </c:spPr>
      <c:txPr>
        <a:bodyPr rot="0" spcFirstLastPara="1" vertOverflow="ellipsis" vert="horz" wrap="square" anchor="ctr" anchorCtr="1"/>
        <a:lstStyle/>
        <a:p>
          <a:pPr>
            <a:defRPr sz="1000" b="1" i="0" u="none" strike="noStrike" kern="1200" cap="all" spc="120" normalizeH="0" baseline="0">
              <a:solidFill>
                <a:schemeClr val="tx1">
                  <a:lumMod val="65000"/>
                  <a:lumOff val="35000"/>
                </a:schemeClr>
              </a:solidFill>
              <a:latin typeface="Enedis" pitchFamily="2" charset="0"/>
              <a:ea typeface="+mn-ea"/>
              <a:cs typeface="+mn-cs"/>
            </a:defRPr>
          </a:pPr>
          <a:endParaRPr lang="fr-FR"/>
        </a:p>
      </c:txPr>
    </c:title>
    <c:autoTitleDeleted val="0"/>
    <c:plotArea>
      <c:layout>
        <c:manualLayout>
          <c:layoutTarget val="inner"/>
          <c:xMode val="edge"/>
          <c:yMode val="edge"/>
          <c:x val="2.8478970206960774E-2"/>
          <c:y val="9.913148611296882E-2"/>
          <c:w val="0.94304205958607845"/>
          <c:h val="0.5030199594549053"/>
        </c:manualLayout>
      </c:layout>
      <c:barChart>
        <c:barDir val="col"/>
        <c:grouping val="clustered"/>
        <c:varyColors val="0"/>
        <c:ser>
          <c:idx val="0"/>
          <c:order val="0"/>
          <c:tx>
            <c:strRef>
              <c:f>Indicateurs!$B$12</c:f>
              <c:strCache>
                <c:ptCount val="1"/>
                <c:pt idx="0">
                  <c:v>A réaliser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Enedis"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Indicateurs!$A$13:$A$14</c:f>
              <c:strCache>
                <c:ptCount val="2"/>
                <c:pt idx="0">
                  <c:v>Multi-technique / Tertiaire / Autres</c:v>
                </c:pt>
                <c:pt idx="1">
                  <c:v>Ouvrage </c:v>
                </c:pt>
              </c:strCache>
            </c:strRef>
          </c:cat>
          <c:val>
            <c:numRef>
              <c:f>Indicateurs!$B$13:$B$14</c:f>
              <c:numCache>
                <c:formatCode>General</c:formatCode>
                <c:ptCount val="2"/>
                <c:pt idx="0">
                  <c:v>142</c:v>
                </c:pt>
                <c:pt idx="1">
                  <c:v>136</c:v>
                </c:pt>
              </c:numCache>
            </c:numRef>
          </c:val>
          <c:extLst>
            <c:ext xmlns:c16="http://schemas.microsoft.com/office/drawing/2014/chart" uri="{C3380CC4-5D6E-409C-BE32-E72D297353CC}">
              <c16:uniqueId val="{00000000-5B37-42E3-B5CD-FAFC6D1B16C5}"/>
            </c:ext>
          </c:extLst>
        </c:ser>
        <c:ser>
          <c:idx val="1"/>
          <c:order val="1"/>
          <c:tx>
            <c:strRef>
              <c:f>Indicateurs!$C$12</c:f>
              <c:strCache>
                <c:ptCount val="1"/>
                <c:pt idx="0">
                  <c:v>En cours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Enedis"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Indicateurs!$A$13:$A$14</c:f>
              <c:strCache>
                <c:ptCount val="2"/>
                <c:pt idx="0">
                  <c:v>Multi-technique / Tertiaire / Autres</c:v>
                </c:pt>
                <c:pt idx="1">
                  <c:v>Ouvrage </c:v>
                </c:pt>
              </c:strCache>
            </c:strRef>
          </c:cat>
          <c:val>
            <c:numRef>
              <c:f>Indicateurs!$C$13:$C$14</c:f>
              <c:numCache>
                <c:formatCode>General</c:formatCode>
                <c:ptCount val="2"/>
                <c:pt idx="0">
                  <c:v>16</c:v>
                </c:pt>
                <c:pt idx="1">
                  <c:v>40</c:v>
                </c:pt>
              </c:numCache>
            </c:numRef>
          </c:val>
          <c:extLst>
            <c:ext xmlns:c16="http://schemas.microsoft.com/office/drawing/2014/chart" uri="{C3380CC4-5D6E-409C-BE32-E72D297353CC}">
              <c16:uniqueId val="{00000001-5B37-42E3-B5CD-FAFC6D1B16C5}"/>
            </c:ext>
          </c:extLst>
        </c:ser>
        <c:ser>
          <c:idx val="2"/>
          <c:order val="2"/>
          <c:tx>
            <c:strRef>
              <c:f>Indicateurs!$D$12</c:f>
              <c:strCache>
                <c:ptCount val="1"/>
                <c:pt idx="0">
                  <c:v>Réalisée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Enedis"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Indicateurs!$A$13:$A$14</c:f>
              <c:strCache>
                <c:ptCount val="2"/>
                <c:pt idx="0">
                  <c:v>Multi-technique / Tertiaire / Autres</c:v>
                </c:pt>
                <c:pt idx="1">
                  <c:v>Ouvrage </c:v>
                </c:pt>
              </c:strCache>
            </c:strRef>
          </c:cat>
          <c:val>
            <c:numRef>
              <c:f>Indicateurs!$D$13:$D$14</c:f>
              <c:numCache>
                <c:formatCode>General</c:formatCode>
                <c:ptCount val="2"/>
                <c:pt idx="0">
                  <c:v>62</c:v>
                </c:pt>
                <c:pt idx="1">
                  <c:v>40</c:v>
                </c:pt>
              </c:numCache>
            </c:numRef>
          </c:val>
          <c:extLst>
            <c:ext xmlns:c16="http://schemas.microsoft.com/office/drawing/2014/chart" uri="{C3380CC4-5D6E-409C-BE32-E72D297353CC}">
              <c16:uniqueId val="{00000002-5B37-42E3-B5CD-FAFC6D1B16C5}"/>
            </c:ext>
          </c:extLst>
        </c:ser>
        <c:dLbls>
          <c:dLblPos val="outEnd"/>
          <c:showLegendKey val="0"/>
          <c:showVal val="1"/>
          <c:showCatName val="0"/>
          <c:showSerName val="0"/>
          <c:showPercent val="0"/>
          <c:showBubbleSize val="0"/>
        </c:dLbls>
        <c:gapWidth val="444"/>
        <c:overlap val="-90"/>
        <c:axId val="334946136"/>
        <c:axId val="334946464"/>
      </c:barChart>
      <c:catAx>
        <c:axId val="334946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Enedis" pitchFamily="2" charset="0"/>
                <a:ea typeface="+mn-ea"/>
                <a:cs typeface="+mn-cs"/>
              </a:defRPr>
            </a:pPr>
            <a:endParaRPr lang="fr-FR"/>
          </a:p>
        </c:txPr>
        <c:crossAx val="334946464"/>
        <c:crosses val="autoZero"/>
        <c:auto val="1"/>
        <c:lblAlgn val="ctr"/>
        <c:lblOffset val="100"/>
        <c:noMultiLvlLbl val="0"/>
      </c:catAx>
      <c:valAx>
        <c:axId val="334946464"/>
        <c:scaling>
          <c:orientation val="minMax"/>
        </c:scaling>
        <c:delete val="1"/>
        <c:axPos val="l"/>
        <c:numFmt formatCode="General" sourceLinked="1"/>
        <c:majorTickMark val="none"/>
        <c:minorTickMark val="none"/>
        <c:tickLblPos val="nextTo"/>
        <c:crossAx val="334946136"/>
        <c:crosses val="autoZero"/>
        <c:crossBetween val="between"/>
      </c:valAx>
      <c:spPr>
        <a:noFill/>
        <a:ln>
          <a:noFill/>
        </a:ln>
        <a:effectLst/>
      </c:spPr>
    </c:plotArea>
    <c:legend>
      <c:legendPos val="t"/>
      <c:layout>
        <c:manualLayout>
          <c:xMode val="edge"/>
          <c:yMode val="edge"/>
          <c:x val="0.28030727116831461"/>
          <c:y val="9.4899134176167164E-4"/>
          <c:w val="0.43420746308028707"/>
          <c:h val="7.9202667935973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nedis" pitchFamily="2" charset="0"/>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Enedis" pitchFamily="2" charset="0"/>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Enedis" pitchFamily="2" charset="0"/>
                <a:ea typeface="+mn-ea"/>
                <a:cs typeface="+mn-cs"/>
              </a:defRPr>
            </a:pPr>
            <a:r>
              <a:rPr lang="fr-FR" u="sng"/>
              <a:t>Taux</a:t>
            </a:r>
            <a:r>
              <a:rPr lang="fr-FR" u="sng" baseline="0"/>
              <a:t> de réalisation </a:t>
            </a:r>
            <a:r>
              <a:rPr lang="fr-FR" u="sng"/>
              <a:t>Curatif PS </a:t>
            </a:r>
          </a:p>
          <a:p>
            <a:pPr>
              <a:defRPr/>
            </a:pPr>
            <a:r>
              <a:rPr lang="fr-FR" sz="1200" b="1" i="1"/>
              <a:t>283 Actions identifiées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Enedis" pitchFamily="2" charset="0"/>
              <a:ea typeface="+mn-ea"/>
              <a:cs typeface="+mn-cs"/>
            </a:defRPr>
          </a:pPr>
          <a:endParaRPr lang="fr-FR"/>
        </a:p>
      </c:txPr>
    </c:title>
    <c:autoTitleDeleted val="0"/>
    <c:plotArea>
      <c:layout/>
      <c:pieChart>
        <c:varyColors val="1"/>
        <c:ser>
          <c:idx val="0"/>
          <c:order val="0"/>
          <c:spPr>
            <a:solidFill>
              <a:schemeClr val="accent2"/>
            </a:solidFill>
          </c:spPr>
          <c:dPt>
            <c:idx val="0"/>
            <c:bubble3D val="0"/>
            <c:spPr>
              <a:solidFill>
                <a:schemeClr val="accent2"/>
              </a:solidFill>
              <a:ln>
                <a:noFill/>
              </a:ln>
              <a:effectLst/>
            </c:spPr>
            <c:extLst>
              <c:ext xmlns:c16="http://schemas.microsoft.com/office/drawing/2014/chart" uri="{C3380CC4-5D6E-409C-BE32-E72D297353CC}">
                <c16:uniqueId val="{00000001-4E1C-43DF-9DB9-83F509C60BE4}"/>
              </c:ext>
            </c:extLst>
          </c:dPt>
          <c:dPt>
            <c:idx val="1"/>
            <c:bubble3D val="0"/>
            <c:spPr>
              <a:solidFill>
                <a:schemeClr val="accent4"/>
              </a:solidFill>
              <a:ln>
                <a:noFill/>
              </a:ln>
              <a:effectLst/>
            </c:spPr>
            <c:extLst>
              <c:ext xmlns:c16="http://schemas.microsoft.com/office/drawing/2014/chart" uri="{C3380CC4-5D6E-409C-BE32-E72D297353CC}">
                <c16:uniqueId val="{00000005-A77C-4BF7-A2C1-5AC74A7DB4E9}"/>
              </c:ext>
            </c:extLst>
          </c:dPt>
          <c:dPt>
            <c:idx val="2"/>
            <c:bubble3D val="0"/>
            <c:spPr>
              <a:solidFill>
                <a:schemeClr val="accent6"/>
              </a:solidFill>
              <a:ln>
                <a:noFill/>
              </a:ln>
              <a:effectLst/>
            </c:spPr>
            <c:extLst>
              <c:ext xmlns:c16="http://schemas.microsoft.com/office/drawing/2014/chart" uri="{C3380CC4-5D6E-409C-BE32-E72D297353CC}">
                <c16:uniqueId val="{00000008-A77C-4BF7-A2C1-5AC74A7DB4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Enedis" pitchFamily="2" charset="0"/>
                    <a:ea typeface="+mn-ea"/>
                    <a:cs typeface="+mn-cs"/>
                  </a:defRPr>
                </a:pPr>
                <a:endParaRPr lang="fr-FR"/>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Indicateurs!$K$14:$M$14</c:f>
              <c:strCache>
                <c:ptCount val="3"/>
                <c:pt idx="0">
                  <c:v>A réaliser</c:v>
                </c:pt>
                <c:pt idx="1">
                  <c:v>En cours</c:v>
                </c:pt>
                <c:pt idx="2">
                  <c:v>Réalisée</c:v>
                </c:pt>
              </c:strCache>
            </c:strRef>
          </c:cat>
          <c:val>
            <c:numRef>
              <c:f>Indicateurs!$K$15:$M$15</c:f>
              <c:numCache>
                <c:formatCode>General</c:formatCode>
                <c:ptCount val="3"/>
                <c:pt idx="0">
                  <c:v>278</c:v>
                </c:pt>
                <c:pt idx="1">
                  <c:v>56</c:v>
                </c:pt>
                <c:pt idx="2">
                  <c:v>102</c:v>
                </c:pt>
              </c:numCache>
            </c:numRef>
          </c:val>
          <c:extLst>
            <c:ext xmlns:c16="http://schemas.microsoft.com/office/drawing/2014/chart" uri="{C3380CC4-5D6E-409C-BE32-E72D297353CC}">
              <c16:uniqueId val="{00000000-A77C-4BF7-A2C1-5AC74A7DB4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latin typeface="Enedis" pitchFamily="2"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76199</xdr:rowOff>
    </xdr:from>
    <xdr:to>
      <xdr:col>3</xdr:col>
      <xdr:colOff>571499</xdr:colOff>
      <xdr:row>43</xdr:row>
      <xdr:rowOff>85725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186837</xdr:rowOff>
    </xdr:from>
    <xdr:to>
      <xdr:col>3</xdr:col>
      <xdr:colOff>571499</xdr:colOff>
      <xdr:row>29</xdr:row>
      <xdr:rowOff>85725</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2057400</xdr:colOff>
      <xdr:row>23</xdr:row>
      <xdr:rowOff>38100</xdr:rowOff>
    </xdr:from>
    <xdr:ext cx="859594" cy="461665"/>
    <xdr:sp macro="" textlink="">
      <xdr:nvSpPr>
        <xdr:cNvPr id="10" name="ZoneTexte 9"/>
        <xdr:cNvSpPr txBox="1"/>
      </xdr:nvSpPr>
      <xdr:spPr>
        <a:xfrm>
          <a:off x="2057400" y="6181725"/>
          <a:ext cx="859594" cy="461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2400" b="1">
              <a:latin typeface="Enedis" pitchFamily="2" charset="0"/>
            </a:rPr>
            <a:t>23%</a:t>
          </a:r>
        </a:p>
      </xdr:txBody>
    </xdr:sp>
    <xdr:clientData/>
  </xdr:oneCellAnchor>
  <xdr:twoCellAnchor>
    <xdr:from>
      <xdr:col>0</xdr:col>
      <xdr:colOff>28575</xdr:colOff>
      <xdr:row>17</xdr:row>
      <xdr:rowOff>19051</xdr:rowOff>
    </xdr:from>
    <xdr:to>
      <xdr:col>4</xdr:col>
      <xdr:colOff>9525</xdr:colOff>
      <xdr:row>43</xdr:row>
      <xdr:rowOff>95251</xdr:rowOff>
    </xdr:to>
    <xdr:sp macro="" textlink="">
      <xdr:nvSpPr>
        <xdr:cNvPr id="3" name="Rectangle 2"/>
        <xdr:cNvSpPr/>
      </xdr:nvSpPr>
      <xdr:spPr>
        <a:xfrm>
          <a:off x="28575" y="3095626"/>
          <a:ext cx="4886325" cy="5029200"/>
        </a:xfrm>
        <a:prstGeom prst="rect">
          <a:avLst/>
        </a:prstGeom>
        <a:noFill/>
        <a:ln w="381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ROY Fabien" refreshedDate="45218.650165624997" createdVersion="6" refreshedVersion="6" minRefreshableVersion="3" recordCount="437">
  <cacheSource type="worksheet">
    <worksheetSource ref="A1:H1048576" sheet="Curatif PS - MAJ 20,09,2024"/>
  </cacheSource>
  <cacheFields count="11">
    <cacheField name="PS" numFmtId="0">
      <sharedItems containsBlank="1"/>
    </cacheField>
    <cacheField name="Type d'action" numFmtId="0">
      <sharedItems containsBlank="1" count="3">
        <s v="Ouvrage "/>
        <s v="Multi-technique / Tertiaire / Autres"/>
        <m/>
      </sharedItems>
    </cacheField>
    <cacheField name="Action" numFmtId="0">
      <sharedItems containsBlank="1"/>
    </cacheField>
    <cacheField name="Priorité" numFmtId="0">
      <sharedItems containsString="0" containsBlank="1" containsNumber="1" containsInteger="1" minValue="0" maxValue="2"/>
    </cacheField>
    <cacheField name="Action ajoutée le" numFmtId="0">
      <sharedItems containsNonDate="0" containsDate="1" containsString="0" containsBlank="1" minDate="2023-10-02T00:00:00" maxDate="2023-10-19T00:00:00"/>
    </cacheField>
    <cacheField name="Pilote AMEPS" numFmtId="0">
      <sharedItems containsBlank="1"/>
    </cacheField>
    <cacheField name="Entité responsable" numFmtId="0">
      <sharedItems containsBlank="1" count="10">
        <s v="AMEPS"/>
        <s v="RTE"/>
        <s v="AI MONTMAGNY"/>
        <s v="AIS"/>
        <m/>
        <s v="AI NANTERRE"/>
        <s v="PES"/>
        <s v="Opé MMY"/>
        <s v="BRIPS"/>
        <s v="RCI"/>
      </sharedItems>
    </cacheField>
    <cacheField name="Etat" numFmtId="0">
      <sharedItems containsBlank="1" count="5">
        <s v="Réalisée"/>
        <s v="En cours"/>
        <s v="A réaliser"/>
        <m/>
        <s v="Annulée" u="1"/>
      </sharedItems>
    </cacheField>
    <cacheField name="Échéance" numFmtId="0">
      <sharedItems containsNonDate="0" containsString="0" containsBlank="1"/>
    </cacheField>
    <cacheField name="Date de réalisation" numFmtId="0">
      <sharedItems containsBlank="1" containsMixedTypes="1" containsNumber="1" containsInteger="1" minValue="44949" maxValue="45169"/>
    </cacheField>
    <cacheField name="Commentaire AMEP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7">
  <r>
    <s v="ALSACE"/>
    <x v="0"/>
    <s v="TR611 : Problème Inter-sectionneurs : contact non franc qui indique un Problème de positions"/>
    <n v="2"/>
    <m/>
    <s v="Mathieu"/>
    <x v="0"/>
    <x v="0"/>
    <m/>
    <m/>
    <s v="Annulée : Prévoir dépannage AMEPS sur opportunité en 2024 uniquement si problème persiste"/>
  </r>
  <r>
    <s v="ALSACE"/>
    <x v="0"/>
    <s v="TR612 : Problème Inter-sectionneurs : contact non franc qui indique un Problème de positions"/>
    <n v="2"/>
    <m/>
    <s v="Mathieu"/>
    <x v="0"/>
    <x v="0"/>
    <m/>
    <m/>
    <s v="Annulée : Prévoir dépannage AMEPS sur opportunité en 2024 uniquement si problème persiste"/>
  </r>
  <r>
    <s v="ALSACE"/>
    <x v="0"/>
    <s v="TR613 : Problème Inter-sectionneurs : contact non franc qui indique un Problème de positions"/>
    <n v="1"/>
    <m/>
    <s v="Mathieu"/>
    <x v="0"/>
    <x v="0"/>
    <m/>
    <n v="45093"/>
    <s v="Réalisé avec MASTERGRID"/>
  </r>
  <r>
    <s v="ALSACE"/>
    <x v="1"/>
    <s v="Stationnement des deux roues de plus en plus problématique, voir ce qu’il est possible de faire"/>
    <n v="2"/>
    <m/>
    <s v="Maxime"/>
    <x v="0"/>
    <x v="1"/>
    <m/>
    <m/>
    <s v="Mail envoyé le 30/01 à la direction territorial pour avoir un appui en mairie"/>
  </r>
  <r>
    <s v="ALSACE"/>
    <x v="1"/>
    <s v="Stockage de DJHTA + MALT dans une des salle rames"/>
    <n v="2"/>
    <m/>
    <s v="Samir"/>
    <x v="0"/>
    <x v="0"/>
    <m/>
    <n v="44949"/>
    <s v="Fait"/>
  </r>
  <r>
    <s v="ALSACE"/>
    <x v="0"/>
    <s v="TR611 et TR612 : Fuite d’huile sur la borne HTA, investigation à intégrer lors de la sortie d’ouvrage."/>
    <n v="1"/>
    <m/>
    <s v="Samir"/>
    <x v="0"/>
    <x v="1"/>
    <m/>
    <m/>
    <s v="Plannifié 2024 en S10 TR611 et en S14 TR612"/>
  </r>
  <r>
    <s v="ALSACE"/>
    <x v="0"/>
    <s v="TR612 Recherche de fuite SF6 en loge sur les traversés HTB"/>
    <n v="1"/>
    <m/>
    <s v="Mathieu"/>
    <x v="0"/>
    <x v="0"/>
    <m/>
    <s v="S40"/>
    <m/>
  </r>
  <r>
    <s v="ALSACE"/>
    <x v="0"/>
    <s v="TR612 Pose des caillebotis en loge "/>
    <n v="0"/>
    <m/>
    <s v="Gilles"/>
    <x v="0"/>
    <x v="0"/>
    <m/>
    <m/>
    <s v="Travaux prévu S41 ou S42"/>
  </r>
  <r>
    <s v="ALSACE"/>
    <x v="1"/>
    <s v="Portail entrée PSEM (très dur et cassé, impossible à fermer à moins de trois personnes avec la dépression)"/>
    <n v="1"/>
    <m/>
    <s v="Fabien"/>
    <x v="1"/>
    <x v="2"/>
    <m/>
    <m/>
    <s v="Travaux TR en 2024 donc besoin accès fiable, intégrer à l'affaire BRIPS ? Relevés partagés vérifiés, c'est à la charge de RTE"/>
  </r>
  <r>
    <s v="ALSACE"/>
    <x v="1"/>
    <s v="Fuite d’eau au RDC venant des étages (impossible de faire couler de l’eau à partir du R+1 sans inonder le RDC)"/>
    <n v="0"/>
    <m/>
    <s v="Fabien"/>
    <x v="1"/>
    <x v="0"/>
    <m/>
    <m/>
    <s v="Dépannage prévu par RTE premier trimestre"/>
  </r>
  <r>
    <s v="ALSACE"/>
    <x v="1"/>
    <s v="Infiltration d’eau dans certaines salles rames"/>
    <n v="0"/>
    <m/>
    <s v="Fabien"/>
    <x v="1"/>
    <x v="0"/>
    <m/>
    <m/>
    <s v="Vu avec Brahim, passage d'un cabinet expert pour une étude de structure complète du poste"/>
  </r>
  <r>
    <s v="ALSACE"/>
    <x v="1"/>
    <s v="Tubulure Alimentation d’eau couloir aéro dessoudée "/>
    <n v="0"/>
    <m/>
    <s v="Gilles"/>
    <x v="0"/>
    <x v="0"/>
    <m/>
    <m/>
    <m/>
  </r>
  <r>
    <s v="ALSACE"/>
    <x v="1"/>
    <s v="Eclairage de l’intégralité du poste (salles rames, salle CC, couloirs etc…) "/>
    <n v="1"/>
    <m/>
    <s v="Fabien"/>
    <x v="1"/>
    <x v="0"/>
    <m/>
    <m/>
    <m/>
  </r>
  <r>
    <s v="ALSACE"/>
    <x v="1"/>
    <s v="Vérification du pont roulant "/>
    <n v="2"/>
    <m/>
    <s v="Fabien"/>
    <x v="1"/>
    <x v="0"/>
    <m/>
    <m/>
    <s v="Annulée : Normalement déjà fait, Brahim me confirme ça ASAP. Politique RTE : pont vérifié uniquement sur demande spécifique chantier. Donc si besoin pour travaux AMEPS/BRIPS envoyer une demande par mail à Brahim. 1 mois de délai de prévenance idéalement pour gérer côté GDP pour du prorgammé. Normalement si palan pas contrôlé il doit être condamné pour empêcher utilisation, cadenas à mettre sur l'interrupteur par RTE avec étiquette &quot;palan à contrôler, ne pas utiliser&quot;."/>
  </r>
  <r>
    <s v="ALSACE"/>
    <x v="0"/>
    <s v="Ancien coffret à déposer au niveau de l'entrée, à côté du coffret de présence "/>
    <n v="2"/>
    <m/>
    <s v="Fabien"/>
    <x v="1"/>
    <x v="0"/>
    <m/>
    <m/>
    <s v="Annulée : Pas de risque particulier après échange"/>
  </r>
  <r>
    <s v="ALSACE"/>
    <x v="1"/>
    <s v="Serrure local batteries à changer "/>
    <n v="2"/>
    <m/>
    <s v="Fabien"/>
    <x v="1"/>
    <x v="2"/>
    <m/>
    <m/>
    <s v="Relancer le GDP de CERGY ou constater sur site"/>
  </r>
  <r>
    <s v="ALSACE"/>
    <x v="1"/>
    <s v="Absence d’éclairage au niveau des salles aéros + conservateurs des TR611 et TR613"/>
    <n v="0"/>
    <m/>
    <s v="Fabien"/>
    <x v="0"/>
    <x v="0"/>
    <m/>
    <m/>
    <s v="A vérifier prochaine visite "/>
  </r>
  <r>
    <s v="ALSACE"/>
    <x v="1"/>
    <s v="Gachette barrière HS"/>
    <n v="2"/>
    <d v="2023-10-18T00:00:00"/>
    <m/>
    <x v="0"/>
    <x v="2"/>
    <m/>
    <m/>
    <m/>
  </r>
  <r>
    <s v="ALSACE"/>
    <x v="1"/>
    <s v="Chauffage HS dans tout le poste"/>
    <n v="0"/>
    <d v="2023-10-18T00:00:00"/>
    <m/>
    <x v="1"/>
    <x v="2"/>
    <m/>
    <m/>
    <m/>
  </r>
  <r>
    <s v="ALSACE"/>
    <x v="1"/>
    <s v="eclairage a revoir dans la grille HTA611 et 612 au niveau cuves de la PIT"/>
    <n v="0"/>
    <d v="2023-10-18T00:00:00"/>
    <m/>
    <x v="0"/>
    <x v="2"/>
    <m/>
    <m/>
    <m/>
  </r>
  <r>
    <s v="ALSACE"/>
    <x v="1"/>
    <s v="affichage amiante KO"/>
    <n v="0"/>
    <d v="2023-10-18T00:00:00"/>
    <m/>
    <x v="0"/>
    <x v="2"/>
    <m/>
    <m/>
    <s v="Confirmer action à PES ou BRIPS"/>
  </r>
  <r>
    <s v="ALSACE"/>
    <x v="1"/>
    <s v="affichage SF6 KO"/>
    <n v="0"/>
    <d v="2023-10-18T00:00:00"/>
    <m/>
    <x v="0"/>
    <x v="2"/>
    <m/>
    <m/>
    <m/>
  </r>
  <r>
    <s v="ALSACE"/>
    <x v="1"/>
    <s v="porte de secours au R+2 HS"/>
    <n v="0"/>
    <d v="2023-10-18T00:00:00"/>
    <m/>
    <x v="0"/>
    <x v="2"/>
    <m/>
    <m/>
    <m/>
  </r>
  <r>
    <s v="ALSACE"/>
    <x v="1"/>
    <s v="partie fixe du 2L53 HS"/>
    <n v="1"/>
    <d v="2023-10-18T00:00:00"/>
    <m/>
    <x v="0"/>
    <x v="0"/>
    <m/>
    <m/>
    <s v="Annulée : Pas de remplacement de partie fixe sur FPR en fin de vie"/>
  </r>
  <r>
    <s v="ALSACE"/>
    <x v="0"/>
    <s v="Aeros tr611 a nettoyer"/>
    <n v="1"/>
    <d v="2023-10-18T00:00:00"/>
    <m/>
    <x v="0"/>
    <x v="1"/>
    <m/>
    <m/>
    <s v="Prévu en S46"/>
  </r>
  <r>
    <s v="ALSACE"/>
    <x v="0"/>
    <s v="Aeros tr612 a nettoyer"/>
    <n v="1"/>
    <d v="2023-10-18T00:00:00"/>
    <m/>
    <x v="0"/>
    <x v="1"/>
    <m/>
    <m/>
    <s v="Prévu en S46"/>
  </r>
  <r>
    <s v="ALSACE"/>
    <x v="0"/>
    <s v="Aeros tr613 a nettoyer"/>
    <n v="1"/>
    <d v="2023-10-18T00:00:00"/>
    <m/>
    <x v="0"/>
    <x v="1"/>
    <m/>
    <m/>
    <s v="Prévu en S46"/>
  </r>
  <r>
    <s v="ALSACE"/>
    <x v="0"/>
    <s v="Moteur aero tr613 bruyant"/>
    <n v="1"/>
    <d v="2023-10-18T00:00:00"/>
    <m/>
    <x v="0"/>
    <x v="2"/>
    <m/>
    <m/>
    <m/>
  </r>
  <r>
    <s v="AMPERE"/>
    <x v="0"/>
    <s v="RGT coupé en bout de galerie"/>
    <n v="0"/>
    <m/>
    <m/>
    <x v="2"/>
    <x v="2"/>
    <m/>
    <m/>
    <m/>
  </r>
  <r>
    <s v="AMPERE"/>
    <x v="1"/>
    <s v="Etais en bout de galerie"/>
    <n v="2"/>
    <m/>
    <m/>
    <x v="2"/>
    <x v="2"/>
    <m/>
    <m/>
    <m/>
  </r>
  <r>
    <s v="AMPERE"/>
    <x v="1"/>
    <s v="Téléphones PS non fonctionnels"/>
    <n v="0"/>
    <m/>
    <s v="Maxime"/>
    <x v="3"/>
    <x v="0"/>
    <m/>
    <m/>
    <m/>
  </r>
  <r>
    <s v="AMPERE"/>
    <x v="0"/>
    <s v="Nombreux caches des protections des cellules HTA retirés "/>
    <n v="1"/>
    <m/>
    <s v="Nicolas"/>
    <x v="0"/>
    <x v="1"/>
    <m/>
    <m/>
    <s v="La moitié est fait. Reste les rames B, G et H"/>
  </r>
  <r>
    <s v="AMPERE"/>
    <x v="0"/>
    <s v="Récupérer les compresseurs"/>
    <n v="2"/>
    <m/>
    <s v="Samir"/>
    <x v="0"/>
    <x v="0"/>
    <m/>
    <n v="45169"/>
    <s v="Visite faite, besoin d'une solution autre que la grue"/>
  </r>
  <r>
    <s v="AMPERE"/>
    <x v="0"/>
    <s v="Absence de bagues câbles HTA au niveau de la Grille HTA TR611 "/>
    <n v="1"/>
    <m/>
    <s v="Samir"/>
    <x v="0"/>
    <x v="1"/>
    <m/>
    <m/>
    <s v="Réalisation à confirmer suite alerte Greg (besoin RDCR TR)"/>
  </r>
  <r>
    <s v="AMPERE"/>
    <x v="0"/>
    <s v="TR611 : Complément Conservateur Régleur à faire "/>
    <n v="1"/>
    <m/>
    <s v="Samir"/>
    <x v="0"/>
    <x v="0"/>
    <m/>
    <n v="44957"/>
    <s v="Fait"/>
  </r>
  <r>
    <s v="AMPERE"/>
    <x v="1"/>
    <s v="2 Néon HS dans la rame A"/>
    <n v="0"/>
    <m/>
    <s v="Samir"/>
    <x v="0"/>
    <x v="0"/>
    <m/>
    <m/>
    <m/>
  </r>
  <r>
    <s v="AMPERE"/>
    <x v="0"/>
    <s v="Silicagel à changer sur les assecheur régleur du 611 et 613"/>
    <n v="1"/>
    <m/>
    <s v="Samir"/>
    <x v="0"/>
    <x v="0"/>
    <m/>
    <m/>
    <m/>
  </r>
  <r>
    <s v="AMPERE"/>
    <x v="0"/>
    <s v="TR 612 roulement à changer sur l’aéroréfrigérants bas droit"/>
    <n v="1"/>
    <m/>
    <s v="Samir"/>
    <x v="0"/>
    <x v="0"/>
    <m/>
    <m/>
    <s v="Moteur remplacé"/>
  </r>
  <r>
    <s v="AMPERE"/>
    <x v="1"/>
    <s v="beaucoup de poussière sur la RPN et les TT du TR 611 "/>
    <n v="1"/>
    <m/>
    <s v="Samir"/>
    <x v="0"/>
    <x v="0"/>
    <m/>
    <m/>
    <s v="Trop de poussière dans le PS avec les travaux donc nettoyage régulier à réaliser, à faire lors de chaque MP TR"/>
  </r>
  <r>
    <s v="AMPERE"/>
    <x v="0"/>
    <s v="Eclateur mal réglé sur les phases A et C du tr 613"/>
    <n v="1"/>
    <m/>
    <s v="Samir"/>
    <x v="0"/>
    <x v="1"/>
    <m/>
    <m/>
    <s v="Confirmer besoin réglage écartement éclateurs avec photo"/>
  </r>
  <r>
    <s v="AMPERE"/>
    <x v="1"/>
    <s v="Groom portes HS et porte gondolées"/>
    <n v="1"/>
    <m/>
    <m/>
    <x v="0"/>
    <x v="2"/>
    <m/>
    <m/>
    <m/>
  </r>
  <r>
    <s v="AMPERE"/>
    <x v="0"/>
    <s v="Moteur de ventilation de l’AT112 est HS"/>
    <n v="1"/>
    <m/>
    <m/>
    <x v="0"/>
    <x v="2"/>
    <m/>
    <m/>
    <m/>
  </r>
  <r>
    <s v="AMPERE"/>
    <x v="1"/>
    <s v="Eclairage extérieur HS"/>
    <n v="0"/>
    <m/>
    <m/>
    <x v="0"/>
    <x v="2"/>
    <m/>
    <m/>
    <m/>
  </r>
  <r>
    <s v="AMPERE"/>
    <x v="1"/>
    <s v="Eclairage local UA HS"/>
    <n v="0"/>
    <m/>
    <m/>
    <x v="0"/>
    <x v="2"/>
    <m/>
    <m/>
    <m/>
  </r>
  <r>
    <s v="AMPERE"/>
    <x v="1"/>
    <s v="Groom HS loge TR612"/>
    <n v="1"/>
    <m/>
    <m/>
    <x v="0"/>
    <x v="2"/>
    <m/>
    <m/>
    <m/>
  </r>
  <r>
    <s v="AMPERE"/>
    <x v="1"/>
    <s v="Groom HS loge TR613"/>
    <n v="1"/>
    <m/>
    <m/>
    <x v="0"/>
    <x v="2"/>
    <m/>
    <m/>
    <m/>
  </r>
  <r>
    <s v="AMPERE"/>
    <x v="1"/>
    <s v="Serrure HS TR613 côté piste lourde"/>
    <n v="1"/>
    <m/>
    <m/>
    <x v="0"/>
    <x v="2"/>
    <m/>
    <m/>
    <m/>
  </r>
  <r>
    <s v="AMPERE"/>
    <x v="0"/>
    <s v="Plusieurs câbles (BT) coupés et non isolés dans la loge TR613 + câbles enroulés dans la loge du TR613"/>
    <n v="1"/>
    <m/>
    <m/>
    <x v="0"/>
    <x v="2"/>
    <m/>
    <m/>
    <m/>
  </r>
  <r>
    <s v="AMPERE"/>
    <x v="1"/>
    <s v="Nettoyage des locaux sociaux à prévoir après intervention « AEVIA »"/>
    <n v="1"/>
    <m/>
    <m/>
    <x v="0"/>
    <x v="2"/>
    <m/>
    <m/>
    <m/>
  </r>
  <r>
    <s v="AMPERE"/>
    <x v="0"/>
    <s v="Stockage matériel loge AT111"/>
    <n v="2"/>
    <m/>
    <m/>
    <x v="0"/>
    <x v="2"/>
    <m/>
    <m/>
    <m/>
  </r>
  <r>
    <s v="AMPERE"/>
    <x v="0"/>
    <s v="Complément huile conservateur à faire"/>
    <n v="1"/>
    <m/>
    <m/>
    <x v="0"/>
    <x v="2"/>
    <m/>
    <m/>
    <m/>
  </r>
  <r>
    <s v="AMPERE"/>
    <x v="1"/>
    <s v="Serrure porte galerie pas en locken"/>
    <n v="1"/>
    <m/>
    <m/>
    <x v="0"/>
    <x v="2"/>
    <m/>
    <m/>
    <m/>
  </r>
  <r>
    <s v="AMPERE"/>
    <x v="1"/>
    <s v="Relamping salle rame A"/>
    <n v="0"/>
    <m/>
    <m/>
    <x v="0"/>
    <x v="2"/>
    <m/>
    <m/>
    <m/>
  </r>
  <r>
    <s v="AMPERE"/>
    <x v="1"/>
    <s v="Relamping salle rame E"/>
    <n v="0"/>
    <m/>
    <m/>
    <x v="0"/>
    <x v="2"/>
    <m/>
    <m/>
    <m/>
  </r>
  <r>
    <s v="AMPERE"/>
    <x v="1"/>
    <s v="Relamping salle rame I"/>
    <n v="0"/>
    <m/>
    <m/>
    <x v="0"/>
    <x v="2"/>
    <m/>
    <m/>
    <m/>
  </r>
  <r>
    <s v="AMPERE"/>
    <x v="0"/>
    <s v="Sous-sol sous rame G gros grésillement (TC ??)"/>
    <n v="0"/>
    <m/>
    <m/>
    <x v="0"/>
    <x v="2"/>
    <m/>
    <m/>
    <m/>
  </r>
  <r>
    <s v="AMPERE"/>
    <x v="0"/>
    <s v="Manque support TC S47 sous rame"/>
    <n v="1"/>
    <m/>
    <m/>
    <x v="0"/>
    <x v="2"/>
    <m/>
    <m/>
    <m/>
  </r>
  <r>
    <s v="AMPERE"/>
    <x v="0"/>
    <s v="Défaut interne PSEM compartiments A, D, E, H PHA, B, C"/>
    <n v="1"/>
    <m/>
    <m/>
    <x v="0"/>
    <x v="2"/>
    <m/>
    <m/>
    <m/>
  </r>
  <r>
    <s v="AMPERE"/>
    <x v="1"/>
    <s v="Serrure loge AT pelouse HS"/>
    <n v="1"/>
    <m/>
    <m/>
    <x v="0"/>
    <x v="2"/>
    <m/>
    <m/>
    <m/>
  </r>
  <r>
    <s v="AMPERE"/>
    <x v="0"/>
    <s v="Affichage réglementaire nouveaux ancrages individuel loge PIT AT à faire"/>
    <n v="0"/>
    <m/>
    <m/>
    <x v="0"/>
    <x v="2"/>
    <m/>
    <m/>
    <m/>
  </r>
  <r>
    <s v="AMPERE"/>
    <x v="1"/>
    <s v="Porte armoire PSEM TR 612 HS"/>
    <n v="1"/>
    <m/>
    <m/>
    <x v="0"/>
    <x v="2"/>
    <m/>
    <m/>
    <m/>
  </r>
  <r>
    <s v="AMPERE"/>
    <x v="0"/>
    <s v="Bruit Moteur aeros TR 612 bas droit"/>
    <n v="0"/>
    <m/>
    <m/>
    <x v="0"/>
    <x v="0"/>
    <m/>
    <m/>
    <m/>
  </r>
  <r>
    <s v="AMPERE"/>
    <x v="1"/>
    <s v="Bloc secours HS sous sol TR611"/>
    <n v="0"/>
    <d v="2023-10-02T00:00:00"/>
    <s v="Samir"/>
    <x v="0"/>
    <x v="0"/>
    <m/>
    <m/>
    <s v="Voir mail Samir du 29/09/23 à 15:11"/>
  </r>
  <r>
    <s v="AMPERE"/>
    <x v="1"/>
    <s v="Défaut ventilateur de gaine créant défaut ventilation cuve de barbotage"/>
    <n v="1"/>
    <d v="2023-10-02T00:00:00"/>
    <s v="Samir"/>
    <x v="0"/>
    <x v="2"/>
    <m/>
    <m/>
    <s v="Voir mail Samir du 29/09/23 à 15:11"/>
  </r>
  <r>
    <s v="AMPERE"/>
    <x v="1"/>
    <s v="Eclairage sous sol  TR611 à remplacer"/>
    <n v="0"/>
    <d v="2023-10-02T00:00:00"/>
    <s v="Samir"/>
    <x v="0"/>
    <x v="0"/>
    <m/>
    <m/>
    <s v="Voir mail Samir du 29/09/23 à 15:11"/>
  </r>
  <r>
    <s v="AMPERE"/>
    <x v="1"/>
    <s v="Gestion évacutation et inflitrations d'eau"/>
    <n v="0"/>
    <d v="2023-10-02T00:00:00"/>
    <s v="Samir"/>
    <x v="0"/>
    <x v="2"/>
    <m/>
    <m/>
    <s v="Voir mail Samir du 29/09/23 à 15:11 / Transférer l'action au BRIPS"/>
  </r>
  <r>
    <s v="AMPERE"/>
    <x v="1"/>
    <s v="Nettoyage / curage regards et cuve pompe surverse TR611"/>
    <n v="0"/>
    <d v="2023-10-02T00:00:00"/>
    <s v="Samir"/>
    <x v="0"/>
    <x v="2"/>
    <m/>
    <m/>
    <s v="Voir mail Samir du 29/09/23 à 15:11"/>
  </r>
  <r>
    <s v="AMPERE"/>
    <x v="1"/>
    <s v="Contrôler intégrité des échelles et autres équipements cuve pompe surverse TR611"/>
    <n v="0"/>
    <d v="2023-10-02T00:00:00"/>
    <s v="Samir"/>
    <x v="0"/>
    <x v="2"/>
    <m/>
    <m/>
    <s v="Voir mail Samir du 29/09/23 à 15:11"/>
  </r>
  <r>
    <s v="AMPERE"/>
    <x v="1"/>
    <s v="Contrôle fuite sous sol post nettoyage / curage"/>
    <n v="0"/>
    <d v="2023-10-02T00:00:00"/>
    <s v="Samir"/>
    <x v="0"/>
    <x v="2"/>
    <m/>
    <m/>
    <s v="Voir mail Samir du 29/09/23 à 15:12"/>
  </r>
  <r>
    <s v="AMPERE"/>
    <x v="0"/>
    <s v="Recenssement stock DJ HTA fonctionnel"/>
    <n v="2"/>
    <d v="2023-10-02T00:00:00"/>
    <s v="Samir"/>
    <x v="0"/>
    <x v="2"/>
    <m/>
    <m/>
    <s v="Voir mail Mohamed du 25/09/2023 à 13:09 / Créer stockage bâtiment ARGENTEUIL"/>
  </r>
  <r>
    <s v="AMPERE"/>
    <x v="1"/>
    <s v="seuls les bpag du bat 20KV fonctionnent le reste ne fonctionne pas"/>
    <n v="0"/>
    <d v="2023-10-18T00:00:00"/>
    <m/>
    <x v="4"/>
    <x v="2"/>
    <m/>
    <m/>
    <m/>
  </r>
  <r>
    <s v="AMPERE"/>
    <x v="1"/>
    <s v="Manque triangles de signalisations sur la cloture vieux poste"/>
    <n v="0"/>
    <d v="2023-10-18T00:00:00"/>
    <m/>
    <x v="4"/>
    <x v="2"/>
    <m/>
    <m/>
    <m/>
  </r>
  <r>
    <s v="AMPERE"/>
    <x v="0"/>
    <s v="plusieurs cables BT coupes dans la loge du 613"/>
    <n v="1"/>
    <d v="2023-10-18T00:00:00"/>
    <m/>
    <x v="4"/>
    <x v="2"/>
    <m/>
    <m/>
    <m/>
  </r>
  <r>
    <s v="AMPERE"/>
    <x v="0"/>
    <s v="Trappe ventil loge AT111 maintenue ouverte par une planche"/>
    <n v="1"/>
    <d v="2023-10-18T00:00:00"/>
    <m/>
    <x v="4"/>
    <x v="2"/>
    <m/>
    <m/>
    <m/>
  </r>
  <r>
    <s v="AMPERE"/>
    <x v="0"/>
    <s v="Manque identification des DJ HTA dans les rames A,B,C,D,E,F,G"/>
    <n v="0"/>
    <d v="2023-10-18T00:00:00"/>
    <m/>
    <x v="4"/>
    <x v="2"/>
    <m/>
    <m/>
    <m/>
  </r>
  <r>
    <s v="AMPERE"/>
    <x v="0"/>
    <s v="Tresse de MALT de la porte rame A coté piste lourde HS"/>
    <n v="1"/>
    <d v="2023-10-18T00:00:00"/>
    <m/>
    <x v="4"/>
    <x v="2"/>
    <m/>
    <m/>
    <m/>
  </r>
  <r>
    <s v="AMPERE"/>
    <x v="0"/>
    <s v="Rame G+H manque les protections en haut des cellules"/>
    <n v="1"/>
    <d v="2023-10-18T00:00:00"/>
    <m/>
    <x v="4"/>
    <x v="2"/>
    <m/>
    <m/>
    <m/>
  </r>
  <r>
    <s v="AMPERE"/>
    <x v="0"/>
    <s v="Nettoyage aéros + locaux entrée d'air a faire!"/>
    <n v="1"/>
    <d v="2023-10-18T00:00:00"/>
    <m/>
    <x v="4"/>
    <x v="2"/>
    <m/>
    <m/>
    <m/>
  </r>
  <r>
    <s v="AMPERE"/>
    <x v="0"/>
    <s v="Trémies grille HTA  TR612 + AT112 a boucher"/>
    <n v="1"/>
    <d v="2023-10-18T00:00:00"/>
    <m/>
    <x v="4"/>
    <x v="2"/>
    <m/>
    <m/>
    <m/>
  </r>
  <r>
    <s v="AMPERE"/>
    <x v="0"/>
    <s v="Plaque identif des AR HTA du TR612 + 613"/>
    <n v="0"/>
    <d v="2023-10-18T00:00:00"/>
    <m/>
    <x v="4"/>
    <x v="2"/>
    <m/>
    <m/>
    <m/>
  </r>
  <r>
    <s v="ARGENTEUIL"/>
    <x v="1"/>
    <s v="Eclairage partie RTE et partie bâtiment HTA "/>
    <n v="0"/>
    <m/>
    <s v="Fabien"/>
    <x v="1"/>
    <x v="2"/>
    <m/>
    <m/>
    <m/>
  </r>
  <r>
    <s v="ARGENTEUIL"/>
    <x v="1"/>
    <s v="Refixer au mur tuyau d'eau loge TR612"/>
    <n v="1"/>
    <m/>
    <s v="Gregory"/>
    <x v="0"/>
    <x v="0"/>
    <m/>
    <n v="44949"/>
    <m/>
  </r>
  <r>
    <s v="ARGENTEUIL"/>
    <x v="1"/>
    <s v="Réparation portail automatique "/>
    <n v="0"/>
    <m/>
    <s v="Gregory"/>
    <x v="0"/>
    <x v="0"/>
    <m/>
    <n v="44949"/>
    <m/>
  </r>
  <r>
    <s v="ARGENTEUIL"/>
    <x v="0"/>
    <s v="STA + STBTR611 HS "/>
    <n v="1"/>
    <m/>
    <s v="Nicolas"/>
    <x v="0"/>
    <x v="0"/>
    <m/>
    <m/>
    <m/>
  </r>
  <r>
    <s v="ARGENTEUIL"/>
    <x v="0"/>
    <s v="STA + STB TR612 HS"/>
    <n v="1"/>
    <m/>
    <s v="Nicolas"/>
    <x v="0"/>
    <x v="1"/>
    <m/>
    <m/>
    <s v="Prévu à la sortie du TR, suite aux nombreuses avaries TR315 repoussé à Septembre et Octobre 2023"/>
  </r>
  <r>
    <s v="ARGENTEUIL"/>
    <x v="1"/>
    <s v="Passer bouton coffret présence en face avant "/>
    <n v="2"/>
    <m/>
    <s v="Nicolas"/>
    <x v="0"/>
    <x v="2"/>
    <m/>
    <m/>
    <s v="Prévu le 14/02"/>
  </r>
  <r>
    <s v="ARGENTEUIL"/>
    <x v="0"/>
    <s v="EMIC PA HS"/>
    <n v="1"/>
    <d v="2023-10-18T00:00:00"/>
    <m/>
    <x v="4"/>
    <x v="2"/>
    <m/>
    <m/>
    <m/>
  </r>
  <r>
    <s v="ARGENTEUIL"/>
    <x v="0"/>
    <s v="Concertina HS derriere les condos"/>
    <n v="1"/>
    <d v="2023-10-18T00:00:00"/>
    <m/>
    <x v="4"/>
    <x v="2"/>
    <m/>
    <m/>
    <m/>
  </r>
  <r>
    <s v="ARGENTEUIL"/>
    <x v="1"/>
    <s v="Portail a dépanner"/>
    <n v="0"/>
    <d v="2023-10-18T00:00:00"/>
    <s v="Gregory"/>
    <x v="4"/>
    <x v="1"/>
    <m/>
    <m/>
    <s v="RDV jeudi 26/10"/>
  </r>
  <r>
    <s v="ARGENTEUIL"/>
    <x v="1"/>
    <s v="TS porte ouverte HS depuis le déplacement du portail par RTE"/>
    <n v="0"/>
    <d v="2023-10-18T00:00:00"/>
    <m/>
    <x v="4"/>
    <x v="2"/>
    <m/>
    <m/>
    <m/>
  </r>
  <r>
    <s v="ARGENTEUIL"/>
    <x v="1"/>
    <s v="eclairage exterieur HS "/>
    <n v="0"/>
    <d v="2023-10-18T00:00:00"/>
    <m/>
    <x v="4"/>
    <x v="2"/>
    <m/>
    <m/>
    <m/>
  </r>
  <r>
    <s v="ARGENTEUIL"/>
    <x v="0"/>
    <s v="DJ HTA sans BIG BAG"/>
    <n v="2"/>
    <d v="2023-10-18T00:00:00"/>
    <m/>
    <x v="4"/>
    <x v="2"/>
    <m/>
    <m/>
    <m/>
  </r>
  <r>
    <s v="ARGENTEUIL"/>
    <x v="1"/>
    <s v="Batiment tres sale"/>
    <n v="2"/>
    <d v="2023-10-18T00:00:00"/>
    <m/>
    <x v="4"/>
    <x v="2"/>
    <m/>
    <m/>
    <m/>
  </r>
  <r>
    <s v="ARGENTEUIL"/>
    <x v="0"/>
    <s v="Condos HS a evacuer"/>
    <n v="2"/>
    <d v="2023-10-18T00:00:00"/>
    <m/>
    <x v="4"/>
    <x v="2"/>
    <m/>
    <m/>
    <m/>
  </r>
  <r>
    <s v="ARGENTEUIL"/>
    <x v="0"/>
    <s v="nombreux câbles  sans MALT dans le sous sol"/>
    <n v="1"/>
    <d v="2023-10-18T00:00:00"/>
    <m/>
    <x v="4"/>
    <x v="2"/>
    <m/>
    <m/>
    <m/>
  </r>
  <r>
    <s v="ARGENTEUIL"/>
    <x v="0"/>
    <s v="Tremie a reboucher R91"/>
    <n v="2"/>
    <d v="2023-10-18T00:00:00"/>
    <m/>
    <x v="4"/>
    <x v="2"/>
    <m/>
    <m/>
    <m/>
  </r>
  <r>
    <s v="ARGENTEUIL"/>
    <x v="1"/>
    <s v="Telephone fixe HS"/>
    <n v="0"/>
    <d v="2023-10-18T00:00:00"/>
    <m/>
    <x v="4"/>
    <x v="2"/>
    <m/>
    <m/>
    <m/>
  </r>
  <r>
    <s v="BILLANCOURT"/>
    <x v="0"/>
    <s v="Câble HTA 1D69  câbles coupés dans la cellule"/>
    <n v="1"/>
    <m/>
    <s v="Maxime / Fabien"/>
    <x v="5"/>
    <x v="1"/>
    <m/>
    <m/>
    <s v="transmis à RCI en attente de réponse"/>
  </r>
  <r>
    <s v="BILLANCOURT"/>
    <x v="1"/>
    <s v=" Portail Pierre Grenier à reprendre"/>
    <n v="0"/>
    <m/>
    <s v="Gilles"/>
    <x v="0"/>
    <x v="0"/>
    <m/>
    <n v="44999"/>
    <m/>
  </r>
  <r>
    <s v="BILLANCOURT"/>
    <x v="1"/>
    <s v="Prévoir Formation SSI"/>
    <n v="1"/>
    <m/>
    <s v="Nicolas"/>
    <x v="0"/>
    <x v="0"/>
    <m/>
    <n v="44967"/>
    <s v="Fait pour la première session prochaine session sur La Briche"/>
  </r>
  <r>
    <s v="BILLANCOURT"/>
    <x v="0"/>
    <s v="Problème circulation huile TR314 + Aéros"/>
    <n v="1"/>
    <m/>
    <s v="Samir"/>
    <x v="0"/>
    <x v="0"/>
    <m/>
    <m/>
    <s v="Changement du moteur aéro prévu S19 S20"/>
  </r>
  <r>
    <s v="BILLANCOURT"/>
    <x v="0"/>
    <s v="Commande CI6 HS "/>
    <n v="1"/>
    <m/>
    <s v="Nicolas"/>
    <x v="0"/>
    <x v="2"/>
    <m/>
    <m/>
    <m/>
  </r>
  <r>
    <s v="BILLANCOURT"/>
    <x v="1"/>
    <s v="Sonnerie HS"/>
    <n v="0"/>
    <d v="2023-10-18T00:00:00"/>
    <m/>
    <x v="4"/>
    <x v="2"/>
    <m/>
    <m/>
    <m/>
  </r>
  <r>
    <s v="BILLANCOURT"/>
    <x v="1"/>
    <s v="Absence BPAG salle rame"/>
    <n v="0"/>
    <d v="2023-10-18T00:00:00"/>
    <m/>
    <x v="4"/>
    <x v="2"/>
    <m/>
    <m/>
    <m/>
  </r>
  <r>
    <s v="BILLANCOURT"/>
    <x v="1"/>
    <s v="KlaxonHS"/>
    <n v="0"/>
    <d v="2023-10-18T00:00:00"/>
    <m/>
    <x v="4"/>
    <x v="2"/>
    <m/>
    <m/>
    <m/>
  </r>
  <r>
    <s v="BILLANCOURT"/>
    <x v="1"/>
    <s v="TS porte ouverte HS"/>
    <n v="0"/>
    <d v="2023-10-18T00:00:00"/>
    <m/>
    <x v="4"/>
    <x v="2"/>
    <m/>
    <m/>
    <m/>
  </r>
  <r>
    <s v="BILLANCOURT"/>
    <x v="1"/>
    <s v="Desherbage a faire piste lourde devant les loges TR"/>
    <n v="1"/>
    <d v="2023-10-18T00:00:00"/>
    <m/>
    <x v="4"/>
    <x v="2"/>
    <m/>
    <m/>
    <m/>
  </r>
  <r>
    <s v="BILLANCOURT"/>
    <x v="1"/>
    <s v="eclairage exterieur HS "/>
    <n v="0"/>
    <d v="2023-10-18T00:00:00"/>
    <m/>
    <x v="4"/>
    <x v="2"/>
    <m/>
    <m/>
    <m/>
  </r>
  <r>
    <s v="BILLANCOURT"/>
    <x v="0"/>
    <s v="PIT en derangement aT26+ TR317"/>
    <n v="1"/>
    <d v="2023-10-18T00:00:00"/>
    <m/>
    <x v="4"/>
    <x v="2"/>
    <m/>
    <m/>
    <m/>
  </r>
  <r>
    <s v="BILLANCOURT"/>
    <x v="0"/>
    <s v="rames HTA tres poussiereuses suite aux travaux"/>
    <n v="2"/>
    <d v="2023-10-18T00:00:00"/>
    <m/>
    <x v="4"/>
    <x v="2"/>
    <m/>
    <m/>
    <m/>
  </r>
  <r>
    <s v="BILLANCOURT"/>
    <x v="0"/>
    <s v="Manque baguage cable HTA dans plusieurs rames"/>
    <n v="0"/>
    <d v="2023-10-18T00:00:00"/>
    <m/>
    <x v="4"/>
    <x v="2"/>
    <m/>
    <m/>
    <m/>
  </r>
  <r>
    <s v="BILLANCOURT"/>
    <x v="0"/>
    <s v="câble HTA 1D69 coupé dans la cellule"/>
    <n v="1"/>
    <d v="2023-10-18T00:00:00"/>
    <m/>
    <x v="4"/>
    <x v="2"/>
    <m/>
    <m/>
    <m/>
  </r>
  <r>
    <s v="BILLANCOURT"/>
    <x v="0"/>
    <s v="MAnque affichage AT 14 et 15"/>
    <n v="0"/>
    <d v="2023-10-18T00:00:00"/>
    <m/>
    <x v="4"/>
    <x v="2"/>
    <m/>
    <m/>
    <m/>
  </r>
  <r>
    <s v="BILLANCOURT"/>
    <x v="1"/>
    <s v="stockage au rDC normal?"/>
    <n v="2"/>
    <d v="2023-10-18T00:00:00"/>
    <m/>
    <x v="4"/>
    <x v="2"/>
    <m/>
    <m/>
    <m/>
  </r>
  <r>
    <s v="BILLANCOURT"/>
    <x v="0"/>
    <s v="aero TR311 a nettoyer"/>
    <n v="1"/>
    <d v="2023-10-18T00:00:00"/>
    <m/>
    <x v="4"/>
    <x v="2"/>
    <m/>
    <m/>
    <m/>
  </r>
  <r>
    <s v="BILLANCOURT"/>
    <x v="0"/>
    <s v="iso TR311 sales"/>
    <n v="1"/>
    <d v="2023-10-18T00:00:00"/>
    <m/>
    <x v="4"/>
    <x v="2"/>
    <m/>
    <m/>
    <m/>
  </r>
  <r>
    <s v="BILLANCOURT"/>
    <x v="0"/>
    <s v="iso grille HTA TR312 a nettoyer"/>
    <n v="1"/>
    <d v="2023-10-18T00:00:00"/>
    <m/>
    <x v="4"/>
    <x v="2"/>
    <m/>
    <m/>
    <m/>
  </r>
  <r>
    <s v="BILLANCOURT"/>
    <x v="0"/>
    <s v="TR313 a nettoyer et bruit anormal moteur du milieu"/>
    <n v="1"/>
    <d v="2023-10-18T00:00:00"/>
    <m/>
    <x v="4"/>
    <x v="2"/>
    <m/>
    <m/>
    <m/>
  </r>
  <r>
    <s v="BILLANCOURT"/>
    <x v="0"/>
    <s v="iso grille HTA TR313 a nettoyer"/>
    <n v="1"/>
    <d v="2023-10-18T00:00:00"/>
    <m/>
    <x v="4"/>
    <x v="2"/>
    <m/>
    <m/>
    <m/>
  </r>
  <r>
    <s v="BILLANCOURT"/>
    <x v="0"/>
    <s v="TR314 legere fuite bac au sol"/>
    <n v="1"/>
    <d v="2023-10-18T00:00:00"/>
    <m/>
    <x v="4"/>
    <x v="2"/>
    <m/>
    <m/>
    <m/>
  </r>
  <r>
    <s v="BILLANCOURT"/>
    <x v="0"/>
    <s v="Aeros TR314 a nettoyer"/>
    <n v="1"/>
    <d v="2023-10-18T00:00:00"/>
    <m/>
    <x v="4"/>
    <x v="2"/>
    <m/>
    <m/>
    <m/>
  </r>
  <r>
    <s v="BILLANCOURT"/>
    <x v="0"/>
    <s v="iso grille HTA TR314 a nettoyer"/>
    <n v="1"/>
    <d v="2023-10-18T00:00:00"/>
    <m/>
    <x v="4"/>
    <x v="2"/>
    <m/>
    <m/>
    <m/>
  </r>
  <r>
    <s v="BILLANCOURT"/>
    <x v="0"/>
    <s v="Aeros TR315 a nettoyer"/>
    <n v="1"/>
    <d v="2023-10-18T00:00:00"/>
    <m/>
    <x v="4"/>
    <x v="2"/>
    <m/>
    <m/>
    <m/>
  </r>
  <r>
    <s v="BILLANCOURT"/>
    <x v="0"/>
    <s v="iso grille HTA TR315 a nettoyer"/>
    <n v="1"/>
    <d v="2023-10-18T00:00:00"/>
    <m/>
    <x v="4"/>
    <x v="2"/>
    <m/>
    <m/>
    <m/>
  </r>
  <r>
    <s v="BILLANCOURT"/>
    <x v="0"/>
    <s v="Aeros TR317 a nettoyer"/>
    <n v="1"/>
    <d v="2023-10-18T00:00:00"/>
    <m/>
    <x v="4"/>
    <x v="2"/>
    <m/>
    <m/>
    <m/>
  </r>
  <r>
    <s v="BILLANCOURT"/>
    <x v="0"/>
    <s v="iso grille HTA TR317 a nettoyer"/>
    <n v="1"/>
    <d v="2023-10-18T00:00:00"/>
    <m/>
    <x v="4"/>
    <x v="2"/>
    <m/>
    <m/>
    <m/>
  </r>
  <r>
    <s v="BOULE"/>
    <x v="0"/>
    <s v="Plusieurs câbles HTA ne sont pas identifiés au sous-sol des rames      "/>
    <n v="1"/>
    <m/>
    <s v="Maxime / Fabien"/>
    <x v="5"/>
    <x v="1"/>
    <m/>
    <m/>
    <s v="transmis à RCI en attente de réponse"/>
  </r>
  <r>
    <s v="BOULE"/>
    <x v="0"/>
    <s v="Une boite type « coffret sous trottoir » se trouve à l’entrée de la galerie2"/>
    <n v="1"/>
    <m/>
    <s v="Maxime / Fabien"/>
    <x v="5"/>
    <x v="1"/>
    <m/>
    <m/>
    <s v="transmis à RCI en attente de réponse"/>
  </r>
  <r>
    <s v="BOULE"/>
    <x v="1"/>
    <s v="Pas d’alarme sonore"/>
    <n v="0"/>
    <m/>
    <s v="Fabien"/>
    <x v="1"/>
    <x v="0"/>
    <m/>
    <m/>
    <m/>
  </r>
  <r>
    <s v="BOULE"/>
    <x v="1"/>
    <s v="GDP ne voit pas la présence Enedis et RTE"/>
    <n v="2"/>
    <m/>
    <s v="Fabien"/>
    <x v="1"/>
    <x v="2"/>
    <m/>
    <m/>
    <m/>
  </r>
  <r>
    <s v="BOULE"/>
    <x v="1"/>
    <s v="Nettoyage poste"/>
    <n v="1"/>
    <m/>
    <s v="Fabien"/>
    <x v="1"/>
    <x v="2"/>
    <m/>
    <m/>
    <m/>
  </r>
  <r>
    <s v="BOULE"/>
    <x v="1"/>
    <s v="Etanchéité coté piste lourde"/>
    <n v="1"/>
    <m/>
    <s v="Fabien"/>
    <x v="1"/>
    <x v="2"/>
    <m/>
    <m/>
    <m/>
  </r>
  <r>
    <s v="BOULE"/>
    <x v="1"/>
    <s v="Relamping du R-1 et salle rame 1B à prévoir"/>
    <n v="0"/>
    <m/>
    <s v="Fabien"/>
    <x v="1"/>
    <x v="2"/>
    <m/>
    <m/>
    <m/>
  </r>
  <r>
    <s v="BOULE"/>
    <x v="1"/>
    <s v="Eclairage gradins de condos HS"/>
    <n v="2"/>
    <m/>
    <s v="Fabien"/>
    <x v="1"/>
    <x v="2"/>
    <m/>
    <m/>
    <m/>
  </r>
  <r>
    <s v="BOULE"/>
    <x v="1"/>
    <s v="Pas BAES sous les rames"/>
    <n v="0"/>
    <m/>
    <s v="Fabien"/>
    <x v="1"/>
    <x v="2"/>
    <m/>
    <m/>
    <s v="Envoyer mail à Brahim avec le listing des éclairages à changer en insistant sur le risque sécurité et irritant pour les équipes (donner du poids dans le mail)"/>
  </r>
  <r>
    <s v="BOULE"/>
    <x v="1"/>
    <s v="Groom HS de la porte de la rame 3B"/>
    <n v="2"/>
    <m/>
    <s v="Fabien"/>
    <x v="1"/>
    <x v="2"/>
    <m/>
    <m/>
    <m/>
  </r>
  <r>
    <s v="BOULE"/>
    <x v="0"/>
    <s v="Voyant « trappes fermées » allumé TR612 apparemment PB sur câblage"/>
    <n v="1"/>
    <m/>
    <s v="Fabien"/>
    <x v="1"/>
    <x v="2"/>
    <m/>
    <m/>
    <m/>
  </r>
  <r>
    <s v="BOULE"/>
    <x v="0"/>
    <s v="Plaque signalétique présence SF6 à ajouter"/>
    <n v="0"/>
    <m/>
    <s v="Nicolas"/>
    <x v="0"/>
    <x v="0"/>
    <m/>
    <n v="44967"/>
    <m/>
  </r>
  <r>
    <s v="BOULE"/>
    <x v="0"/>
    <s v="Défaut voyant « ventil B » allumé TR611"/>
    <n v="1"/>
    <m/>
    <s v="Nicolas"/>
    <x v="0"/>
    <x v="2"/>
    <m/>
    <m/>
    <s v="Prévu en S28"/>
  </r>
  <r>
    <s v="BOULE"/>
    <x v="1"/>
    <s v="Detecteur GAZ -2 (zone PIT) défaut batterie"/>
    <n v="0"/>
    <d v="2023-10-18T00:00:00"/>
    <m/>
    <x v="4"/>
    <x v="2"/>
    <m/>
    <m/>
    <m/>
  </r>
  <r>
    <s v="BOULE"/>
    <x v="0"/>
    <s v="trappes extraction haute loge 611 et 612 fermées"/>
    <n v="1"/>
    <d v="2023-10-18T00:00:00"/>
    <m/>
    <x v="4"/>
    <x v="2"/>
    <m/>
    <m/>
    <m/>
  </r>
  <r>
    <s v="BOULE"/>
    <x v="0"/>
    <s v="contacteur ventil loge 612 HS"/>
    <n v="1"/>
    <d v="2023-10-18T00:00:00"/>
    <m/>
    <x v="4"/>
    <x v="2"/>
    <m/>
    <m/>
    <m/>
  </r>
  <r>
    <s v="BOULE"/>
    <x v="1"/>
    <s v="Relamping R-1 a prevoir"/>
    <n v="0"/>
    <d v="2023-10-18T00:00:00"/>
    <m/>
    <x v="4"/>
    <x v="2"/>
    <m/>
    <m/>
    <m/>
  </r>
  <r>
    <s v="BOULE"/>
    <x v="0"/>
    <s v="Niveau bas conservateur 612"/>
    <n v="1"/>
    <d v="2023-10-18T00:00:00"/>
    <m/>
    <x v="4"/>
    <x v="2"/>
    <m/>
    <m/>
    <m/>
  </r>
  <r>
    <s v="BOULE"/>
    <x v="1"/>
    <s v="presence RTE ne remonte pas a l'ACR"/>
    <n v="0"/>
    <d v="2023-10-18T00:00:00"/>
    <m/>
    <x v="4"/>
    <x v="2"/>
    <m/>
    <m/>
    <m/>
  </r>
  <r>
    <s v="BOULE"/>
    <x v="1"/>
    <s v="Pas de BAES sous les rames"/>
    <n v="0"/>
    <d v="2023-10-18T00:00:00"/>
    <m/>
    <x v="4"/>
    <x v="2"/>
    <m/>
    <m/>
    <m/>
  </r>
  <r>
    <s v="BOULE"/>
    <x v="0"/>
    <s v="Manque plaque identif sur l es câbles HTA  (liste dans visite poste CEX)"/>
    <n v="0"/>
    <d v="2023-10-18T00:00:00"/>
    <m/>
    <x v="4"/>
    <x v="2"/>
    <m/>
    <m/>
    <m/>
  </r>
  <r>
    <s v="BOULE"/>
    <x v="1"/>
    <s v="eclairage sanitaires hommes HS "/>
    <n v="0"/>
    <d v="2023-10-18T00:00:00"/>
    <m/>
    <x v="4"/>
    <x v="2"/>
    <m/>
    <m/>
    <m/>
  </r>
  <r>
    <s v="BOULE"/>
    <x v="0"/>
    <s v="defaut mineur lot 1A-2A et 1B-2B"/>
    <n v="1"/>
    <d v="2023-10-18T00:00:00"/>
    <m/>
    <x v="4"/>
    <x v="2"/>
    <m/>
    <m/>
    <m/>
  </r>
  <r>
    <s v="BOULE"/>
    <x v="0"/>
    <s v="Trappes de ventil basses loges 611 et 613 a nettoyer"/>
    <n v="1"/>
    <d v="2023-10-18T00:00:00"/>
    <m/>
    <x v="4"/>
    <x v="2"/>
    <m/>
    <m/>
    <m/>
  </r>
  <r>
    <s v="BOULE"/>
    <x v="1"/>
    <s v="relamping rame 1B a faire"/>
    <n v="0"/>
    <d v="2023-10-18T00:00:00"/>
    <m/>
    <x v="4"/>
    <x v="2"/>
    <m/>
    <m/>
    <m/>
  </r>
  <r>
    <s v="BOULE"/>
    <x v="1"/>
    <s v="plusieurs groom et serrures HS"/>
    <n v="0"/>
    <d v="2023-10-18T00:00:00"/>
    <s v="Gregory"/>
    <x v="0"/>
    <x v="2"/>
    <m/>
    <m/>
    <m/>
  </r>
  <r>
    <s v="BOULE"/>
    <x v="0"/>
    <s v="Aeros TR612 a faire"/>
    <n v="1"/>
    <d v="2023-10-18T00:00:00"/>
    <m/>
    <x v="4"/>
    <x v="2"/>
    <m/>
    <m/>
    <m/>
  </r>
  <r>
    <s v="COURBEVOIE"/>
    <x v="1"/>
    <s v="Evacuation eau de pluie bouchée (caniveau sur la piste lourde)"/>
    <n v="0"/>
    <m/>
    <s v="Maxime"/>
    <x v="6"/>
    <x v="1"/>
    <m/>
    <m/>
    <s v="vu avec PES, en attente de retour sur la prise en compte"/>
  </r>
  <r>
    <s v="COURBEVOIE"/>
    <x v="0"/>
    <s v="Cellule 1M33 (ARTERE COULEUVRE) : Câbles coupés + laissés raccordés à la Cellule HTA "/>
    <n v="1"/>
    <m/>
    <s v="Maxime / Fabien"/>
    <x v="5"/>
    <x v="1"/>
    <m/>
    <m/>
    <s v="transmis à RCI en attente de réponse"/>
  </r>
  <r>
    <s v="COURBEVOIE"/>
    <x v="0"/>
    <s v="Câbles  HTA 1M14 (ARTERE COUPELLE) non fixé au mur comme les autres à coté "/>
    <n v="1"/>
    <m/>
    <s v="Maxime / Fabien"/>
    <x v="5"/>
    <x v="1"/>
    <m/>
    <m/>
    <s v="transmis à RCI en attente de réponse"/>
  </r>
  <r>
    <s v="COURBEVOIE"/>
    <x v="0"/>
    <s v="Nombreuses identifications de Cellules HTA manquantes "/>
    <n v="0"/>
    <m/>
    <s v="Maxime / Fabien"/>
    <x v="5"/>
    <x v="1"/>
    <m/>
    <m/>
    <s v="transmis à RCI en attente de réponse"/>
  </r>
  <r>
    <s v="COURBEVOIE"/>
    <x v="0"/>
    <s v="Nombreuses bagues d’identifications de câbles HTA manquantes"/>
    <n v="0"/>
    <m/>
    <s v="Maxime / Fabien"/>
    <x v="5"/>
    <x v="1"/>
    <m/>
    <m/>
    <s v="transmis à RCI en attente de réponse"/>
  </r>
  <r>
    <s v="COURBEVOIE"/>
    <x v="1"/>
    <s v="Serrures HS Portail + Portillon (chainette installée) "/>
    <n v="0"/>
    <m/>
    <s v="Gilles"/>
    <x v="0"/>
    <x v="0"/>
    <m/>
    <n v="44951"/>
    <m/>
  </r>
  <r>
    <s v="COURBEVOIE"/>
    <x v="1"/>
    <s v="Nombreux tourets câbles laissés au fond du PS "/>
    <n v="2"/>
    <m/>
    <s v="Gregory"/>
    <x v="0"/>
    <x v="2"/>
    <m/>
    <m/>
    <m/>
  </r>
  <r>
    <s v="COURBEVOIE"/>
    <x v="1"/>
    <s v="Problème bagotage SSI / Remplacement détecteur aéro TR313"/>
    <n v="1"/>
    <m/>
    <s v="Maxime"/>
    <x v="0"/>
    <x v="0"/>
    <m/>
    <m/>
    <s v="Voir mail Fouad du 13/09/2023 à 08:08"/>
  </r>
  <r>
    <s v="COURBEVOIE"/>
    <x v="1"/>
    <s v="Téléphones PS non fonctionnels"/>
    <n v="0"/>
    <m/>
    <s v="Maxime"/>
    <x v="0"/>
    <x v="0"/>
    <m/>
    <m/>
    <m/>
  </r>
  <r>
    <s v="COURBEVOIE"/>
    <x v="0"/>
    <s v="Problème de condos"/>
    <n v="1"/>
    <m/>
    <s v="Nicolas"/>
    <x v="0"/>
    <x v="2"/>
    <m/>
    <m/>
    <m/>
  </r>
  <r>
    <s v="COURBEVOIE"/>
    <x v="0"/>
    <s v="Terre batterie à identifier "/>
    <n v="1"/>
    <m/>
    <s v="Nicolas"/>
    <x v="0"/>
    <x v="0"/>
    <m/>
    <n v="44967"/>
    <m/>
  </r>
  <r>
    <s v="COURBEVOIE"/>
    <x v="0"/>
    <s v="Besoin d’installation de miroir pour mieux contrôler l’état des conservateurs (TR312 + AT11)"/>
    <n v="1"/>
    <m/>
    <s v="Samir"/>
    <x v="0"/>
    <x v="2"/>
    <m/>
    <m/>
    <s v="mettre en place une solution (appui de Laurent ?)"/>
  </r>
  <r>
    <s v="COURBEVOIE"/>
    <x v="1"/>
    <s v="Eclairage HS (sous sol rame 2A/1B/1A/4A/Grille311/AT111/Liaison 20k/Loge TR311/Sanitaires/Eclairage globe)"/>
    <n v="0"/>
    <m/>
    <s v="Samir"/>
    <x v="0"/>
    <x v="1"/>
    <m/>
    <m/>
    <s v="Voir mail Fouad du 13/09/2023 à 08:08 / L’entreprise est à réactiver auprès de la DIR2S, Lucie peut éventuellement s’en charger comme elle doit s’occuper des galeries ? Manque matériel et budget pour faire l'ensemble"/>
  </r>
  <r>
    <s v="COURBEVOIE"/>
    <x v="0"/>
    <s v="Déplacement et changement technologie détecteur TR313"/>
    <n v="1"/>
    <d v="2023-10-02T00:00:00"/>
    <m/>
    <x v="0"/>
    <x v="2"/>
    <m/>
    <m/>
    <s v="Voir mail Fouad du 13/09/2023 à 08:08"/>
  </r>
  <r>
    <s v="COURBEVOIE"/>
    <x v="0"/>
    <s v="Groom HS : Porte principale/ Salle CC / Sous sol porte principale"/>
    <n v="2"/>
    <d v="2023-10-02T00:00:00"/>
    <m/>
    <x v="0"/>
    <x v="2"/>
    <m/>
    <m/>
    <s v="Voir mail Fouad du 13/09/2023 à 08:08"/>
  </r>
  <r>
    <s v="COURBEVOIE"/>
    <x v="0"/>
    <s v="Besoin d’installation de miroir pour mieux contrôler l’état des conservateurs : ATR n°111 + ATR n°112 + TR n°312 + TR n°311"/>
    <n v="1"/>
    <d v="2023-10-02T00:00:00"/>
    <m/>
    <x v="0"/>
    <x v="2"/>
    <m/>
    <m/>
    <s v="Voir mail Fouad du 13/09/2023 à 08:08"/>
  </r>
  <r>
    <s v="COURBEVOIE"/>
    <x v="0"/>
    <s v="Locaux TSA empoussiérés "/>
    <n v="1"/>
    <d v="2023-10-02T00:00:00"/>
    <m/>
    <x v="0"/>
    <x v="2"/>
    <m/>
    <m/>
    <s v="Voir mail Fouad du 13/09/2023 à 08:08"/>
  </r>
  <r>
    <s v="COURBEVOIE"/>
    <x v="0"/>
    <s v="Stockage de plusieurs DJ HTA posés au sol en salles Rame + TIP en loge TR313"/>
    <n v="2"/>
    <d v="2023-10-02T00:00:00"/>
    <m/>
    <x v="0"/>
    <x v="2"/>
    <m/>
    <m/>
    <s v="Voir mail Fouad du 13/09/2023 à 08:08"/>
  </r>
  <r>
    <s v="COURBEVOIE"/>
    <x v="0"/>
    <s v="Absence TS Porte ouverte"/>
    <n v="0"/>
    <d v="2023-10-02T00:00:00"/>
    <m/>
    <x v="0"/>
    <x v="2"/>
    <m/>
    <m/>
    <s v="Voir mail Fouad du 13/09/2023 à 08:08"/>
  </r>
  <r>
    <s v="COURBEVOIE"/>
    <x v="0"/>
    <s v="Libellés remontées info PIT non conforme &lt;=&gt; toute alarme hors déclenchement sont affiliées aux alarmes techniques DI bâtiments"/>
    <n v="1"/>
    <d v="2023-10-02T00:00:00"/>
    <m/>
    <x v="0"/>
    <x v="2"/>
    <m/>
    <m/>
    <s v="Voir mail Fouad du 13/09/2023 à 08:08"/>
  </r>
  <r>
    <s v="COURBEVOIE"/>
    <x v="0"/>
    <s v="TIP 312 HS"/>
    <n v="1"/>
    <d v="2023-10-18T00:00:00"/>
    <m/>
    <x v="4"/>
    <x v="2"/>
    <m/>
    <m/>
    <m/>
  </r>
  <r>
    <s v="COURBEVOIE"/>
    <x v="1"/>
    <s v="KLAXON HS"/>
    <n v="0"/>
    <d v="2023-10-18T00:00:00"/>
    <m/>
    <x v="4"/>
    <x v="2"/>
    <m/>
    <m/>
    <m/>
  </r>
  <r>
    <s v="COURBEVOIE"/>
    <x v="1"/>
    <s v="Evacuation eau de plui bouchée piste lourde"/>
    <n v="0"/>
    <d v="2023-10-18T00:00:00"/>
    <m/>
    <x v="4"/>
    <x v="2"/>
    <m/>
    <m/>
    <m/>
  </r>
  <r>
    <s v="COURBEVOIE"/>
    <x v="1"/>
    <s v="eclairages HS a divers endroits voir liste visite CEX"/>
    <n v="0"/>
    <d v="2023-10-18T00:00:00"/>
    <m/>
    <x v="4"/>
    <x v="2"/>
    <m/>
    <m/>
    <m/>
  </r>
  <r>
    <s v="COURBEVOIE"/>
    <x v="1"/>
    <s v="groom HS voir liste visite CEX"/>
    <n v="2"/>
    <d v="2023-10-18T00:00:00"/>
    <m/>
    <x v="4"/>
    <x v="2"/>
    <m/>
    <m/>
    <m/>
  </r>
  <r>
    <s v="COURBEVOIE"/>
    <x v="0"/>
    <s v="Manque bagage cellules HTA et identif câbles HTA"/>
    <n v="0"/>
    <d v="2023-10-18T00:00:00"/>
    <m/>
    <x v="4"/>
    <x v="2"/>
    <m/>
    <m/>
    <m/>
  </r>
  <r>
    <s v="COURBEVOIE"/>
    <x v="0"/>
    <s v="Câble 1M33 coupé mais raccordé dans la cellule"/>
    <n v="1"/>
    <d v="2023-10-18T00:00:00"/>
    <m/>
    <x v="4"/>
    <x v="2"/>
    <m/>
    <m/>
    <m/>
  </r>
  <r>
    <s v="COURBEVOIE"/>
    <x v="0"/>
    <s v="Aéros TR311 a nettoyer"/>
    <n v="1"/>
    <d v="2023-10-18T00:00:00"/>
    <m/>
    <x v="4"/>
    <x v="2"/>
    <m/>
    <m/>
    <m/>
  </r>
  <r>
    <s v="COURBEVOIE"/>
    <x v="0"/>
    <s v="AEROS TR312 a nettoyer"/>
    <n v="1"/>
    <d v="2023-10-18T00:00:00"/>
    <m/>
    <x v="4"/>
    <x v="2"/>
    <m/>
    <m/>
    <m/>
  </r>
  <r>
    <s v="COURBEVOIE"/>
    <x v="0"/>
    <s v="besoin miroir pour verif niveau conservateur 312+AT111+AT112"/>
    <n v="1"/>
    <d v="2023-10-18T00:00:00"/>
    <m/>
    <x v="4"/>
    <x v="2"/>
    <m/>
    <m/>
    <m/>
  </r>
  <r>
    <s v="COURBEVOIE"/>
    <x v="0"/>
    <s v="AEROS TR313 a nettoyer"/>
    <n v="1"/>
    <d v="2023-10-18T00:00:00"/>
    <m/>
    <x v="4"/>
    <x v="2"/>
    <m/>
    <m/>
    <m/>
  </r>
  <r>
    <s v="COURBEVOIE"/>
    <x v="0"/>
    <s v="PIT HS"/>
    <n v="1"/>
    <d v="2023-10-18T00:00:00"/>
    <m/>
    <x v="4"/>
    <x v="2"/>
    <m/>
    <m/>
    <m/>
  </r>
  <r>
    <s v="DANTON"/>
    <x v="1"/>
    <s v=" Avaloir à curer et pompe de relevage à renforcer"/>
    <n v="1"/>
    <m/>
    <s v="Maxime"/>
    <x v="6"/>
    <x v="1"/>
    <m/>
    <m/>
    <s v="vu avec PES, en attente de retour sur la prise en compte"/>
  </r>
  <r>
    <s v="DANTON"/>
    <x v="1"/>
    <s v="2 trémies à reboucher rame 4, à voir avec le réseau"/>
    <n v="1"/>
    <m/>
    <s v="Maxime / Fabien"/>
    <x v="5"/>
    <x v="1"/>
    <m/>
    <m/>
    <s v="transmis à RCI en attente de réponse"/>
  </r>
  <r>
    <s v="DANTON"/>
    <x v="1"/>
    <s v="Centrale incendie à contrôler et extincteurs"/>
    <n v="1"/>
    <m/>
    <s v="Fabien"/>
    <x v="1"/>
    <x v="0"/>
    <m/>
    <m/>
    <s v="Fait en 2022, étiquette 12/022 sur extincteurs et BAES donc valide jusqu'au 12/2023"/>
  </r>
  <r>
    <s v="DANTON"/>
    <x v="1"/>
    <s v="PLEU à contrôler"/>
    <n v="0"/>
    <m/>
    <s v="Fabien"/>
    <x v="1"/>
    <x v="2"/>
    <m/>
    <m/>
    <m/>
  </r>
  <r>
    <s v="DANTON"/>
    <x v="1"/>
    <s v="Téléphone HS salle contrôle commande"/>
    <n v="0"/>
    <m/>
    <s v="Fabien"/>
    <x v="1"/>
    <x v="0"/>
    <m/>
    <m/>
    <s v="Téléphones RTE et ENEDIS vérifiés lors du passage en visite poste RTE"/>
  </r>
  <r>
    <s v="DANTON"/>
    <x v="0"/>
    <s v="Matériel à classer et à ranger(relais, protection commande disj, TC…)"/>
    <n v="2"/>
    <m/>
    <s v="Nicolas"/>
    <x v="0"/>
    <x v="2"/>
    <m/>
    <m/>
    <m/>
  </r>
  <r>
    <s v="DANTON"/>
    <x v="0"/>
    <s v=" Coffrets ventilations TR311+TR312+TR314+TR315+AT4+AT24 :voyants de signalisation HS."/>
    <n v="1"/>
    <m/>
    <s v="Nicolas"/>
    <x v="0"/>
    <x v="2"/>
    <m/>
    <m/>
    <m/>
  </r>
  <r>
    <s v="DANTON"/>
    <x v="0"/>
    <s v=" CI TR313 et TR 315 : ampoule HS ."/>
    <n v="0"/>
    <m/>
    <s v="Nicolas"/>
    <x v="0"/>
    <x v="2"/>
    <m/>
    <m/>
    <m/>
  </r>
  <r>
    <s v="DANTON"/>
    <x v="0"/>
    <s v=" TR314 fuite d’huile Ph6"/>
    <n v="1"/>
    <m/>
    <s v="Samir"/>
    <x v="0"/>
    <x v="1"/>
    <m/>
    <m/>
    <s v="En surveillance / Fuite stable, pas de suintement"/>
  </r>
  <r>
    <s v="DANTON"/>
    <x v="0"/>
    <s v=" TR 312 Aéros groupe 1 HS"/>
    <n v="1"/>
    <m/>
    <s v="Samir"/>
    <x v="0"/>
    <x v="0"/>
    <m/>
    <n v="44958"/>
    <s v="Fait"/>
  </r>
  <r>
    <s v="DANTON"/>
    <x v="1"/>
    <s v=" Eclairage à reprendre dans salle CC"/>
    <n v="0"/>
    <m/>
    <s v="Samir"/>
    <x v="0"/>
    <x v="1"/>
    <m/>
    <m/>
    <s v="Changement starters et quelques néons, attente retour BRIPS suite demande Maxime"/>
  </r>
  <r>
    <s v="DANTON"/>
    <x v="1"/>
    <s v=" Nettoyage à faire au sous-sols (attente palan)"/>
    <n v="1"/>
    <m/>
    <s v="Samir"/>
    <x v="0"/>
    <x v="0"/>
    <m/>
    <m/>
    <m/>
  </r>
  <r>
    <s v="DANTON"/>
    <x v="0"/>
    <s v=" Câble BT au sol capoté dans grille HTA du TR311 ?"/>
    <n v="1"/>
    <m/>
    <s v="Samir"/>
    <x v="0"/>
    <x v="2"/>
    <m/>
    <m/>
    <m/>
  </r>
  <r>
    <s v="DANTON"/>
    <x v="0"/>
    <s v="TR312 : Fuite d'huile commande DJ HTB"/>
    <n v="1"/>
    <m/>
    <m/>
    <x v="0"/>
    <x v="2"/>
    <m/>
    <m/>
    <m/>
  </r>
  <r>
    <s v="DANTON"/>
    <x v="0"/>
    <s v="TR312 : Aéro groupe 1 HS"/>
    <n v="0"/>
    <m/>
    <m/>
    <x v="0"/>
    <x v="2"/>
    <m/>
    <m/>
    <m/>
  </r>
  <r>
    <s v="DANTON"/>
    <x v="0"/>
    <s v="TR315 : Défaut aéro furtif"/>
    <n v="0"/>
    <m/>
    <m/>
    <x v="0"/>
    <x v="2"/>
    <m/>
    <m/>
    <m/>
  </r>
  <r>
    <s v="DANTON"/>
    <x v="0"/>
    <s v=" TR315 :légère fuite au niveau de la pompe"/>
    <n v="1"/>
    <m/>
    <s v="Samir"/>
    <x v="0"/>
    <x v="1"/>
    <m/>
    <m/>
    <s v="Fin d'année"/>
  </r>
  <r>
    <s v="DANTON"/>
    <x v="0"/>
    <s v=" TR313 :légère fuite au niveau de la phase 10 à déterminer."/>
    <n v="1"/>
    <m/>
    <s v="Samir"/>
    <x v="0"/>
    <x v="1"/>
    <m/>
    <m/>
    <s v="Confirmer fuite lors du retrait S48"/>
  </r>
  <r>
    <s v="DANTON"/>
    <x v="0"/>
    <s v=" Armoire commande DJ HTB TR315 : légère fuite au niveau du filtre."/>
    <n v="1"/>
    <m/>
    <s v="Samir"/>
    <x v="0"/>
    <x v="1"/>
    <m/>
    <m/>
    <s v="Confirmer fuite lors du retrait S45 46"/>
  </r>
  <r>
    <s v="DANTON"/>
    <x v="0"/>
    <s v="Relamping salle PIT+Couloir derrière grilles HTA"/>
    <n v="0"/>
    <m/>
    <m/>
    <x v="4"/>
    <x v="2"/>
    <m/>
    <m/>
    <m/>
  </r>
  <r>
    <s v="DANTON"/>
    <x v="1"/>
    <s v="Création d’un muret autour de chaque pénétration pour stopper l’eau lors de l’entretien des aéros"/>
    <n v="2"/>
    <m/>
    <m/>
    <x v="0"/>
    <x v="2"/>
    <m/>
    <m/>
    <m/>
  </r>
  <r>
    <s v="DANTON"/>
    <x v="1"/>
    <s v="Eclairage HS coté PIT et PIC "/>
    <n v="0"/>
    <m/>
    <s v="Samir"/>
    <x v="0"/>
    <x v="0"/>
    <m/>
    <n v="45103"/>
    <m/>
  </r>
  <r>
    <s v="LA BRICHE"/>
    <x v="1"/>
    <s v="Relancer si les TPG sont bien installés"/>
    <n v="1"/>
    <m/>
    <s v="Maxime"/>
    <x v="3"/>
    <x v="2"/>
    <m/>
    <m/>
    <s v="Relancé par Alban voir Enrico"/>
  </r>
  <r>
    <s v="LA BRICHE"/>
    <x v="1"/>
    <s v="Téléphones PS non fonctionnels"/>
    <n v="0"/>
    <m/>
    <s v="Maxime"/>
    <x v="3"/>
    <x v="2"/>
    <m/>
    <m/>
    <s v="Relancé par Alban voir Enrico"/>
  </r>
  <r>
    <s v="LA BRICHE"/>
    <x v="1"/>
    <s v="Pas de borne Wifi pour le réseau de l’entreprise dans le poste (Uniquement en salle PCCN)."/>
    <n v="2"/>
    <m/>
    <s v="Maxime"/>
    <x v="3"/>
    <x v="2"/>
    <m/>
    <m/>
    <m/>
  </r>
  <r>
    <s v="LA BRICHE"/>
    <x v="1"/>
    <s v="Formation SSI à prévoir "/>
    <n v="1"/>
    <m/>
    <s v="Nicolas"/>
    <x v="0"/>
    <x v="2"/>
    <m/>
    <m/>
    <s v="A voir quand GES aura fini, mais la formation est la même que pour BL "/>
  </r>
  <r>
    <s v="LA BRICHE"/>
    <x v="1"/>
    <s v="Eclairage de l'ensemble des loges TR HS + prises de courant"/>
    <n v="0"/>
    <m/>
    <s v="Samir"/>
    <x v="0"/>
    <x v="0"/>
    <m/>
    <m/>
    <s v="Attente fin d'intervezntion tertiaire GES"/>
  </r>
  <r>
    <s v="LA BRICHE"/>
    <x v="0"/>
    <s v="Complément Huile Bâche DJ HTB TR611 PH8 à prévoir + fuite au niveau du filtre "/>
    <n v="1"/>
    <m/>
    <s v="Samir"/>
    <x v="0"/>
    <x v="0"/>
    <m/>
    <m/>
    <s v="S19"/>
  </r>
  <r>
    <s v="LA BRICHE"/>
    <x v="1"/>
    <s v=" BPAG sous sol HS"/>
    <n v="0"/>
    <m/>
    <s v="Nicolas"/>
    <x v="0"/>
    <x v="2"/>
    <m/>
    <m/>
    <m/>
  </r>
  <r>
    <s v="LA BRICHE"/>
    <x v="1"/>
    <s v="Remise au propre locaux sociaux (douche, toilette, mobilier etc…). "/>
    <n v="1"/>
    <m/>
    <s v="Mathieu"/>
    <x v="0"/>
    <x v="0"/>
    <m/>
    <n v="45017"/>
    <s v="Fait par RTE"/>
  </r>
  <r>
    <s v="LA BRICHE"/>
    <x v="1"/>
    <s v="Faire installer serrures loges TR 3XX. "/>
    <n v="2"/>
    <m/>
    <s v="Mathieu"/>
    <x v="0"/>
    <x v="2"/>
    <m/>
    <m/>
    <s v="pas obligatoire selon le prescrit"/>
  </r>
  <r>
    <s v="LA BRICHE"/>
    <x v="0"/>
    <s v="La porte du coffret AR/AUTO TR 611 est cassé"/>
    <n v="1"/>
    <m/>
    <m/>
    <x v="0"/>
    <x v="2"/>
    <m/>
    <m/>
    <s v="Etude à faire pour remplacer la porte ou l'armoire complète"/>
  </r>
  <r>
    <s v="LA BRICHE"/>
    <x v="1"/>
    <s v="Les portes d’accès au sous-sol et à la TCFM sont fracturées."/>
    <n v="0"/>
    <m/>
    <s v="Mathieu"/>
    <x v="0"/>
    <x v="0"/>
    <m/>
    <n v="45017"/>
    <m/>
  </r>
  <r>
    <s v="LA BRICHE"/>
    <x v="1"/>
    <s v="Installation radiateur dans la salle réserve."/>
    <n v="1"/>
    <m/>
    <s v="Mathieu"/>
    <x v="0"/>
    <x v="0"/>
    <m/>
    <m/>
    <s v="Demande de devis OK à ATALIAN"/>
  </r>
  <r>
    <s v="LA BRICHE"/>
    <x v="1"/>
    <s v="Certaines portes du bâtiments HTA ne sont pas à la terre."/>
    <n v="1"/>
    <m/>
    <m/>
    <x v="0"/>
    <x v="0"/>
    <m/>
    <m/>
    <m/>
  </r>
  <r>
    <s v="LA BRICHE"/>
    <x v="0"/>
    <s v="Végétation envahissant ouvrages"/>
    <n v="1"/>
    <d v="2023-10-02T00:00:00"/>
    <s v="PES"/>
    <x v="6"/>
    <x v="2"/>
    <m/>
    <m/>
    <s v="Voir mail Lucas du 22/09/2023 à 15:50"/>
  </r>
  <r>
    <s v="LA BRICHE"/>
    <x v="0"/>
    <s v="Manque repères DJ HTA X50 à X59 dans la Rame 3A"/>
    <n v="0"/>
    <d v="2023-10-02T00:00:00"/>
    <m/>
    <x v="7"/>
    <x v="2"/>
    <m/>
    <m/>
    <s v="Voir mail Lucas du 22/09/2023 à 15:50"/>
  </r>
  <r>
    <s v="LA BRICHE"/>
    <x v="0"/>
    <s v="Grésillement inquiétant Rame 1B"/>
    <n v="0"/>
    <d v="2023-10-02T00:00:00"/>
    <m/>
    <x v="0"/>
    <x v="1"/>
    <m/>
    <m/>
    <s v="Voir mail Lucas du 22/09/2023 à 15:50"/>
  </r>
  <r>
    <s v="LA BRICHE"/>
    <x v="0"/>
    <s v="Problème réglage SA TR611 (fermeture non conforme)"/>
    <n v="1"/>
    <d v="2023-10-02T00:00:00"/>
    <m/>
    <x v="0"/>
    <x v="2"/>
    <m/>
    <m/>
    <s v="Voir mail Lucas du 22/09/2023 à 15:50"/>
  </r>
  <r>
    <s v="LA BRICHE"/>
    <x v="1"/>
    <s v="TS porte ouverte"/>
    <n v="0"/>
    <d v="2023-10-18T00:00:00"/>
    <m/>
    <x v="4"/>
    <x v="2"/>
    <m/>
    <m/>
    <m/>
  </r>
  <r>
    <s v="LA BRICHE"/>
    <x v="1"/>
    <s v="serrures a reprendre"/>
    <n v="1"/>
    <d v="2023-10-18T00:00:00"/>
    <m/>
    <x v="4"/>
    <x v="0"/>
    <m/>
    <m/>
    <m/>
  </r>
  <r>
    <s v="LA BRICHE"/>
    <x v="1"/>
    <s v="SSI en derangement"/>
    <n v="1"/>
    <d v="2023-10-18T00:00:00"/>
    <m/>
    <x v="4"/>
    <x v="2"/>
    <m/>
    <m/>
    <m/>
  </r>
  <r>
    <s v="LA BRICHE"/>
    <x v="0"/>
    <s v="Manque affichage SF6"/>
    <n v="0"/>
    <d v="2023-10-18T00:00:00"/>
    <m/>
    <x v="4"/>
    <x v="2"/>
    <m/>
    <m/>
    <m/>
  </r>
  <r>
    <s v="LA BRICHE"/>
    <x v="1"/>
    <s v="Serrure HS coté piste lourde loge TR611"/>
    <n v="1"/>
    <d v="2023-10-18T00:00:00"/>
    <m/>
    <x v="4"/>
    <x v="2"/>
    <m/>
    <m/>
    <m/>
  </r>
  <r>
    <s v="LA BRICHE"/>
    <x v="0"/>
    <s v="rames HTA tres poussiereues suite aux travaux"/>
    <n v="1"/>
    <d v="2023-10-18T00:00:00"/>
    <m/>
    <x v="4"/>
    <x v="2"/>
    <m/>
    <m/>
    <m/>
  </r>
  <r>
    <s v="LA BRICHE"/>
    <x v="1"/>
    <s v="nombreuses dalles HS coté bat HTA et dvant les condos"/>
    <n v="0"/>
    <d v="2023-10-18T00:00:00"/>
    <m/>
    <x v="4"/>
    <x v="2"/>
    <m/>
    <m/>
    <m/>
  </r>
  <r>
    <s v="LA BRICHE"/>
    <x v="1"/>
    <s v="CHAUFFAGE RAMES HS"/>
    <n v="1"/>
    <d v="2023-10-18T00:00:00"/>
    <m/>
    <x v="4"/>
    <x v="2"/>
    <m/>
    <m/>
    <m/>
  </r>
  <r>
    <s v="LA BRICHE"/>
    <x v="0"/>
    <s v="AEROS 611 A NETTOYER"/>
    <n v="1"/>
    <d v="2023-10-18T00:00:00"/>
    <m/>
    <x v="4"/>
    <x v="2"/>
    <m/>
    <m/>
    <m/>
  </r>
  <r>
    <s v="LA BRICHE"/>
    <x v="0"/>
    <s v="Verrines TIP 611 a remplacer"/>
    <n v="1"/>
    <d v="2023-10-18T00:00:00"/>
    <m/>
    <x v="4"/>
    <x v="2"/>
    <m/>
    <m/>
    <m/>
  </r>
  <r>
    <s v="LA BRICHE"/>
    <x v="0"/>
    <s v="Aeros 312 a nettoyer"/>
    <n v="1"/>
    <d v="2023-10-18T00:00:00"/>
    <m/>
    <x v="4"/>
    <x v="2"/>
    <m/>
    <m/>
    <m/>
  </r>
  <r>
    <s v="LA BRICHE"/>
    <x v="0"/>
    <s v="Aeros 313 a nettoyer"/>
    <n v="1"/>
    <d v="2023-10-18T00:00:00"/>
    <m/>
    <x v="4"/>
    <x v="2"/>
    <m/>
    <m/>
    <m/>
  </r>
  <r>
    <s v="LEVALLOIS"/>
    <x v="0"/>
    <s v=" Bagues d’identification de câbles HTA a vérifier sur l’ensemble des cellules HTA (ARR + Départs)"/>
    <n v="0"/>
    <m/>
    <s v="Maxime / Fabien"/>
    <x v="5"/>
    <x v="1"/>
    <m/>
    <m/>
    <s v="transmis à RCI en attente de réponse"/>
  </r>
  <r>
    <s v="LEVALLOIS"/>
    <x v="1"/>
    <s v="Porte RDC accès extérieur ne se ferme à cause du bâti."/>
    <n v="0"/>
    <m/>
    <s v="Mathieu"/>
    <x v="0"/>
    <x v="0"/>
    <m/>
    <m/>
    <s v="Pris en charge par le BRIPS, confirmer état affaire"/>
  </r>
  <r>
    <s v="LEVALLOIS"/>
    <x v="1"/>
    <s v=" Alarme sonore (klaxon) HS"/>
    <n v="0"/>
    <m/>
    <s v="Nicolas"/>
    <x v="0"/>
    <x v="2"/>
    <m/>
    <m/>
    <s v=" voir avec Alban si les câbles sont bien raccordés. A reprogrammer."/>
  </r>
  <r>
    <s v="LEVALLOIS"/>
    <x v="0"/>
    <s v="Manque affichage sur les portes des rames"/>
    <n v="0"/>
    <m/>
    <s v="Nicolas"/>
    <x v="0"/>
    <x v="0"/>
    <m/>
    <n v="45103"/>
    <s v="Fait"/>
  </r>
  <r>
    <s v="LEVALLOIS"/>
    <x v="1"/>
    <s v=" Niveau 1 : vitre cassée et stockage matériel sur place "/>
    <n v="1"/>
    <m/>
    <s v="Gilles"/>
    <x v="0"/>
    <x v="0"/>
    <m/>
    <m/>
    <s v="Travaux prévus en S40"/>
  </r>
  <r>
    <s v="LEVALLOIS"/>
    <x v="1"/>
    <s v="Porte d'accès à la galerie ne ferme pas"/>
    <n v="0"/>
    <m/>
    <s v="Gilles"/>
    <x v="0"/>
    <x v="0"/>
    <m/>
    <m/>
    <s v="Confirmer devis expertsoudure, visite faite mais devis doit etre relancé"/>
  </r>
  <r>
    <s v="LEVALLOIS"/>
    <x v="1"/>
    <s v=" Porte d’accès de la loge TR613 HS (ne se ferme pas)"/>
    <n v="0"/>
    <m/>
    <m/>
    <x v="0"/>
    <x v="2"/>
    <m/>
    <m/>
    <m/>
  </r>
  <r>
    <s v="LEVALLOIS"/>
    <x v="0"/>
    <s v="AT85 : Complément d'huile à prévoir + MP "/>
    <n v="1"/>
    <m/>
    <s v="Samir"/>
    <x v="0"/>
    <x v="0"/>
    <m/>
    <m/>
    <s v="A surveiller"/>
  </r>
  <r>
    <s v="LEVALLOIS"/>
    <x v="1"/>
    <s v="Eclairage extérieur insuffisant + sous sol rame HS + loge TR613 HS"/>
    <n v="0"/>
    <m/>
    <m/>
    <x v="0"/>
    <x v="2"/>
    <m/>
    <m/>
    <m/>
  </r>
  <r>
    <s v="LEVALLOIS"/>
    <x v="0"/>
    <s v="Câbles HTA tirés non capotés dans la salle de brassage"/>
    <n v="1"/>
    <d v="2023-10-02T00:00:00"/>
    <m/>
    <x v="0"/>
    <x v="2"/>
    <m/>
    <m/>
    <s v="Voir mail de Fouad du 22.06.2023"/>
  </r>
  <r>
    <s v="LEVALLOIS"/>
    <x v="0"/>
    <s v="Bornier télécom non protégé au premier étage"/>
    <n v="1"/>
    <d v="2023-10-02T00:00:00"/>
    <m/>
    <x v="0"/>
    <x v="2"/>
    <m/>
    <m/>
    <s v="Voir mail de Fouad du 22.06.2023"/>
  </r>
  <r>
    <s v="LEVALLOIS"/>
    <x v="0"/>
    <s v="Gravas sur TC non protégé dans la Grille HTA 18 (TR611)"/>
    <n v="1"/>
    <d v="2023-10-02T00:00:00"/>
    <m/>
    <x v="0"/>
    <x v="2"/>
    <m/>
    <m/>
    <s v="Voir mail de Fouad du 22.06.2023"/>
  </r>
  <r>
    <s v="LEVALLOIS"/>
    <x v="0"/>
    <s v="Nettoyage appartement du 4ème étage"/>
    <n v="1"/>
    <d v="2023-10-02T00:00:00"/>
    <m/>
    <x v="0"/>
    <x v="0"/>
    <m/>
    <m/>
    <s v="Voir mail de Fouad du 22.06.2023"/>
  </r>
  <r>
    <s v="LEVALLOIS"/>
    <x v="1"/>
    <s v="TS porte ouverte HS"/>
    <n v="0"/>
    <d v="2023-10-18T00:00:00"/>
    <m/>
    <x v="4"/>
    <x v="2"/>
    <m/>
    <m/>
    <m/>
  </r>
  <r>
    <s v="LEVALLOIS"/>
    <x v="1"/>
    <s v="Stockage DJ FPR dans le batiment 10KV"/>
    <n v="2"/>
    <d v="2023-10-18T00:00:00"/>
    <m/>
    <x v="4"/>
    <x v="2"/>
    <m/>
    <m/>
    <m/>
  </r>
  <r>
    <s v="LEVALLOIS"/>
    <x v="0"/>
    <s v="Câbles BT suspendu dans le BAT"/>
    <n v="1"/>
    <d v="2023-10-18T00:00:00"/>
    <m/>
    <x v="4"/>
    <x v="2"/>
    <m/>
    <m/>
    <m/>
  </r>
  <r>
    <s v="LEVALLOIS"/>
    <x v="0"/>
    <s v="Lot TR613 defaut C26 qui clignote"/>
    <n v="1"/>
    <d v="2023-10-18T00:00:00"/>
    <m/>
    <x v="4"/>
    <x v="2"/>
    <m/>
    <m/>
    <m/>
  </r>
  <r>
    <s v="LEVALLOIS"/>
    <x v="1"/>
    <s v="Eclairages sous-sol rames HS"/>
    <n v="0"/>
    <d v="2023-10-18T00:00:00"/>
    <m/>
    <x v="4"/>
    <x v="2"/>
    <m/>
    <m/>
    <m/>
  </r>
  <r>
    <s v="MENUS"/>
    <x v="0"/>
    <s v="Boîte dans les sous-sols de menus liaison TSA/réseau "/>
    <n v="2"/>
    <m/>
    <s v="Gilles"/>
    <x v="5"/>
    <x v="2"/>
    <m/>
    <m/>
    <s v="Vérfier tenant aboutissant et contacter AI (infos de Greg à transférer à Gilles)"/>
  </r>
  <r>
    <s v="MENUS"/>
    <x v="0"/>
    <s v=" Absence de la totalité des étiquetages (bagues) des câbles HTA en sous-sol (cellules HTA)  "/>
    <n v="0"/>
    <m/>
    <s v="Maxime / Fabien"/>
    <x v="5"/>
    <x v="1"/>
    <m/>
    <m/>
    <s v="transmis à RCI en attente de réponse"/>
  </r>
  <r>
    <s v="MENUS"/>
    <x v="1"/>
    <s v="Prévoir le retrait du rince œil bon jusqu'au 09/22"/>
    <n v="0"/>
    <m/>
    <s v="Fabien"/>
    <x v="1"/>
    <x v="2"/>
    <m/>
    <m/>
    <m/>
  </r>
  <r>
    <s v="MENUS"/>
    <x v="1"/>
    <s v="1 Clim sur 2 en défaut dans la salle Contrôle commande et l’autre fait un bruit anormal"/>
    <n v="0"/>
    <m/>
    <s v="Fabien"/>
    <x v="1"/>
    <x v="0"/>
    <m/>
    <n v="45169"/>
    <s v="Contrôlé le 31/08/2023"/>
  </r>
  <r>
    <s v="MENUS"/>
    <x v="1"/>
    <s v="Eclairage HS: Rames 1, 2, 3 et 4 + sous-sol niveau rames HTA  + galeries"/>
    <n v="0"/>
    <m/>
    <s v="Fabien"/>
    <x v="1"/>
    <x v="2"/>
    <m/>
    <m/>
    <m/>
  </r>
  <r>
    <s v="MENUS"/>
    <x v="1"/>
    <s v="SSI en dérangement propriété RTE sur relevé partagé actuel "/>
    <n v="1"/>
    <m/>
    <s v="Fabien"/>
    <x v="1"/>
    <x v="2"/>
    <m/>
    <m/>
    <m/>
  </r>
  <r>
    <s v="MENUS"/>
    <x v="1"/>
    <s v="Salle GE : Porte coupe-feu de la pièce ne se ferme plus"/>
    <n v="0"/>
    <m/>
    <s v="Fabien"/>
    <x v="1"/>
    <x v="2"/>
    <m/>
    <m/>
    <m/>
  </r>
  <r>
    <s v="MENUS"/>
    <x v="1"/>
    <s v="Extincteurs à reprendre "/>
    <n v="0"/>
    <m/>
    <s v="Fabien"/>
    <x v="1"/>
    <x v="2"/>
    <m/>
    <m/>
    <m/>
  </r>
  <r>
    <s v="MENUS"/>
    <x v="1"/>
    <s v=" Serrure Locken à remplacer "/>
    <n v="1"/>
    <m/>
    <s v="Fouad"/>
    <x v="0"/>
    <x v="0"/>
    <m/>
    <n v="44964"/>
    <s v="Changement de canon fait"/>
  </r>
  <r>
    <s v="MENUS"/>
    <x v="0"/>
    <s v="Révision DJ mastergrid"/>
    <n v="1"/>
    <m/>
    <s v="Mathieu"/>
    <x v="0"/>
    <x v="0"/>
    <m/>
    <n v="45103"/>
    <s v="Révisions faite par MASTERGRID (changement des accus)"/>
  </r>
  <r>
    <s v="MENUS"/>
    <x v="0"/>
    <s v=" Absence des identifications des portes des sous-sol Rames HTA "/>
    <n v="0"/>
    <m/>
    <s v="Nicolas"/>
    <x v="0"/>
    <x v="0"/>
    <m/>
    <n v="44967"/>
    <m/>
  </r>
  <r>
    <s v="MENUS"/>
    <x v="0"/>
    <s v="Compteur de manœuvres regl tr 612 HS commande à graisser"/>
    <n v="1"/>
    <m/>
    <s v="Samir"/>
    <x v="0"/>
    <x v="1"/>
    <m/>
    <m/>
    <m/>
  </r>
  <r>
    <s v="MENUS"/>
    <x v="0"/>
    <s v="Armoire sf6 dj htb 611 voyant allumer ph0 A0T et F0T et F4T"/>
    <n v="1"/>
    <m/>
    <s v="Samir"/>
    <x v="0"/>
    <x v="1"/>
    <m/>
    <m/>
    <s v="Anomalie photocapteur à confirmer"/>
  </r>
  <r>
    <s v="MENUS"/>
    <x v="0"/>
    <s v="ARMOIR dj HTB 612 VOYANT SF6 F8T612 ALLUMER"/>
    <n v="1"/>
    <m/>
    <s v="Samir"/>
    <x v="0"/>
    <x v="1"/>
    <m/>
    <m/>
    <m/>
  </r>
  <r>
    <s v="MENUS"/>
    <x v="1"/>
    <s v="Pas d'éclairage dans la salle aéro (haut et bas) et conservateur du 612"/>
    <n v="0"/>
    <m/>
    <s v="Samir"/>
    <x v="0"/>
    <x v="1"/>
    <m/>
    <m/>
    <s v="Etat des lieux en cours"/>
  </r>
  <r>
    <s v="MENUS"/>
    <x v="0"/>
    <s v=" 2P43 à nettoyer"/>
    <n v="1"/>
    <m/>
    <s v="Samir"/>
    <x v="0"/>
    <x v="1"/>
    <m/>
    <m/>
    <s v="Prévu le 10/02/23"/>
  </r>
  <r>
    <s v="MENUS"/>
    <x v="0"/>
    <s v=" PT 11 Câble non malté"/>
    <n v="1"/>
    <m/>
    <s v="Samir"/>
    <x v="0"/>
    <x v="1"/>
    <m/>
    <m/>
    <s v="Prévu le 10/02/23"/>
  </r>
  <r>
    <s v="MENUS"/>
    <x v="1"/>
    <s v="Raccordement borne électrique 7kW"/>
    <n v="2"/>
    <m/>
    <s v="Nicolas"/>
    <x v="0"/>
    <x v="0"/>
    <m/>
    <m/>
    <s v="1/2 raccordée"/>
  </r>
  <r>
    <s v="MENUS"/>
    <x v="0"/>
    <s v="Horodatage du C3S à reprendre"/>
    <n v="1"/>
    <m/>
    <s v="Nicolas"/>
    <x v="0"/>
    <x v="2"/>
    <m/>
    <m/>
    <m/>
  </r>
  <r>
    <s v="MENUS"/>
    <x v="0"/>
    <s v="Stockage matériel dans la salle contrôle commande (sans balisage)"/>
    <n v="2"/>
    <m/>
    <s v="Maxime"/>
    <x v="0"/>
    <x v="2"/>
    <m/>
    <m/>
    <m/>
  </r>
  <r>
    <s v="MENUS"/>
    <x v="1"/>
    <s v=" Compteur D’eau ont été remplacer identification à faire "/>
    <n v="1"/>
    <m/>
    <s v="Maxime"/>
    <x v="0"/>
    <x v="2"/>
    <m/>
    <m/>
    <s v="Vu avec PES, pour réparation borne incendie, en attente de retour sur la prise en compte"/>
  </r>
  <r>
    <s v="NANTERRE"/>
    <x v="0"/>
    <s v="Tresse de terre 2F70 non câblée (BO MONTMAGNY) "/>
    <n v="0"/>
    <m/>
    <s v="Maxime / Fabien"/>
    <x v="5"/>
    <x v="1"/>
    <m/>
    <m/>
    <s v="Pas de retour"/>
  </r>
  <r>
    <s v="NANTERRE"/>
    <x v="0"/>
    <s v="Trémie HTA 1F29 à reboucher"/>
    <n v="1"/>
    <m/>
    <s v="Maxime / Fabien"/>
    <x v="5"/>
    <x v="1"/>
    <m/>
    <m/>
    <s v="Pas de retour"/>
  </r>
  <r>
    <s v="NANTERRE"/>
    <x v="1"/>
    <s v="Goudronnage devant le PS "/>
    <n v="1"/>
    <m/>
    <s v="Gregory"/>
    <x v="5"/>
    <x v="1"/>
    <m/>
    <m/>
    <s v="Pas de retour"/>
  </r>
  <r>
    <s v="NANTERRE"/>
    <x v="1"/>
    <s v="Relancer GDP sur l’accès cassé au niveau du bâtiment 20kV"/>
    <n v="1"/>
    <m/>
    <s v="Fabien"/>
    <x v="1"/>
    <x v="0"/>
    <m/>
    <m/>
    <s v="Commande passée pour remplacer toute les portes des bâtiments 20kv et BI, portres neuves avec serrure locken mécatronique commun partout. Difficulté d'approvisionnement pour les portes. Échéance inconnue à confirmer dès que possible."/>
  </r>
  <r>
    <s v="NANTERRE"/>
    <x v="1"/>
    <s v="Pas de téléphone fonctionnels "/>
    <n v="0"/>
    <m/>
    <s v="Fabien"/>
    <x v="1"/>
    <x v="0"/>
    <m/>
    <m/>
    <s v="Si côté BI 225 action RTE, si lié à la tête ferme télécom pour l'ensemble du PS c'est en propriété ENEDIS sur les relevés partagé donc action AMEPS, à confirmer avec BEX et PES donc besoin de clarifier le téléphone en question"/>
  </r>
  <r>
    <s v="NANTERRE"/>
    <x v="1"/>
    <s v="Risque plain-pied salle rame N°4"/>
    <n v="0"/>
    <m/>
    <s v="Fabien"/>
    <x v="1"/>
    <x v="2"/>
    <m/>
    <m/>
    <m/>
  </r>
  <r>
    <s v="NANTERRE"/>
    <x v="0"/>
    <s v="Salle UA : câbles non identifiés, tresses de câbles non raccordées "/>
    <n v="1"/>
    <m/>
    <s v="Fabien"/>
    <x v="1"/>
    <x v="2"/>
    <m/>
    <m/>
    <m/>
  </r>
  <r>
    <s v="NANTERRE"/>
    <x v="0"/>
    <s v="Dalles cassées entre les minis grilles HTA du transformateur 613 et 614. "/>
    <n v="0"/>
    <m/>
    <s v="Gregory"/>
    <x v="0"/>
    <x v="0"/>
    <m/>
    <m/>
    <m/>
  </r>
  <r>
    <s v="NANTERRE"/>
    <x v="1"/>
    <s v="Portail à reprendre "/>
    <n v="2"/>
    <m/>
    <s v="Gregory"/>
    <x v="0"/>
    <x v="1"/>
    <m/>
    <m/>
    <s v="attente de devis suite visite 13/01"/>
  </r>
  <r>
    <s v="NANTERRE"/>
    <x v="0"/>
    <s v="Câbles entre condo et grille TR613 Faire virer les cellules et les câbles"/>
    <n v="1"/>
    <m/>
    <s v="Samir"/>
    <x v="0"/>
    <x v="0"/>
    <m/>
    <n v="44967"/>
    <s v="Impossible sans travaux GC de virer plus de matériel"/>
  </r>
  <r>
    <s v="NANTERRE"/>
    <x v="1"/>
    <s v="Changer les voyants coffret de présence "/>
    <n v="0"/>
    <m/>
    <s v="Nicolas"/>
    <x v="0"/>
    <x v="2"/>
    <m/>
    <m/>
    <m/>
  </r>
  <r>
    <s v="NANTERRE"/>
    <x v="0"/>
    <s v="Dalles cassées ou absentes"/>
    <n v="0"/>
    <m/>
    <s v="Gregory"/>
    <x v="0"/>
    <x v="0"/>
    <m/>
    <m/>
    <s v="Pas mal de dalles remplacées, confirmer restantes et sinon stock à demeure à remplacer en autonomie par les agents"/>
  </r>
  <r>
    <s v="NANTERRE"/>
    <x v="1"/>
    <s v="Cloture HS fosse déportée"/>
    <n v="1"/>
    <d v="2023-10-18T00:00:00"/>
    <m/>
    <x v="4"/>
    <x v="2"/>
    <m/>
    <m/>
    <m/>
  </r>
  <r>
    <s v="NANTERRE"/>
    <x v="1"/>
    <s v="Relamping a faire"/>
    <n v="0"/>
    <d v="2023-10-18T00:00:00"/>
    <m/>
    <x v="4"/>
    <x v="2"/>
    <m/>
    <m/>
    <m/>
  </r>
  <r>
    <s v="NANTERRE"/>
    <x v="0"/>
    <s v="1F12 coupé dans la cellule "/>
    <n v="1"/>
    <d v="2023-10-18T00:00:00"/>
    <m/>
    <x v="4"/>
    <x v="2"/>
    <m/>
    <m/>
    <m/>
  </r>
  <r>
    <s v="NANTERRE"/>
    <x v="0"/>
    <s v="Trémie a reboucher 1F29"/>
    <n v="2"/>
    <d v="2023-10-18T00:00:00"/>
    <m/>
    <x v="4"/>
    <x v="2"/>
    <m/>
    <m/>
    <m/>
  </r>
  <r>
    <s v="NANTERRE"/>
    <x v="0"/>
    <s v="TR614 nettoyage aeros"/>
    <n v="1"/>
    <d v="2023-10-18T00:00:00"/>
    <m/>
    <x v="4"/>
    <x v="2"/>
    <m/>
    <m/>
    <m/>
  </r>
  <r>
    <s v="NANTERRE"/>
    <x v="1"/>
    <s v="BPAG rame 7A et B HS"/>
    <n v="0"/>
    <d v="2023-10-18T00:00:00"/>
    <m/>
    <x v="4"/>
    <x v="2"/>
    <m/>
    <m/>
    <m/>
  </r>
  <r>
    <s v="NANTERRE"/>
    <x v="1"/>
    <s v="BPAG sous-sol rame 7 HS"/>
    <n v="0"/>
    <d v="2023-10-18T00:00:00"/>
    <m/>
    <x v="4"/>
    <x v="2"/>
    <m/>
    <m/>
    <m/>
  </r>
  <r>
    <s v="NANTERRE"/>
    <x v="0"/>
    <s v="Fosse déportée ENEDIS vide d'eau"/>
    <n v="1"/>
    <d v="2023-10-18T00:00:00"/>
    <m/>
    <x v="4"/>
    <x v="2"/>
    <m/>
    <m/>
    <m/>
  </r>
  <r>
    <s v="NOVION"/>
    <x v="0"/>
    <s v="Chariot d’essai embroché dans la cellule N24 (était déjà présent en 2021 suite à une précédente visite) BO MONTMAGNY"/>
    <n v="1"/>
    <m/>
    <s v="Maxime / Fabien"/>
    <x v="2"/>
    <x v="1"/>
    <m/>
    <m/>
    <s v="Relancer"/>
  </r>
  <r>
    <s v="NOVION"/>
    <x v="0"/>
    <s v="Câble HTA coupé au niveau du sol de la cellule HTA N95 BO MONTMAGNY"/>
    <n v="1"/>
    <m/>
    <s v="Maxime / Fabien"/>
    <x v="2"/>
    <x v="1"/>
    <m/>
    <m/>
    <s v="Pas de retour"/>
  </r>
  <r>
    <s v="NOVION"/>
    <x v="0"/>
    <s v="Trémies non rebouchées au niveau des cellules HTA N77 et N112 BO MONTMAGNY"/>
    <n v="1"/>
    <m/>
    <s v="Maxime / Fabien"/>
    <x v="2"/>
    <x v="1"/>
    <m/>
    <m/>
    <s v="Pas de retour"/>
  </r>
  <r>
    <s v="NOVION"/>
    <x v="0"/>
    <s v="Trémies mal rebouchées au niveaux des cellules HTA N72,N73,N74,N75 et N84 BO MONTMAGNY"/>
    <n v="1"/>
    <m/>
    <s v="Maxime / Fabien"/>
    <x v="2"/>
    <x v="1"/>
    <m/>
    <m/>
    <s v="Pas de retour"/>
  </r>
  <r>
    <s v="NOVION"/>
    <x v="1"/>
    <s v="Matériel de stockage non balisé sur le parking (suite à travaux RTE ?)  "/>
    <n v="2"/>
    <m/>
    <s v="Fabien"/>
    <x v="1"/>
    <x v="2"/>
    <m/>
    <m/>
    <m/>
  </r>
  <r>
    <s v="NOVION"/>
    <x v="1"/>
    <s v="Câble touché sur le parking lors de terrassement pour travaux RTE (sur le chantier de renouvellement du contrôle d’accès) laissé sans suite. "/>
    <n v="2"/>
    <m/>
    <s v="Fabien"/>
    <x v="1"/>
    <x v="2"/>
    <m/>
    <m/>
    <m/>
  </r>
  <r>
    <s v="NOVION"/>
    <x v="1"/>
    <s v="Borne anti stationnement : boitier commande HS"/>
    <n v="1"/>
    <m/>
    <s v="Fabien"/>
    <x v="1"/>
    <x v="0"/>
    <m/>
    <m/>
    <m/>
  </r>
  <r>
    <s v="NOVION"/>
    <x v="1"/>
    <s v="  Problème de gestion de l’eau avec deux compteur différents, récupérer l’autorisation de RTE d’utiliser égalements leurs arrivées plus pratique pour nettoyage des aéros "/>
    <n v="1"/>
    <m/>
    <s v="Fabien"/>
    <x v="1"/>
    <x v="0"/>
    <m/>
    <m/>
    <s v="Accord du GDP donné verbalement le 17/02/23 pour utilisation lors de nos maintenances TR"/>
  </r>
  <r>
    <s v="NOVION"/>
    <x v="1"/>
    <s v="Désherbage à prévoir "/>
    <n v="1"/>
    <m/>
    <s v="Fabien"/>
    <x v="1"/>
    <x v="2"/>
    <m/>
    <m/>
    <m/>
  </r>
  <r>
    <s v="NOVION"/>
    <x v="1"/>
    <s v="Nettoyage locaux sociaux"/>
    <n v="1"/>
    <m/>
    <s v="Fabien"/>
    <x v="1"/>
    <x v="0"/>
    <m/>
    <m/>
    <m/>
  </r>
  <r>
    <s v="NOVION"/>
    <x v="1"/>
    <s v="Chauffage : rame L, K, J  inexistant, ne fonctionne pas dans rame G, H, C, pulsadis "/>
    <n v="1"/>
    <m/>
    <s v="Gregory"/>
    <x v="0"/>
    <x v="2"/>
    <m/>
    <m/>
    <m/>
  </r>
  <r>
    <s v="NOVION"/>
    <x v="0"/>
    <s v="Manque plusieurs diviseur capacitif dans toute les rames"/>
    <n v="0"/>
    <m/>
    <s v="Samir"/>
    <x v="0"/>
    <x v="2"/>
    <m/>
    <m/>
    <s v="Commander, confirmer référence"/>
  </r>
  <r>
    <s v="NOVION"/>
    <x v="0"/>
    <s v="Plusieurs condo gonflé"/>
    <n v="0"/>
    <m/>
    <s v="Samir"/>
    <x v="0"/>
    <x v="2"/>
    <m/>
    <m/>
    <s v="Confirmer condo et état avec Abassi"/>
  </r>
  <r>
    <s v="NOVION"/>
    <x v="0"/>
    <s v="Fuite sur le TR 612 au niveau de la bride clapet CEM"/>
    <n v="1"/>
    <m/>
    <s v="Samir"/>
    <x v="0"/>
    <x v="0"/>
    <m/>
    <m/>
    <s v="Confirmer fuite lors du retrait en S41"/>
  </r>
  <r>
    <s v="NOVION"/>
    <x v="0"/>
    <s v="éclairage HS armoire commande 610 ph 4"/>
    <n v="0"/>
    <m/>
    <s v="Samir"/>
    <x v="0"/>
    <x v="0"/>
    <m/>
    <m/>
    <m/>
  </r>
  <r>
    <s v="NOVION"/>
    <x v="0"/>
    <s v="Fuite sur le pressostatdu TR 610 ph4"/>
    <n v="1"/>
    <m/>
    <s v="Samir"/>
    <x v="0"/>
    <x v="0"/>
    <m/>
    <m/>
    <m/>
  </r>
  <r>
    <s v="NOVION"/>
    <x v="0"/>
    <s v="Croisement de DJHTA dans plusieurs cellules + quelques DJ HTA abandonnées désossées"/>
    <n v="1"/>
    <m/>
    <s v="Samir"/>
    <x v="0"/>
    <x v="2"/>
    <m/>
    <m/>
    <m/>
  </r>
  <r>
    <s v="NOVION"/>
    <x v="1"/>
    <s v="TR312 : Eclairage à reprendre à l’intérieur de la loge + éclairage tombé à l’extérieur"/>
    <n v="0"/>
    <m/>
    <s v="Samir"/>
    <x v="0"/>
    <x v="2"/>
    <m/>
    <m/>
    <m/>
  </r>
  <r>
    <s v="NOVION"/>
    <x v="1"/>
    <s v="TR614 : Présence fuite Huile + Bâche rempli huile/eau à vider + Bruit au niveau de la pompe"/>
    <n v="1"/>
    <m/>
    <s v="Samir"/>
    <x v="0"/>
    <x v="0"/>
    <m/>
    <m/>
    <s v="Colmatage réalisé innefficace, bâche vidée, à suivre et perenniser"/>
  </r>
  <r>
    <s v="NOVION"/>
    <x v="0"/>
    <s v="SA 610 barre 1 ph0 mal réglé"/>
    <n v="1"/>
    <m/>
    <s v="Samir"/>
    <x v="0"/>
    <x v="2"/>
    <m/>
    <m/>
    <s v="Prévu en 2024"/>
  </r>
  <r>
    <s v="NOVION"/>
    <x v="1"/>
    <s v=" Local UA /redresseurs sans aération -&gt; températures élevées "/>
    <n v="1"/>
    <m/>
    <m/>
    <x v="0"/>
    <x v="2"/>
    <m/>
    <m/>
    <m/>
  </r>
  <r>
    <s v="NOVION"/>
    <x v="1"/>
    <s v="SSI en dérangement Détecteur en galerie qui pose problème à déplacer."/>
    <n v="1"/>
    <m/>
    <m/>
    <x v="0"/>
    <x v="2"/>
    <m/>
    <m/>
    <m/>
  </r>
  <r>
    <s v="NOVION"/>
    <x v="0"/>
    <s v="Pieds structure ex JDB presents"/>
    <n v="2"/>
    <d v="2023-10-18T00:00:00"/>
    <m/>
    <x v="4"/>
    <x v="2"/>
    <m/>
    <m/>
    <m/>
  </r>
  <r>
    <s v="NOVION"/>
    <x v="1"/>
    <s v="tS porte ouverte HS"/>
    <n v="0"/>
    <d v="2023-10-18T00:00:00"/>
    <m/>
    <x v="4"/>
    <x v="2"/>
    <m/>
    <m/>
    <m/>
  </r>
  <r>
    <s v="NOVION"/>
    <x v="1"/>
    <s v="Sol instable niveau aerien 225KV"/>
    <n v="2"/>
    <d v="2023-10-18T00:00:00"/>
    <m/>
    <x v="4"/>
    <x v="2"/>
    <m/>
    <m/>
    <m/>
  </r>
  <r>
    <s v="NOVION"/>
    <x v="1"/>
    <s v="Eclairage HS dans certaines galeries"/>
    <n v="0"/>
    <d v="2023-10-18T00:00:00"/>
    <m/>
    <x v="4"/>
    <x v="2"/>
    <m/>
    <m/>
    <m/>
  </r>
  <r>
    <s v="NOVION"/>
    <x v="1"/>
    <s v="SSI en derangement pour la galerie"/>
    <n v="1"/>
    <d v="2023-10-18T00:00:00"/>
    <m/>
    <x v="4"/>
    <x v="2"/>
    <m/>
    <m/>
    <m/>
  </r>
  <r>
    <s v="NOVION"/>
    <x v="1"/>
    <s v="Batiment HTA a nettoyer"/>
    <n v="1"/>
    <d v="2023-10-18T00:00:00"/>
    <m/>
    <x v="4"/>
    <x v="2"/>
    <m/>
    <m/>
    <m/>
  </r>
  <r>
    <s v="NOVION"/>
    <x v="0"/>
    <s v="Rame c manque etiquettage"/>
    <n v="0"/>
    <d v="2023-10-18T00:00:00"/>
    <m/>
    <x v="4"/>
    <x v="2"/>
    <m/>
    <m/>
    <m/>
  </r>
  <r>
    <s v="NOVION"/>
    <x v="0"/>
    <s v="Tremie s non rebouchées N44,N84,N46,N75,N74,N73,N72"/>
    <n v="1"/>
    <d v="2023-10-18T00:00:00"/>
    <m/>
    <x v="4"/>
    <x v="2"/>
    <m/>
    <m/>
    <m/>
  </r>
  <r>
    <s v="NOVION"/>
    <x v="0"/>
    <s v="N95 cable HTA coupé au sol"/>
    <n v="1"/>
    <d v="2023-10-18T00:00:00"/>
    <m/>
    <x v="4"/>
    <x v="2"/>
    <m/>
    <m/>
    <m/>
  </r>
  <r>
    <s v="NOVION"/>
    <x v="0"/>
    <s v="N57 N47 cables MALT au sol"/>
    <n v="1"/>
    <d v="2023-10-18T00:00:00"/>
    <m/>
    <x v="4"/>
    <x v="2"/>
    <m/>
    <m/>
    <m/>
  </r>
  <r>
    <s v="NOVION"/>
    <x v="0"/>
    <s v="TR312 aeros a nettoyer"/>
    <n v="1"/>
    <d v="2023-10-18T00:00:00"/>
    <m/>
    <x v="4"/>
    <x v="2"/>
    <m/>
    <m/>
    <m/>
  </r>
  <r>
    <s v="NOVION"/>
    <x v="0"/>
    <s v="TR312 bruits d'helices"/>
    <n v="1"/>
    <d v="2023-10-18T00:00:00"/>
    <s v="Walid"/>
    <x v="8"/>
    <x v="2"/>
    <m/>
    <m/>
    <m/>
  </r>
  <r>
    <s v="NOVION"/>
    <x v="0"/>
    <s v="TR314 aeros a nettoyer"/>
    <n v="1"/>
    <d v="2023-10-18T00:00:00"/>
    <m/>
    <x v="4"/>
    <x v="2"/>
    <m/>
    <m/>
    <m/>
  </r>
  <r>
    <s v="NOVION"/>
    <x v="1"/>
    <s v="Eclairage a reprendre dans la loge du TR616"/>
    <n v="0"/>
    <d v="2023-10-18T00:00:00"/>
    <m/>
    <x v="4"/>
    <x v="2"/>
    <m/>
    <m/>
    <m/>
  </r>
  <r>
    <s v="NOVION"/>
    <x v="0"/>
    <s v="TR612 areos a nettoyer"/>
    <n v="1"/>
    <d v="2023-10-18T00:00:00"/>
    <m/>
    <x v="4"/>
    <x v="0"/>
    <m/>
    <m/>
    <m/>
  </r>
  <r>
    <s v="NOVION"/>
    <x v="0"/>
    <s v="TR614 fuites existantes et conservateur vide"/>
    <n v="0"/>
    <d v="2023-10-18T00:00:00"/>
    <m/>
    <x v="4"/>
    <x v="2"/>
    <m/>
    <m/>
    <m/>
  </r>
  <r>
    <s v="NOVION"/>
    <x v="0"/>
    <s v="TR 614 baches remplit d'huile et d'eau"/>
    <n v="1"/>
    <d v="2023-10-18T00:00:00"/>
    <m/>
    <x v="4"/>
    <x v="2"/>
    <m/>
    <m/>
    <m/>
  </r>
  <r>
    <s v="NOVION"/>
    <x v="0"/>
    <s v="TR614 bruit a la pompe"/>
    <n v="0"/>
    <d v="2023-10-18T00:00:00"/>
    <m/>
    <x v="4"/>
    <x v="2"/>
    <m/>
    <m/>
    <m/>
  </r>
  <r>
    <s v="NOVION"/>
    <x v="0"/>
    <s v="TIP TR616 niveau d'huile a compléter"/>
    <n v="1"/>
    <d v="2023-10-18T00:00:00"/>
    <m/>
    <x v="4"/>
    <x v="2"/>
    <m/>
    <m/>
    <m/>
  </r>
  <r>
    <s v="PUTEAUX"/>
    <x v="1"/>
    <s v="Téléphone HS "/>
    <n v="0"/>
    <m/>
    <s v="Maxime"/>
    <x v="3"/>
    <x v="0"/>
    <m/>
    <m/>
    <m/>
  </r>
  <r>
    <s v="PUTEAUX"/>
    <x v="0"/>
    <s v="Plusieurs trémies de cellules HTA non rebouchés (Rames 5 et 6) + Inscription à l’indélébile sur Cellule HTA 1H38 "/>
    <n v="1"/>
    <m/>
    <s v="Maxime / Fabien"/>
    <x v="5"/>
    <x v="1"/>
    <m/>
    <m/>
    <m/>
  </r>
  <r>
    <s v="PUTEAUX"/>
    <x v="1"/>
    <s v="Manque badges d’accès coté 225KV pour l’AMEPS"/>
    <n v="1"/>
    <m/>
    <s v="Fabien"/>
    <x v="1"/>
    <x v="0"/>
    <m/>
    <m/>
    <m/>
  </r>
  <r>
    <s v="PUTEAUX"/>
    <x v="1"/>
    <s v="Eclairage Aérien HS "/>
    <n v="0"/>
    <m/>
    <s v="Fabien"/>
    <x v="1"/>
    <x v="2"/>
    <m/>
    <m/>
    <m/>
  </r>
  <r>
    <s v="PUTEAUX"/>
    <x v="0"/>
    <s v="Dans les armoires du tr612 Pas d'éclairage (ampoule changer mais pas d’éclairage)"/>
    <n v="0"/>
    <m/>
    <s v="Samir"/>
    <x v="0"/>
    <x v="2"/>
    <m/>
    <m/>
    <s v="A annuler, Armoire non pérenne suite remplacement TR612 lors des travaux BRIPS"/>
  </r>
  <r>
    <s v="PUTEAUX"/>
    <x v="0"/>
    <s v="Impossible de voir le niv d’huile de l’AT 36 verrine très sale"/>
    <n v="1"/>
    <m/>
    <s v="Samir"/>
    <x v="0"/>
    <x v="2"/>
    <m/>
    <m/>
    <s v="Besoin de vider le conservateur pour réaliser l'action, à confirmer en 2024"/>
  </r>
  <r>
    <s v="PUTEAUX"/>
    <x v="1"/>
    <s v="Pas d'éclairage dans le local TCFM"/>
    <n v="0"/>
    <m/>
    <s v="Nicolas"/>
    <x v="0"/>
    <x v="2"/>
    <m/>
    <m/>
    <s v="TCFM non pérenne donc à confirmer"/>
  </r>
  <r>
    <s v="PUTEAUX"/>
    <x v="0"/>
    <s v="TR611 (ancien) prévoir vidange conservateur et transfo partie haute"/>
    <n v="1"/>
    <m/>
    <s v="Samir"/>
    <x v="0"/>
    <x v="0"/>
    <m/>
    <m/>
    <m/>
  </r>
  <r>
    <s v="PUTEAUX"/>
    <x v="0"/>
    <s v="Stockage de plusieurs DJ HTA dans les salles Rames."/>
    <n v="2"/>
    <m/>
    <s v="Samir"/>
    <x v="0"/>
    <x v="0"/>
    <m/>
    <m/>
    <s v="Stockage dédié au poste donc à ne pas bouger"/>
  </r>
  <r>
    <s v="PUTEAUX"/>
    <x v="0"/>
    <s v="TIP TR613 HS"/>
    <n v="1"/>
    <d v="2023-10-18T00:00:00"/>
    <m/>
    <x v="0"/>
    <x v="2"/>
    <m/>
    <m/>
    <m/>
  </r>
  <r>
    <s v="PUTEAUX"/>
    <x v="1"/>
    <s v="Vegetation depassant depuis le voisinage cote batiment"/>
    <n v="1"/>
    <d v="2023-10-18T00:00:00"/>
    <m/>
    <x v="0"/>
    <x v="2"/>
    <m/>
    <m/>
    <m/>
  </r>
  <r>
    <s v="PUTEAUX"/>
    <x v="1"/>
    <s v="Dalles manquantes côté 225KV"/>
    <n v="0"/>
    <d v="2023-10-18T00:00:00"/>
    <m/>
    <x v="1"/>
    <x v="2"/>
    <m/>
    <m/>
    <m/>
  </r>
  <r>
    <s v="PUTEAUX"/>
    <x v="1"/>
    <s v="Eau dans les galeries"/>
    <n v="0"/>
    <d v="2023-10-18T00:00:00"/>
    <s v="Gregory"/>
    <x v="0"/>
    <x v="1"/>
    <m/>
    <m/>
    <m/>
  </r>
  <r>
    <s v="PUTEAUX"/>
    <x v="1"/>
    <s v="Stockage materiel interieur et exterieur"/>
    <n v="2"/>
    <d v="2023-10-18T00:00:00"/>
    <m/>
    <x v="0"/>
    <x v="2"/>
    <m/>
    <m/>
    <m/>
  </r>
  <r>
    <s v="PUTEAUX"/>
    <x v="1"/>
    <s v="Tremies a reboucher HT15-2H51-2H52-2H55-2H64-1H66"/>
    <n v="1"/>
    <d v="2023-10-18T00:00:00"/>
    <m/>
    <x v="9"/>
    <x v="2"/>
    <m/>
    <m/>
    <m/>
  </r>
  <r>
    <s v="PUTEAUX"/>
    <x v="1"/>
    <s v="Nombreux points d'infiltration eau dans le nouveau batiment"/>
    <n v="0"/>
    <d v="2023-10-18T00:00:00"/>
    <s v="Dupont"/>
    <x v="8"/>
    <x v="2"/>
    <m/>
    <m/>
    <m/>
  </r>
  <r>
    <s v="PUTEAUX"/>
    <x v="1"/>
    <s v="225KV aerien eclairage HS dans la zone TR/grille HTA 612"/>
    <n v="0"/>
    <d v="2023-10-18T00:00:00"/>
    <m/>
    <x v="0"/>
    <x v="2"/>
    <m/>
    <m/>
    <m/>
  </r>
  <r>
    <s v="PUTEAUX"/>
    <x v="1"/>
    <s v="Plusieurs DJ HTA  dans les salles rames + stockage materiel salle contrôle commande"/>
    <n v="2"/>
    <d v="2023-10-18T00:00:00"/>
    <m/>
    <x v="0"/>
    <x v="2"/>
    <m/>
    <m/>
    <m/>
  </r>
  <r>
    <s v="RUEIL"/>
    <x v="1"/>
    <s v="BAES"/>
    <n v="0"/>
    <m/>
    <s v="Carlos"/>
    <x v="6"/>
    <x v="0"/>
    <m/>
    <m/>
    <s v="vu avec PES, en attente de retour sur la prise en compte"/>
  </r>
  <r>
    <s v="RUEIL"/>
    <x v="1"/>
    <s v="La borne incendie coté 225KV qui fuit et crée un micro climat avec des plantes tropicales "/>
    <n v="0"/>
    <m/>
    <s v="Maxime"/>
    <x v="6"/>
    <x v="1"/>
    <m/>
    <m/>
    <s v="Vu avec PES, pour réparation borne incendie, en attente de retour sur la prise en compte"/>
  </r>
  <r>
    <s v="RUEIL"/>
    <x v="0"/>
    <s v="Trémies à reboucher rame 6 et rame 2 (BO NANTERRE)"/>
    <n v="1"/>
    <m/>
    <s v="Maxime / Fabien"/>
    <x v="5"/>
    <x v="1"/>
    <m/>
    <m/>
    <m/>
  </r>
  <r>
    <s v="RUEIL"/>
    <x v="1"/>
    <s v="Clé RTE plus dans le boîtier on ne peut plus accéder aux bâtiments RTE"/>
    <n v="1"/>
    <m/>
    <s v="Fabien"/>
    <x v="1"/>
    <x v="0"/>
    <m/>
    <m/>
    <s v="RTE nous a donné une clé le temps du changement par du locken"/>
  </r>
  <r>
    <s v="RUEIL"/>
    <x v="1"/>
    <s v="Nombreux tourets et palettes entreposés dans le poste"/>
    <n v="2"/>
    <m/>
    <s v="Fabien"/>
    <x v="1"/>
    <x v="2"/>
    <m/>
    <m/>
    <s v="RTE ne traitera pas"/>
  </r>
  <r>
    <s v="RUEIL"/>
    <x v="1"/>
    <s v="BPAG HS   Bouton qui doit prendre l’eau car alarme intempestives relais démonté dans TG. "/>
    <n v="0"/>
    <m/>
    <s v="Nicolas"/>
    <x v="0"/>
    <x v="2"/>
    <m/>
    <n v="44967"/>
    <m/>
  </r>
  <r>
    <s v="RUEIL"/>
    <x v="1"/>
    <s v="Pas de chauffage ni d'éclairage dans les armoires du TR 311  "/>
    <n v="0"/>
    <m/>
    <s v="Nicolas"/>
    <x v="0"/>
    <x v="2"/>
    <m/>
    <m/>
    <m/>
  </r>
  <r>
    <s v="RUEIL"/>
    <x v="1"/>
    <s v="TS porte ouverte ne remonte pas à l' ACR "/>
    <n v="0"/>
    <m/>
    <s v="Nicolas"/>
    <x v="0"/>
    <x v="2"/>
    <m/>
    <m/>
    <m/>
  </r>
  <r>
    <s v="RUEIL"/>
    <x v="1"/>
    <s v=" Éclairage à revoir côté PIT 612 "/>
    <n v="0"/>
    <m/>
    <s v="Samir"/>
    <x v="0"/>
    <x v="0"/>
    <m/>
    <n v="44967"/>
    <s v="Eclairage remplacé"/>
  </r>
  <r>
    <s v="RUEIL"/>
    <x v="1"/>
    <s v="Quelques dalles cassées à remplacer "/>
    <n v="0"/>
    <m/>
    <s v="Samir"/>
    <x v="0"/>
    <x v="0"/>
    <m/>
    <m/>
    <s v="Action début d'année traitée mais, dalle coffret de présence de nouveau cassée"/>
  </r>
  <r>
    <s v="RUEIL"/>
    <x v="0"/>
    <s v="Il manque des diviseurs capacitif sur de nombreuses cellules HTA "/>
    <n v="0"/>
    <m/>
    <s v="Samir"/>
    <x v="0"/>
    <x v="2"/>
    <m/>
    <m/>
    <s v="A commander"/>
  </r>
  <r>
    <s v="RUEIL"/>
    <x v="1"/>
    <s v="Pas d'éclairage dans la loge TR 611"/>
    <n v="0"/>
    <m/>
    <s v="Samir"/>
    <x v="0"/>
    <x v="2"/>
    <m/>
    <m/>
    <s v="Manque matériel, report 2024 à confirmer"/>
  </r>
  <r>
    <s v="RUEIL"/>
    <x v="0"/>
    <s v="Prochaine consignation du TR311 vider bac de rétention TIP et solution pour éviter le remplissage"/>
    <n v="1"/>
    <m/>
    <s v="Samir"/>
    <x v="0"/>
    <x v="2"/>
    <m/>
    <m/>
    <s v="Prévoir cartouche filtrante «eau/huile» pour éviter le problème"/>
  </r>
  <r>
    <s v="RUEIL"/>
    <x v="0"/>
    <s v="Pb OZONE Rame 3"/>
    <n v="0"/>
    <m/>
    <s v="Samir"/>
    <x v="0"/>
    <x v="2"/>
    <m/>
    <m/>
    <m/>
  </r>
  <r>
    <s v="RUEIL"/>
    <x v="1"/>
    <s v="Une Trappe ventilation haute fermée loge TR612"/>
    <n v="1"/>
    <m/>
    <s v="Samir"/>
    <x v="0"/>
    <x v="0"/>
    <m/>
    <m/>
    <s v="A débloquer lors du prochainr etrait en 2024, confirmer état sur place"/>
  </r>
  <r>
    <s v="RUEIL"/>
    <x v="0"/>
    <s v="Intérieur des pieds du TR 312 rouillés dut à de l'eau qui stagne "/>
    <n v="1"/>
    <m/>
    <s v="Samir"/>
    <x v="0"/>
    <x v="2"/>
    <m/>
    <m/>
    <s v="Action à transférer au BRIPS"/>
  </r>
  <r>
    <s v="RUEIL"/>
    <x v="1"/>
    <s v="Triflash HS"/>
    <n v="0"/>
    <d v="2023-10-18T00:00:00"/>
    <m/>
    <x v="0"/>
    <x v="2"/>
    <m/>
    <m/>
    <m/>
  </r>
  <r>
    <s v="RUEIL"/>
    <x v="1"/>
    <s v="Klaxon HS"/>
    <n v="0"/>
    <d v="2023-10-18T00:00:00"/>
    <m/>
    <x v="0"/>
    <x v="2"/>
    <m/>
    <m/>
    <m/>
  </r>
  <r>
    <s v="RUEIL"/>
    <x v="1"/>
    <s v="Tranche generale alarme danger HS"/>
    <n v="0"/>
    <d v="2023-10-18T00:00:00"/>
    <m/>
    <x v="0"/>
    <x v="2"/>
    <m/>
    <m/>
    <m/>
  </r>
  <r>
    <s v="RUEIL"/>
    <x v="1"/>
    <s v="Cloture côte 225KV HS"/>
    <n v="0"/>
    <d v="2023-10-18T00:00:00"/>
    <m/>
    <x v="0"/>
    <x v="2"/>
    <m/>
    <m/>
    <m/>
  </r>
  <r>
    <s v="RUEIL"/>
    <x v="1"/>
    <s v="TS porte ouverte HS"/>
    <n v="0"/>
    <d v="2023-10-18T00:00:00"/>
    <m/>
    <x v="0"/>
    <x v="2"/>
    <m/>
    <m/>
    <m/>
  </r>
  <r>
    <s v="RUEIL"/>
    <x v="1"/>
    <s v="Verdure pousse sous le JDB 63KV"/>
    <n v="0"/>
    <d v="2023-10-18T00:00:00"/>
    <m/>
    <x v="6"/>
    <x v="2"/>
    <m/>
    <m/>
    <m/>
  </r>
  <r>
    <s v="RUEIL"/>
    <x v="1"/>
    <s v="Chauffage HS dans tout le poste"/>
    <n v="1"/>
    <d v="2023-10-18T00:00:00"/>
    <m/>
    <x v="0"/>
    <x v="2"/>
    <m/>
    <m/>
    <m/>
  </r>
  <r>
    <s v="RUEIL"/>
    <x v="1"/>
    <s v="SsI en derangement defaut batterie"/>
    <n v="1"/>
    <d v="2023-10-18T00:00:00"/>
    <m/>
    <x v="6"/>
    <x v="2"/>
    <m/>
    <m/>
    <m/>
  </r>
  <r>
    <s v="RUEIL"/>
    <x v="1"/>
    <s v="Tremies 2C24, 2C62, 2C63, 2C64, 2C65, 2C66, 2C67  a reboucher"/>
    <n v="1"/>
    <d v="2023-10-18T00:00:00"/>
    <m/>
    <x v="9"/>
    <x v="2"/>
    <m/>
    <m/>
    <m/>
  </r>
  <r>
    <s v="RUEIL"/>
    <x v="0"/>
    <s v="Rame 3 grosse odeur d'ozone"/>
    <n v="0"/>
    <d v="2023-10-18T00:00:00"/>
    <m/>
    <x v="0"/>
    <x v="2"/>
    <m/>
    <m/>
    <m/>
  </r>
  <r>
    <s v="RUEIL"/>
    <x v="0"/>
    <s v="SILICAGEL HS TR311"/>
    <n v="1"/>
    <d v="2023-10-18T00:00:00"/>
    <s v="Team BEX"/>
    <x v="0"/>
    <x v="0"/>
    <m/>
    <m/>
    <m/>
  </r>
  <r>
    <s v="RUEIL"/>
    <x v="1"/>
    <s v="Gros relamping a faire"/>
    <n v="0"/>
    <d v="2023-10-18T00:00:00"/>
    <m/>
    <x v="0"/>
    <x v="2"/>
    <m/>
    <m/>
    <m/>
  </r>
  <r>
    <s v="RUEIL"/>
    <x v="1"/>
    <s v="Tous les BAES sont a reprendre"/>
    <n v="0"/>
    <d v="2023-10-18T00:00:00"/>
    <m/>
    <x v="0"/>
    <x v="0"/>
    <m/>
    <m/>
    <m/>
  </r>
  <r>
    <s v="RUEIL"/>
    <x v="1"/>
    <s v="Ue partie des BPAG ne fonctionne pas"/>
    <n v="0"/>
    <d v="2023-10-18T00:00:00"/>
    <m/>
    <x v="0"/>
    <x v="2"/>
    <m/>
    <m/>
    <m/>
  </r>
  <r>
    <s v="RUEIL"/>
    <x v="0"/>
    <s v="C3S HS"/>
    <n v="1"/>
    <d v="2023-10-18T00:00:00"/>
    <m/>
    <x v="0"/>
    <x v="2"/>
    <m/>
    <m/>
    <m/>
  </r>
  <r>
    <s v="SAINT OUEN"/>
    <x v="1"/>
    <s v="Téléphone HS au PS"/>
    <n v="0"/>
    <m/>
    <s v="Maxime"/>
    <x v="3"/>
    <x v="2"/>
    <m/>
    <m/>
    <m/>
  </r>
  <r>
    <s v="SAINT OUEN"/>
    <x v="1"/>
    <s v="Végétation sur barbelés depuis le voisinage"/>
    <n v="1"/>
    <m/>
    <m/>
    <x v="6"/>
    <x v="0"/>
    <m/>
    <m/>
    <m/>
  </r>
  <r>
    <s v="SAINT OUEN"/>
    <x v="1"/>
    <s v="Présence matériel RTE sur le 225kv sans balisage"/>
    <n v="2"/>
    <m/>
    <m/>
    <x v="1"/>
    <x v="2"/>
    <m/>
    <m/>
    <m/>
  </r>
  <r>
    <s v="SAINT OUEN"/>
    <x v="0"/>
    <s v="Changement des manos sur les câbles des 6XX "/>
    <n v="1"/>
    <m/>
    <s v="Fabien"/>
    <x v="1"/>
    <x v="1"/>
    <m/>
    <m/>
    <m/>
  </r>
  <r>
    <s v="SAINT OUEN"/>
    <x v="0"/>
    <s v="SAB1 TR613 ne se ferme pas complètement en TC et pas de retour de position au SENP"/>
    <n v="1"/>
    <m/>
    <s v="Fabien"/>
    <x v="1"/>
    <x v="0"/>
    <m/>
    <m/>
    <s v="AFDM Résolue"/>
  </r>
  <r>
    <s v="SAINT OUEN"/>
    <x v="1"/>
    <s v="Présence végétation Grille HTA TR611"/>
    <n v="1"/>
    <m/>
    <s v="Gregory"/>
    <x v="0"/>
    <x v="0"/>
    <m/>
    <m/>
    <m/>
  </r>
  <r>
    <s v="SAINT OUEN"/>
    <x v="1"/>
    <s v="Présence végétation Grille HTA TR613"/>
    <n v="1"/>
    <m/>
    <s v="Gregory"/>
    <x v="0"/>
    <x v="0"/>
    <m/>
    <m/>
    <m/>
  </r>
  <r>
    <s v="SAINT OUEN"/>
    <x v="1"/>
    <s v="Présence végétation Grille HTA TR615 "/>
    <n v="1"/>
    <m/>
    <s v="Gregory"/>
    <x v="0"/>
    <x v="0"/>
    <m/>
    <m/>
    <m/>
  </r>
  <r>
    <s v="SAINT OUEN"/>
    <x v="0"/>
    <s v="A116 : Rack de protection déposé / 2 racks de protection posés au sol "/>
    <n v="2"/>
    <m/>
    <s v="Nicolas"/>
    <x v="0"/>
    <x v="2"/>
    <m/>
    <m/>
    <m/>
  </r>
  <r>
    <s v="SAINT OUEN"/>
    <x v="0"/>
    <s v="Lors déclenchement RS et buchholz on peut refermer le DJ HTB sur le TR611 "/>
    <n v="1"/>
    <m/>
    <s v="Nicolas"/>
    <x v="0"/>
    <x v="2"/>
    <m/>
    <m/>
    <m/>
  </r>
  <r>
    <s v="SAINT OUEN"/>
    <x v="1"/>
    <s v="TS porte ouverte HS depuis le déplacement du portail par RTE"/>
    <n v="0"/>
    <m/>
    <m/>
    <x v="0"/>
    <x v="2"/>
    <m/>
    <m/>
    <m/>
  </r>
  <r>
    <s v="SAINT OUEN"/>
    <x v="0"/>
    <s v="Cellule HTA A147 Identification définitive à faire"/>
    <n v="1"/>
    <m/>
    <s v="Gregory"/>
    <x v="0"/>
    <x v="0"/>
    <m/>
    <m/>
    <m/>
  </r>
  <r>
    <s v="SAINT OUEN"/>
    <x v="0"/>
    <s v="Cellule HTA A146 Identification définitive à faire"/>
    <n v="1"/>
    <m/>
    <s v="Gregory"/>
    <x v="0"/>
    <x v="0"/>
    <m/>
    <m/>
    <m/>
  </r>
  <r>
    <s v="SAINT OUEN"/>
    <x v="0"/>
    <s v="Complément d'huile liaison HTB TR611 à faire"/>
    <n v="1"/>
    <m/>
    <s v="BEX"/>
    <x v="0"/>
    <x v="0"/>
    <m/>
    <m/>
    <m/>
  </r>
  <r>
    <s v="SAINT OUEN"/>
    <x v="0"/>
    <s v="Réparation liaison HTB TR611 à faire avec RTE"/>
    <n v="1"/>
    <m/>
    <s v="BEX"/>
    <x v="0"/>
    <x v="0"/>
    <m/>
    <m/>
    <m/>
  </r>
  <r>
    <s v="SAINT OUEN"/>
    <x v="0"/>
    <s v="Matériel + DJHTA dans les salles Rames (sans protection contre la poussière)"/>
    <n v="2"/>
    <m/>
    <m/>
    <x v="0"/>
    <x v="2"/>
    <m/>
    <m/>
    <m/>
  </r>
  <r>
    <s v="SAINT OUEN"/>
    <x v="1"/>
    <s v="Eclairage extérieur à revoir"/>
    <n v="0"/>
    <m/>
    <s v="Akoubi"/>
    <x v="8"/>
    <x v="2"/>
    <m/>
    <m/>
    <m/>
  </r>
  <r>
    <s v="SAINT OUEN"/>
    <x v="0"/>
    <s v="Concertina HS coté AT"/>
    <n v="1"/>
    <m/>
    <m/>
    <x v="0"/>
    <x v="2"/>
    <m/>
    <m/>
    <m/>
  </r>
  <r>
    <s v="SAINT OUEN"/>
    <x v="0"/>
    <s v="DJ HTA 148 en attente de vérification dans la rame B"/>
    <n v="1"/>
    <m/>
    <m/>
    <x v="0"/>
    <x v="2"/>
    <m/>
    <m/>
    <m/>
  </r>
  <r>
    <s v="SAINT OUEN"/>
    <x v="1"/>
    <s v="Manque plaque de cuisson dans la cuisine"/>
    <n v="2"/>
    <m/>
    <m/>
    <x v="0"/>
    <x v="2"/>
    <m/>
    <m/>
    <m/>
  </r>
  <r>
    <s v="SAINT OUEN"/>
    <x v="1"/>
    <s v="BPAG à acquitter dans le lot auto à chaque manip "/>
    <n v="0"/>
    <m/>
    <m/>
    <x v="0"/>
    <x v="2"/>
    <m/>
    <m/>
    <m/>
  </r>
  <r>
    <s v="SAINT OUEN"/>
    <x v="0"/>
    <s v="Défaut mineur sur le lot ½ rame F et A"/>
    <n v="1"/>
    <m/>
    <m/>
    <x v="0"/>
    <x v="2"/>
    <m/>
    <m/>
    <m/>
  </r>
  <r>
    <s v="SAINT OUEN"/>
    <x v="1"/>
    <s v="Serrures trappes galeries gauche et droite HS "/>
    <n v="1"/>
    <m/>
    <m/>
    <x v="0"/>
    <x v="2"/>
    <m/>
    <m/>
    <m/>
  </r>
  <r>
    <s v="SAINT OUEN"/>
    <x v="1"/>
    <s v="Eclairage des galeries à reprendre "/>
    <n v="0"/>
    <m/>
    <s v="Nicolas"/>
    <x v="0"/>
    <x v="2"/>
    <m/>
    <m/>
    <m/>
  </r>
  <r>
    <s v="SAINT OUEN"/>
    <x v="1"/>
    <s v="Voyant Coffret présence HS "/>
    <n v="0"/>
    <m/>
    <s v="Nicolas"/>
    <x v="0"/>
    <x v="2"/>
    <m/>
    <m/>
    <m/>
  </r>
  <r>
    <s v="SAINT OUEN"/>
    <x v="0"/>
    <s v="EMIC HS -&gt; Ecran noir"/>
    <n v="1"/>
    <m/>
    <s v="Nicolas"/>
    <x v="0"/>
    <x v="0"/>
    <m/>
    <n v="44967"/>
    <m/>
  </r>
  <r>
    <s v="SAINT OUEN"/>
    <x v="0"/>
    <s v="Cellules HTA A147 + A146 : Identification définitives à faire  "/>
    <n v="1"/>
    <m/>
    <s v="Nicolas"/>
    <x v="0"/>
    <x v="0"/>
    <m/>
    <m/>
    <m/>
  </r>
  <r>
    <s v="SAINT OUEN"/>
    <x v="0"/>
    <s v="CP168 : Manque plaque de façade sur rack protection Faire plaque puis elle sera posée dans la foulée"/>
    <n v="1"/>
    <m/>
    <s v="Gregory"/>
    <x v="0"/>
    <x v="1"/>
    <m/>
    <m/>
    <m/>
  </r>
  <r>
    <s v="SAINT OUEN"/>
    <x v="0"/>
    <s v="Salles TSA + Redresseurs : Ventilation à prévoir dans ces salles / Extrêmement chaud"/>
    <n v="1"/>
    <m/>
    <s v="Akoubi"/>
    <x v="8"/>
    <x v="1"/>
    <m/>
    <m/>
    <s v="Action transférée au BRIPS"/>
  </r>
  <r>
    <s v="SAINT OUEN"/>
    <x v="1"/>
    <s v="Besoin de ravalement de façade du bâtiment HTA "/>
    <n v="2"/>
    <m/>
    <s v="Akoubi"/>
    <x v="8"/>
    <x v="1"/>
    <m/>
    <m/>
    <s v="Action transférée au BRIPS"/>
  </r>
  <r>
    <s v="TILLIERS"/>
    <x v="0"/>
    <s v="Trémies rame E à reboucher (BO MONTMAGNY)"/>
    <n v="1"/>
    <m/>
    <s v="Maxime / Fabien"/>
    <x v="2"/>
    <x v="1"/>
    <m/>
    <m/>
    <s v="Pas de retour"/>
  </r>
  <r>
    <s v="TILLIERS"/>
    <x v="1"/>
    <s v="Il n’y a pas de réel locaux sociaux (vestiaires salle de repos digne de ce nom…) "/>
    <n v="0"/>
    <m/>
    <s v="Fabien"/>
    <x v="1"/>
    <x v="0"/>
    <m/>
    <m/>
    <s v="Récupération des locaux sociaux côté RTE moyennant réféction par AMEPS"/>
  </r>
  <r>
    <s v="TILLIERS"/>
    <x v="1"/>
    <s v="Dalles à changer "/>
    <n v="0"/>
    <m/>
    <s v="Gilles"/>
    <x v="0"/>
    <x v="0"/>
    <m/>
    <n v="45001"/>
    <m/>
  </r>
  <r>
    <s v="TILLIERS"/>
    <x v="0"/>
    <s v="Des câbles BT sont à tétiner, à déposer ou étiqueter entre les loges TR612-613 , ainsi que dans les loges AT sous les coffrets AT"/>
    <n v="1"/>
    <m/>
    <s v="Nicolas"/>
    <x v="0"/>
    <x v="2"/>
    <m/>
    <m/>
    <m/>
  </r>
  <r>
    <s v="TILLIERS"/>
    <x v="0"/>
    <s v="Faire l’identification des étiquettes à changer et les poser "/>
    <n v="0"/>
    <m/>
    <s v="Nicolas"/>
    <x v="0"/>
    <x v="2"/>
    <m/>
    <m/>
    <m/>
  </r>
  <r>
    <s v="TILLIERS"/>
    <x v="1"/>
    <s v="Il y a un gros relamping à faire voir renouvellement des luminaires car anciens modèles type néon "/>
    <n v="0"/>
    <m/>
    <s v="Samir"/>
    <x v="0"/>
    <x v="0"/>
    <m/>
    <m/>
    <s v="Commande envoyée à ECR, il reste juste à caler la date des travaux et l’ICP associée."/>
  </r>
  <r>
    <s v="TILLIERS"/>
    <x v="1"/>
    <s v="Les dalles de plafonds tombent au fur et à mesure il est temps d’intervenir avant un accident  "/>
    <n v="0"/>
    <m/>
    <s v="Samir"/>
    <x v="0"/>
    <x v="0"/>
    <m/>
    <m/>
    <s v="Commande envoyée à ECR, il reste juste à caler la date des travaux et l’ICP associée."/>
  </r>
  <r>
    <s v="TILLIERS"/>
    <x v="1"/>
    <s v="Tout l’éclairage extérieur du poste est HS (+ de nombreuses zones en intérieur)"/>
    <n v="0"/>
    <m/>
    <s v="Samir"/>
    <x v="0"/>
    <x v="0"/>
    <m/>
    <m/>
    <m/>
  </r>
  <r>
    <s v="TILLIERS"/>
    <x v="0"/>
    <s v="Il y a un « ménage » de câbles HTA (surement anciennes liaisons HTA inter-rames) à faire au sous-sol"/>
    <n v="1"/>
    <m/>
    <s v="Samir"/>
    <x v="0"/>
    <x v="0"/>
    <m/>
    <n v="44967"/>
    <m/>
  </r>
  <r>
    <s v="TILLIERS"/>
    <x v="1"/>
    <s v="Porte à remplacer rame HTA "/>
    <n v="1"/>
    <m/>
    <s v="Gregory"/>
    <x v="0"/>
    <x v="0"/>
    <m/>
    <m/>
    <s v="Confirmer avec Greg ou Gilles"/>
  </r>
  <r>
    <s v="TILLIERS"/>
    <x v="1"/>
    <s v="Chauffage à changer "/>
    <n v="1"/>
    <m/>
    <s v="Samir"/>
    <x v="0"/>
    <x v="1"/>
    <m/>
    <m/>
    <m/>
  </r>
  <r>
    <s v="TILLIERS"/>
    <x v="1"/>
    <s v="Remplacer fenêtre côté locaux sociaux RTE"/>
    <n v="2"/>
    <m/>
    <m/>
    <x v="1"/>
    <x v="2"/>
    <m/>
    <m/>
    <m/>
  </r>
  <r>
    <s v="TILLIERS"/>
    <x v="0"/>
    <s v="RGT PS à reprendre en définitif"/>
    <n v="0"/>
    <d v="2023-10-02T00:00:00"/>
    <m/>
    <x v="0"/>
    <x v="2"/>
    <m/>
    <m/>
    <s v="Voir mail Mathieu du 09/08/2023 à 13:48"/>
  </r>
  <r>
    <s v="TILLIERS"/>
    <x v="1"/>
    <s v="Fuite clim salle CC"/>
    <n v="0"/>
    <d v="2023-10-02T00:00:00"/>
    <m/>
    <x v="0"/>
    <x v="0"/>
    <m/>
    <m/>
    <s v="Voir mail Mathieu du 09/08/2023 à 13:48"/>
  </r>
  <r>
    <s v="TILLIERS"/>
    <x v="0"/>
    <s v="Gradin de condos à déposer en totalité + MALT à mettre sur câble HTA"/>
    <n v="1"/>
    <d v="2023-10-02T00:00:00"/>
    <m/>
    <x v="0"/>
    <x v="2"/>
    <m/>
    <m/>
    <s v="Voir mail Mathieu du 09/08/2023 à 13:48"/>
  </r>
  <r>
    <s v="TILLIERS"/>
    <x v="1"/>
    <s v="Végétation voisin envahissant ouvrages dégradation clôtures et bavolets"/>
    <n v="1"/>
    <d v="2023-10-02T00:00:00"/>
    <s v="Mathieu"/>
    <x v="0"/>
    <x v="1"/>
    <m/>
    <m/>
    <s v="Voir mail Mathieu du 09/08/2023 à 13:48"/>
  </r>
  <r>
    <s v="TILLIERS"/>
    <x v="0"/>
    <s v="Alimentation coffrets pompes 1 et 2"/>
    <n v="1"/>
    <d v="2023-10-02T00:00:00"/>
    <m/>
    <x v="0"/>
    <x v="1"/>
    <m/>
    <m/>
    <s v="Voir mail Mathieu du 09/08/2023 à 13:48"/>
  </r>
  <r>
    <s v="TILLIERS"/>
    <x v="1"/>
    <s v="Pancarte EPI &quot;bien équipé?&quot; à refixer"/>
    <n v="0"/>
    <d v="2023-10-02T00:00:00"/>
    <m/>
    <x v="0"/>
    <x v="2"/>
    <m/>
    <m/>
    <s v="Voir mail Mathieu du 09/08/2023 à 13:48"/>
  </r>
  <r>
    <s v="TILLIERS"/>
    <x v="0"/>
    <s v="Niveau bas TIP Grille TR611"/>
    <n v="1"/>
    <d v="2023-10-02T00:00:00"/>
    <m/>
    <x v="0"/>
    <x v="2"/>
    <m/>
    <m/>
    <s v="Voir mail Mathieu du 09/08/2023 à 13:48"/>
  </r>
  <r>
    <s v="TILLIERS"/>
    <x v="1"/>
    <s v="Eclairage a reprendre sur l'ensemble du batiment"/>
    <n v="0"/>
    <d v="2023-10-18T00:00:00"/>
    <m/>
    <x v="0"/>
    <x v="2"/>
    <m/>
    <m/>
    <m/>
  </r>
  <r>
    <s v="TILLIERS"/>
    <x v="1"/>
    <s v="Borne de recharge vE a raccorder"/>
    <n v="1"/>
    <d v="2023-10-18T00:00:00"/>
    <s v="Miguel"/>
    <x v="0"/>
    <x v="1"/>
    <m/>
    <m/>
    <m/>
  </r>
  <r>
    <m/>
    <x v="2"/>
    <m/>
    <m/>
    <m/>
    <m/>
    <x v="4"/>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1">
  <location ref="A4:E8" firstHeaderRow="1" firstDataRow="2" firstDataCol="1"/>
  <pivotFields count="11">
    <pivotField showAll="0"/>
    <pivotField axis="axisRow" showAll="0">
      <items count="4">
        <item x="1"/>
        <item x="0"/>
        <item h="1" x="2"/>
        <item t="default"/>
      </items>
    </pivotField>
    <pivotField showAll="0"/>
    <pivotField showAll="0" defaultSubtotal="0"/>
    <pivotField showAll="0"/>
    <pivotField showAll="0"/>
    <pivotField showAll="0"/>
    <pivotField axis="axisCol" dataField="1" showAll="0">
      <items count="6">
        <item x="2"/>
        <item x="1"/>
        <item x="0"/>
        <item x="3"/>
        <item m="1" x="4"/>
        <item t="default"/>
      </items>
    </pivotField>
    <pivotField showAll="0"/>
    <pivotField showAll="0"/>
    <pivotField showAll="0"/>
  </pivotFields>
  <rowFields count="1">
    <field x="1"/>
  </rowFields>
  <rowItems count="3">
    <i>
      <x/>
    </i>
    <i>
      <x v="1"/>
    </i>
    <i t="grand">
      <x/>
    </i>
  </rowItems>
  <colFields count="1">
    <field x="7"/>
  </colFields>
  <colItems count="4">
    <i>
      <x/>
    </i>
    <i>
      <x v="1"/>
    </i>
    <i>
      <x v="2"/>
    </i>
    <i t="grand">
      <x/>
    </i>
  </colItems>
  <dataFields count="1">
    <dataField name="Nombre de Eta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eau croisé dynamique1"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L9" firstHeaderRow="1" firstDataRow="2" firstDataCol="1"/>
  <pivotFields count="11">
    <pivotField showAll="0"/>
    <pivotField showAll="0"/>
    <pivotField dataField="1" showAll="0"/>
    <pivotField showAll="0" defaultSubtotal="0"/>
    <pivotField showAll="0"/>
    <pivotField showAll="0"/>
    <pivotField axis="axisCol" showAll="0">
      <items count="11">
        <item x="2"/>
        <item x="5"/>
        <item x="3"/>
        <item x="0"/>
        <item x="6"/>
        <item x="1"/>
        <item x="4"/>
        <item x="7"/>
        <item x="8"/>
        <item x="9"/>
        <item t="default"/>
      </items>
    </pivotField>
    <pivotField axis="axisRow" showAll="0">
      <items count="6">
        <item x="2"/>
        <item m="1" x="4"/>
        <item x="1"/>
        <item x="0"/>
        <item x="3"/>
        <item t="default"/>
      </items>
    </pivotField>
    <pivotField showAll="0"/>
    <pivotField showAll="0"/>
    <pivotField showAll="0"/>
  </pivotFields>
  <rowFields count="1">
    <field x="7"/>
  </rowFields>
  <rowItems count="5">
    <i>
      <x/>
    </i>
    <i>
      <x v="2"/>
    </i>
    <i>
      <x v="3"/>
    </i>
    <i>
      <x v="4"/>
    </i>
    <i t="grand">
      <x/>
    </i>
  </rowItems>
  <colFields count="1">
    <field x="6"/>
  </colFields>
  <colItems count="11">
    <i>
      <x/>
    </i>
    <i>
      <x v="1"/>
    </i>
    <i>
      <x v="2"/>
    </i>
    <i>
      <x v="3"/>
    </i>
    <i>
      <x v="4"/>
    </i>
    <i>
      <x v="5"/>
    </i>
    <i>
      <x v="6"/>
    </i>
    <i>
      <x v="7"/>
    </i>
    <i>
      <x v="8"/>
    </i>
    <i>
      <x v="9"/>
    </i>
    <i t="grand">
      <x/>
    </i>
  </colItems>
  <dataFields count="1">
    <dataField name="Nombre de Ac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C31" sqref="C31"/>
    </sheetView>
  </sheetViews>
  <sheetFormatPr baseColWidth="10" defaultRowHeight="15" x14ac:dyDescent="0.25"/>
  <cols>
    <col min="1" max="1" width="14.140625" style="15" customWidth="1"/>
    <col min="2" max="2" width="20.85546875" style="15" customWidth="1"/>
    <col min="3" max="3" width="16" style="15" customWidth="1"/>
    <col min="4" max="4" width="16.140625" style="15" customWidth="1"/>
    <col min="5" max="5" width="20.5703125" style="15" customWidth="1"/>
    <col min="6" max="12" width="11.42578125" style="15"/>
    <col min="13" max="13" width="15" style="15" customWidth="1"/>
    <col min="14" max="14" width="56.85546875" customWidth="1"/>
  </cols>
  <sheetData>
    <row r="1" spans="1:14" ht="41.25" customHeight="1" x14ac:dyDescent="0.25">
      <c r="A1" s="114" t="s">
        <v>773</v>
      </c>
      <c r="B1" s="205" t="s">
        <v>520</v>
      </c>
      <c r="C1" s="205" t="s">
        <v>775</v>
      </c>
      <c r="D1" s="205" t="s">
        <v>776</v>
      </c>
      <c r="E1" s="205" t="s">
        <v>777</v>
      </c>
      <c r="F1" s="205" t="s">
        <v>778</v>
      </c>
      <c r="G1" s="116" t="s">
        <v>779</v>
      </c>
      <c r="H1" s="118" t="s">
        <v>779</v>
      </c>
      <c r="I1" s="201" t="s">
        <v>782</v>
      </c>
      <c r="J1" s="121" t="s">
        <v>783</v>
      </c>
      <c r="K1" s="201" t="s">
        <v>785</v>
      </c>
      <c r="L1" s="201" t="s">
        <v>786</v>
      </c>
      <c r="M1" s="201" t="s">
        <v>787</v>
      </c>
      <c r="N1" s="203" t="s">
        <v>822</v>
      </c>
    </row>
    <row r="2" spans="1:14" ht="15.75" thickBot="1" x14ac:dyDescent="0.3">
      <c r="A2" s="115" t="s">
        <v>774</v>
      </c>
      <c r="B2" s="206"/>
      <c r="C2" s="206"/>
      <c r="D2" s="206"/>
      <c r="E2" s="206"/>
      <c r="F2" s="206"/>
      <c r="G2" s="117" t="s">
        <v>780</v>
      </c>
      <c r="H2" s="119" t="s">
        <v>781</v>
      </c>
      <c r="I2" s="202"/>
      <c r="J2" s="122" t="s">
        <v>784</v>
      </c>
      <c r="K2" s="202"/>
      <c r="L2" s="202"/>
      <c r="M2" s="202"/>
      <c r="N2" s="204"/>
    </row>
    <row r="3" spans="1:14" ht="15.75" thickBot="1" x14ac:dyDescent="0.3">
      <c r="A3" s="123" t="s">
        <v>788</v>
      </c>
      <c r="B3" s="124" t="s">
        <v>789</v>
      </c>
      <c r="C3" s="124" t="s">
        <v>0</v>
      </c>
      <c r="D3" s="125" t="s">
        <v>790</v>
      </c>
      <c r="E3" s="125" t="s">
        <v>22</v>
      </c>
      <c r="F3" s="125" t="s">
        <v>791</v>
      </c>
      <c r="G3" s="127" t="s">
        <v>791</v>
      </c>
      <c r="H3" s="134" t="s">
        <v>791</v>
      </c>
      <c r="I3" s="135" t="s">
        <v>792</v>
      </c>
      <c r="J3" s="127" t="s">
        <v>792</v>
      </c>
      <c r="K3" s="127" t="s">
        <v>792</v>
      </c>
      <c r="L3" s="136" t="s">
        <v>793</v>
      </c>
      <c r="M3" s="139" t="s">
        <v>353</v>
      </c>
      <c r="N3" s="176" t="s">
        <v>824</v>
      </c>
    </row>
    <row r="4" spans="1:14" ht="16.5" customHeight="1" thickBot="1" x14ac:dyDescent="0.3">
      <c r="A4" s="123" t="s">
        <v>794</v>
      </c>
      <c r="B4" s="126" t="s">
        <v>789</v>
      </c>
      <c r="C4" s="126" t="s">
        <v>32</v>
      </c>
      <c r="D4" s="127" t="s">
        <v>795</v>
      </c>
      <c r="E4" s="127" t="s">
        <v>796</v>
      </c>
      <c r="F4" s="127" t="s">
        <v>791</v>
      </c>
      <c r="G4" s="127" t="s">
        <v>791</v>
      </c>
      <c r="H4" s="134" t="s">
        <v>791</v>
      </c>
      <c r="I4" s="135" t="s">
        <v>792</v>
      </c>
      <c r="J4" s="136" t="s">
        <v>793</v>
      </c>
      <c r="K4" s="127" t="s">
        <v>792</v>
      </c>
      <c r="L4" s="127" t="s">
        <v>792</v>
      </c>
      <c r="M4" s="139" t="s">
        <v>353</v>
      </c>
      <c r="N4" s="175"/>
    </row>
    <row r="5" spans="1:14" ht="15.75" thickBot="1" x14ac:dyDescent="0.3">
      <c r="A5" s="123" t="s">
        <v>797</v>
      </c>
      <c r="B5" s="126" t="s">
        <v>789</v>
      </c>
      <c r="C5" s="126" t="s">
        <v>38</v>
      </c>
      <c r="D5" s="127" t="s">
        <v>798</v>
      </c>
      <c r="E5" s="127" t="s">
        <v>53</v>
      </c>
      <c r="F5" s="127" t="s">
        <v>791</v>
      </c>
      <c r="G5" s="127" t="s">
        <v>791</v>
      </c>
      <c r="H5" s="134" t="s">
        <v>791</v>
      </c>
      <c r="I5" s="135" t="s">
        <v>792</v>
      </c>
      <c r="J5" s="127" t="s">
        <v>792</v>
      </c>
      <c r="K5" s="127" t="s">
        <v>792</v>
      </c>
      <c r="L5" s="127" t="s">
        <v>792</v>
      </c>
      <c r="M5" s="139" t="s">
        <v>353</v>
      </c>
      <c r="N5" s="176"/>
    </row>
    <row r="6" spans="1:14" ht="18" customHeight="1" thickBot="1" x14ac:dyDescent="0.3">
      <c r="A6" s="123" t="s">
        <v>799</v>
      </c>
      <c r="B6" s="126" t="s">
        <v>789</v>
      </c>
      <c r="C6" s="126" t="s">
        <v>58</v>
      </c>
      <c r="D6" s="127" t="s">
        <v>800</v>
      </c>
      <c r="E6" s="127" t="s">
        <v>801</v>
      </c>
      <c r="F6" s="127" t="s">
        <v>791</v>
      </c>
      <c r="G6" s="127" t="s">
        <v>791</v>
      </c>
      <c r="H6" s="134" t="s">
        <v>791</v>
      </c>
      <c r="I6" s="137" t="s">
        <v>793</v>
      </c>
      <c r="J6" s="136" t="s">
        <v>793</v>
      </c>
      <c r="K6" s="127" t="s">
        <v>792</v>
      </c>
      <c r="L6" s="136" t="s">
        <v>793</v>
      </c>
      <c r="M6" s="139" t="s">
        <v>353</v>
      </c>
      <c r="N6" s="175" t="s">
        <v>825</v>
      </c>
    </row>
    <row r="7" spans="1:14" ht="15.75" thickBot="1" x14ac:dyDescent="0.3">
      <c r="A7" s="141" t="s">
        <v>802</v>
      </c>
      <c r="B7" s="142" t="s">
        <v>789</v>
      </c>
      <c r="C7" s="143" t="s">
        <v>51</v>
      </c>
      <c r="D7" s="148">
        <v>45362</v>
      </c>
      <c r="E7" s="150" t="s">
        <v>146</v>
      </c>
      <c r="F7" s="151" t="s">
        <v>791</v>
      </c>
      <c r="G7" s="152" t="s">
        <v>791</v>
      </c>
      <c r="H7" s="153" t="s">
        <v>791</v>
      </c>
      <c r="I7" s="154" t="s">
        <v>792</v>
      </c>
      <c r="J7" s="155" t="s">
        <v>792</v>
      </c>
      <c r="K7" s="152" t="s">
        <v>792</v>
      </c>
      <c r="L7" s="156" t="s">
        <v>793</v>
      </c>
      <c r="M7" s="149" t="s">
        <v>353</v>
      </c>
      <c r="N7" s="176"/>
    </row>
    <row r="8" spans="1:14" ht="15.75" thickBot="1" x14ac:dyDescent="0.3">
      <c r="A8" s="123" t="s">
        <v>803</v>
      </c>
      <c r="B8" s="126" t="s">
        <v>789</v>
      </c>
      <c r="C8" s="144" t="s">
        <v>804</v>
      </c>
      <c r="D8" s="127" t="s">
        <v>805</v>
      </c>
      <c r="E8" s="127" t="s">
        <v>22</v>
      </c>
      <c r="F8" s="127" t="s">
        <v>791</v>
      </c>
      <c r="G8" s="127" t="s">
        <v>791</v>
      </c>
      <c r="H8" s="134" t="s">
        <v>791</v>
      </c>
      <c r="I8" s="137" t="s">
        <v>793</v>
      </c>
      <c r="J8" s="127" t="s">
        <v>792</v>
      </c>
      <c r="K8" s="127" t="s">
        <v>792</v>
      </c>
      <c r="L8" s="136" t="s">
        <v>793</v>
      </c>
      <c r="M8" s="136" t="s">
        <v>353</v>
      </c>
      <c r="N8" s="175" t="s">
        <v>829</v>
      </c>
    </row>
    <row r="9" spans="1:14" ht="15.75" thickBot="1" x14ac:dyDescent="0.3">
      <c r="A9" s="123" t="s">
        <v>806</v>
      </c>
      <c r="B9" s="126" t="s">
        <v>789</v>
      </c>
      <c r="C9" s="144" t="s">
        <v>78</v>
      </c>
      <c r="D9" s="127" t="s">
        <v>807</v>
      </c>
      <c r="E9" s="127" t="s">
        <v>801</v>
      </c>
      <c r="F9" s="127" t="s">
        <v>791</v>
      </c>
      <c r="G9" s="127" t="s">
        <v>791</v>
      </c>
      <c r="H9" s="134" t="s">
        <v>791</v>
      </c>
      <c r="I9" s="135" t="s">
        <v>792</v>
      </c>
      <c r="J9" s="136" t="s">
        <v>793</v>
      </c>
      <c r="K9" s="127" t="s">
        <v>792</v>
      </c>
      <c r="L9" s="136" t="s">
        <v>793</v>
      </c>
      <c r="M9" s="136" t="s">
        <v>353</v>
      </c>
      <c r="N9" s="176" t="s">
        <v>827</v>
      </c>
    </row>
    <row r="10" spans="1:14" ht="15.75" thickBot="1" x14ac:dyDescent="0.3">
      <c r="A10" s="123" t="s">
        <v>808</v>
      </c>
      <c r="B10" s="126" t="s">
        <v>789</v>
      </c>
      <c r="C10" s="144" t="s">
        <v>89</v>
      </c>
      <c r="D10" s="127" t="s">
        <v>809</v>
      </c>
      <c r="E10" s="127" t="s">
        <v>53</v>
      </c>
      <c r="F10" s="127" t="s">
        <v>791</v>
      </c>
      <c r="G10" s="127" t="s">
        <v>791</v>
      </c>
      <c r="H10" s="134" t="s">
        <v>791</v>
      </c>
      <c r="I10" s="137" t="s">
        <v>793</v>
      </c>
      <c r="J10" s="127" t="s">
        <v>792</v>
      </c>
      <c r="K10" s="127" t="s">
        <v>792</v>
      </c>
      <c r="L10" s="127" t="s">
        <v>792</v>
      </c>
      <c r="M10" s="136" t="s">
        <v>353</v>
      </c>
      <c r="N10" s="175" t="s">
        <v>826</v>
      </c>
    </row>
    <row r="11" spans="1:14" ht="15.75" thickBot="1" x14ac:dyDescent="0.3">
      <c r="A11" s="123" t="s">
        <v>810</v>
      </c>
      <c r="B11" s="124" t="s">
        <v>789</v>
      </c>
      <c r="C11" s="145" t="s">
        <v>129</v>
      </c>
      <c r="D11" s="125" t="s">
        <v>798</v>
      </c>
      <c r="E11" s="127" t="s">
        <v>801</v>
      </c>
      <c r="F11" s="125" t="s">
        <v>791</v>
      </c>
      <c r="G11" s="127" t="s">
        <v>791</v>
      </c>
      <c r="H11" s="134" t="s">
        <v>791</v>
      </c>
      <c r="I11" s="137" t="s">
        <v>793</v>
      </c>
      <c r="J11" s="136" t="s">
        <v>793</v>
      </c>
      <c r="K11" s="127" t="s">
        <v>792</v>
      </c>
      <c r="L11" s="127" t="s">
        <v>792</v>
      </c>
      <c r="M11" s="136" t="s">
        <v>353</v>
      </c>
      <c r="N11" s="176" t="s">
        <v>823</v>
      </c>
    </row>
    <row r="12" spans="1:14" ht="15.75" thickBot="1" x14ac:dyDescent="0.3">
      <c r="A12" s="123" t="s">
        <v>811</v>
      </c>
      <c r="B12" s="126" t="s">
        <v>789</v>
      </c>
      <c r="C12" s="144" t="s">
        <v>135</v>
      </c>
      <c r="D12" s="127" t="s">
        <v>812</v>
      </c>
      <c r="E12" s="127" t="s">
        <v>801</v>
      </c>
      <c r="F12" s="127" t="s">
        <v>791</v>
      </c>
      <c r="G12" s="127" t="s">
        <v>791</v>
      </c>
      <c r="H12" s="134" t="s">
        <v>791</v>
      </c>
      <c r="I12" s="135" t="s">
        <v>792</v>
      </c>
      <c r="J12" s="127" t="s">
        <v>792</v>
      </c>
      <c r="K12" s="127" t="s">
        <v>792</v>
      </c>
      <c r="L12" s="127" t="s">
        <v>792</v>
      </c>
      <c r="M12" s="136" t="s">
        <v>353</v>
      </c>
      <c r="N12" s="175"/>
    </row>
    <row r="13" spans="1:14" ht="15.75" thickBot="1" x14ac:dyDescent="0.3">
      <c r="A13" s="141" t="s">
        <v>813</v>
      </c>
      <c r="B13" s="142" t="s">
        <v>789</v>
      </c>
      <c r="C13" s="147" t="s">
        <v>150</v>
      </c>
      <c r="D13" s="158">
        <v>45365</v>
      </c>
      <c r="E13" s="163" t="s">
        <v>801</v>
      </c>
      <c r="F13" s="151" t="s">
        <v>791</v>
      </c>
      <c r="G13" s="152" t="s">
        <v>791</v>
      </c>
      <c r="H13" s="153" t="s">
        <v>791</v>
      </c>
      <c r="I13" s="161" t="s">
        <v>793</v>
      </c>
      <c r="J13" s="153" t="s">
        <v>792</v>
      </c>
      <c r="K13" s="154" t="s">
        <v>814</v>
      </c>
      <c r="L13" s="153" t="s">
        <v>792</v>
      </c>
      <c r="M13" s="162" t="s">
        <v>353</v>
      </c>
      <c r="N13" s="176"/>
    </row>
    <row r="14" spans="1:14" ht="15.75" thickBot="1" x14ac:dyDescent="0.3">
      <c r="A14" s="123" t="s">
        <v>815</v>
      </c>
      <c r="B14" s="164" t="s">
        <v>789</v>
      </c>
      <c r="C14" s="165" t="s">
        <v>164</v>
      </c>
      <c r="D14" s="166" t="s">
        <v>816</v>
      </c>
      <c r="E14" s="166" t="s">
        <v>801</v>
      </c>
      <c r="F14" s="166" t="s">
        <v>791</v>
      </c>
      <c r="G14" s="166" t="s">
        <v>791</v>
      </c>
      <c r="H14" s="167" t="s">
        <v>791</v>
      </c>
      <c r="I14" s="168" t="s">
        <v>792</v>
      </c>
      <c r="J14" s="166" t="s">
        <v>792</v>
      </c>
      <c r="K14" s="169" t="s">
        <v>814</v>
      </c>
      <c r="L14" s="170" t="s">
        <v>793</v>
      </c>
      <c r="M14" s="170" t="s">
        <v>353</v>
      </c>
      <c r="N14" s="175" t="s">
        <v>828</v>
      </c>
    </row>
    <row r="15" spans="1:14" ht="15.75" thickBot="1" x14ac:dyDescent="0.3">
      <c r="A15" s="141" t="s">
        <v>817</v>
      </c>
      <c r="B15" s="171" t="s">
        <v>789</v>
      </c>
      <c r="C15" s="171" t="s">
        <v>165</v>
      </c>
      <c r="D15" s="172">
        <v>45372</v>
      </c>
      <c r="E15" s="173" t="s">
        <v>801</v>
      </c>
      <c r="F15" s="173" t="s">
        <v>791</v>
      </c>
      <c r="G15" s="174" t="s">
        <v>791</v>
      </c>
      <c r="H15" s="153" t="s">
        <v>791</v>
      </c>
      <c r="I15" s="156" t="s">
        <v>793</v>
      </c>
      <c r="J15" s="156" t="s">
        <v>793</v>
      </c>
      <c r="K15" s="155" t="s">
        <v>814</v>
      </c>
      <c r="L15" s="155" t="s">
        <v>792</v>
      </c>
      <c r="M15" s="156" t="s">
        <v>353</v>
      </c>
      <c r="N15" s="156"/>
    </row>
    <row r="16" spans="1:14" ht="15.75" thickBot="1" x14ac:dyDescent="0.3">
      <c r="A16" s="123" t="s">
        <v>818</v>
      </c>
      <c r="B16" s="126" t="s">
        <v>789</v>
      </c>
      <c r="C16" s="144" t="s">
        <v>166</v>
      </c>
      <c r="D16" s="127" t="s">
        <v>819</v>
      </c>
      <c r="E16" s="127" t="s">
        <v>53</v>
      </c>
      <c r="F16" s="127" t="s">
        <v>791</v>
      </c>
      <c r="G16" s="127" t="s">
        <v>791</v>
      </c>
      <c r="H16" s="134" t="s">
        <v>791</v>
      </c>
      <c r="I16" s="137" t="s">
        <v>793</v>
      </c>
      <c r="J16" s="136" t="s">
        <v>793</v>
      </c>
      <c r="K16" s="127" t="s">
        <v>792</v>
      </c>
      <c r="L16" s="136" t="s">
        <v>793</v>
      </c>
      <c r="M16" s="136" t="s">
        <v>353</v>
      </c>
      <c r="N16" s="175" t="s">
        <v>823</v>
      </c>
    </row>
    <row r="17" spans="1:14" ht="17.25" customHeight="1" thickBot="1" x14ac:dyDescent="0.3">
      <c r="A17" s="128" t="s">
        <v>820</v>
      </c>
      <c r="B17" s="129" t="s">
        <v>789</v>
      </c>
      <c r="C17" s="146" t="s">
        <v>167</v>
      </c>
      <c r="D17" s="130">
        <v>45378</v>
      </c>
      <c r="E17" s="131" t="s">
        <v>848</v>
      </c>
      <c r="F17" s="131" t="s">
        <v>791</v>
      </c>
      <c r="G17" s="131"/>
      <c r="H17" s="133"/>
      <c r="I17" s="138"/>
      <c r="J17" s="132"/>
      <c r="K17" s="132" t="s">
        <v>814</v>
      </c>
      <c r="L17" s="132"/>
      <c r="M17" s="132"/>
      <c r="N17" s="176"/>
    </row>
    <row r="18" spans="1:14" ht="15.75" thickBot="1" x14ac:dyDescent="0.3">
      <c r="A18" s="141" t="s">
        <v>821</v>
      </c>
      <c r="B18" s="142" t="s">
        <v>789</v>
      </c>
      <c r="C18" s="147" t="s">
        <v>168</v>
      </c>
      <c r="D18" s="140">
        <v>45358</v>
      </c>
      <c r="E18" s="157" t="s">
        <v>22</v>
      </c>
      <c r="F18" s="158" t="s">
        <v>791</v>
      </c>
      <c r="G18" s="159" t="s">
        <v>791</v>
      </c>
      <c r="H18" s="158" t="s">
        <v>791</v>
      </c>
      <c r="I18" s="154" t="s">
        <v>792</v>
      </c>
      <c r="J18" s="155" t="s">
        <v>792</v>
      </c>
      <c r="K18" s="154" t="s">
        <v>814</v>
      </c>
      <c r="L18" s="155" t="s">
        <v>792</v>
      </c>
      <c r="M18" s="160" t="s">
        <v>835</v>
      </c>
      <c r="N18" s="120"/>
    </row>
  </sheetData>
  <mergeCells count="10">
    <mergeCell ref="K1:K2"/>
    <mergeCell ref="L1:L2"/>
    <mergeCell ref="M1:M2"/>
    <mergeCell ref="N1:N2"/>
    <mergeCell ref="B1:B2"/>
    <mergeCell ref="C1:C2"/>
    <mergeCell ref="D1:D2"/>
    <mergeCell ref="E1:E2"/>
    <mergeCell ref="F1:F2"/>
    <mergeCell ref="I1:I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A21" sqref="A21"/>
    </sheetView>
  </sheetViews>
  <sheetFormatPr baseColWidth="10" defaultRowHeight="15" x14ac:dyDescent="0.25"/>
  <cols>
    <col min="1" max="1" width="77" customWidth="1"/>
    <col min="2" max="2" width="68.28515625" customWidth="1"/>
    <col min="3" max="3" width="57.42578125" customWidth="1"/>
  </cols>
  <sheetData>
    <row r="2" spans="1:2" x14ac:dyDescent="0.25">
      <c r="A2" s="15" t="s">
        <v>706</v>
      </c>
      <c r="B2" s="15"/>
    </row>
    <row r="3" spans="1:2" ht="30" x14ac:dyDescent="0.25">
      <c r="A3" s="15" t="s">
        <v>707</v>
      </c>
      <c r="B3" s="15"/>
    </row>
    <row r="4" spans="1:2" ht="45" x14ac:dyDescent="0.25">
      <c r="A4" s="15" t="s">
        <v>708</v>
      </c>
      <c r="B4" s="15"/>
    </row>
    <row r="5" spans="1:2" x14ac:dyDescent="0.25">
      <c r="A5" s="15"/>
      <c r="B5" s="15"/>
    </row>
    <row r="6" spans="1:2" x14ac:dyDescent="0.25">
      <c r="A6" s="15" t="s">
        <v>709</v>
      </c>
      <c r="B6" s="15"/>
    </row>
    <row r="7" spans="1:2" ht="30" x14ac:dyDescent="0.25">
      <c r="A7" s="15" t="s">
        <v>710</v>
      </c>
      <c r="B7" s="15"/>
    </row>
    <row r="8" spans="1:2" ht="45" x14ac:dyDescent="0.25">
      <c r="A8" s="15" t="s">
        <v>711</v>
      </c>
      <c r="B8" s="15"/>
    </row>
    <row r="9" spans="1:2" x14ac:dyDescent="0.25">
      <c r="A9" s="15"/>
      <c r="B9" s="15"/>
    </row>
    <row r="10" spans="1:2" x14ac:dyDescent="0.25">
      <c r="A10" s="15" t="s">
        <v>712</v>
      </c>
      <c r="B10" s="15"/>
    </row>
    <row r="11" spans="1:2" x14ac:dyDescent="0.25">
      <c r="A11" s="15" t="s">
        <v>713</v>
      </c>
      <c r="B11"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1"/>
  <sheetViews>
    <sheetView tabSelected="1" zoomScale="80" zoomScaleNormal="80" workbookViewId="0">
      <selection activeCell="L17" sqref="L17"/>
    </sheetView>
  </sheetViews>
  <sheetFormatPr baseColWidth="10" defaultRowHeight="15" x14ac:dyDescent="0.25"/>
  <cols>
    <col min="1" max="1" width="16.42578125" style="76" customWidth="1"/>
    <col min="2" max="2" width="14.140625" style="76" customWidth="1"/>
    <col min="3" max="4" width="18.140625" style="76" customWidth="1"/>
    <col min="5" max="5" width="74.85546875" style="107" customWidth="1"/>
    <col min="6" max="6" width="11.140625" style="207" customWidth="1"/>
    <col min="7" max="7" width="16.5703125" style="75" customWidth="1"/>
    <col min="8" max="8" width="25.140625" style="75" customWidth="1"/>
  </cols>
  <sheetData>
    <row r="1" spans="1:9" ht="15.75" thickBot="1" x14ac:dyDescent="0.3">
      <c r="A1" s="225" t="s">
        <v>981</v>
      </c>
      <c r="B1" s="226" t="s">
        <v>982</v>
      </c>
      <c r="C1" s="226" t="s">
        <v>983</v>
      </c>
      <c r="D1" s="226" t="s">
        <v>517</v>
      </c>
      <c r="E1" s="227" t="s">
        <v>984</v>
      </c>
      <c r="F1" s="228" t="s">
        <v>516</v>
      </c>
      <c r="G1" s="228" t="s">
        <v>25</v>
      </c>
      <c r="H1" s="228" t="s">
        <v>257</v>
      </c>
      <c r="I1" s="229" t="s">
        <v>985</v>
      </c>
    </row>
    <row r="2" spans="1:9" ht="30" x14ac:dyDescent="0.25">
      <c r="A2" s="76" t="s">
        <v>0</v>
      </c>
      <c r="E2" s="107" t="s">
        <v>15</v>
      </c>
      <c r="G2" s="77" t="s">
        <v>463</v>
      </c>
    </row>
    <row r="3" spans="1:9" x14ac:dyDescent="0.25">
      <c r="A3" s="111" t="s">
        <v>0</v>
      </c>
      <c r="B3" s="111"/>
      <c r="C3" s="111"/>
      <c r="D3" s="111"/>
      <c r="E3" s="181" t="s">
        <v>700</v>
      </c>
      <c r="F3" s="208"/>
      <c r="G3" s="77" t="s">
        <v>463</v>
      </c>
    </row>
    <row r="4" spans="1:9" x14ac:dyDescent="0.25">
      <c r="A4" s="111" t="s">
        <v>0</v>
      </c>
      <c r="B4" s="111"/>
      <c r="C4" s="111"/>
      <c r="D4" s="111"/>
      <c r="E4" s="181" t="s">
        <v>701</v>
      </c>
      <c r="F4" s="208"/>
      <c r="G4" s="77" t="s">
        <v>463</v>
      </c>
    </row>
    <row r="5" spans="1:9" x14ac:dyDescent="0.25">
      <c r="A5" s="111" t="s">
        <v>0</v>
      </c>
      <c r="B5" s="111"/>
      <c r="C5" s="111"/>
      <c r="D5" s="111"/>
      <c r="E5" s="181" t="s">
        <v>702</v>
      </c>
      <c r="F5" s="208"/>
      <c r="G5" s="78" t="s">
        <v>6</v>
      </c>
    </row>
    <row r="6" spans="1:9" x14ac:dyDescent="0.25">
      <c r="A6" s="111" t="s">
        <v>0</v>
      </c>
      <c r="B6" s="111"/>
      <c r="C6" s="111"/>
      <c r="D6" s="111"/>
      <c r="E6" s="181" t="s">
        <v>696</v>
      </c>
      <c r="F6" s="208"/>
      <c r="G6" s="79" t="s">
        <v>464</v>
      </c>
    </row>
    <row r="7" spans="1:9" x14ac:dyDescent="0.25">
      <c r="A7" s="111" t="s">
        <v>0</v>
      </c>
      <c r="B7" s="111"/>
      <c r="C7" s="111"/>
      <c r="D7" s="111"/>
      <c r="E7" s="181" t="s">
        <v>697</v>
      </c>
      <c r="F7" s="208"/>
      <c r="G7" s="77" t="s">
        <v>463</v>
      </c>
    </row>
    <row r="8" spans="1:9" x14ac:dyDescent="0.25">
      <c r="A8" s="76" t="s">
        <v>0</v>
      </c>
      <c r="E8" s="107" t="s">
        <v>13</v>
      </c>
      <c r="G8" s="77" t="s">
        <v>463</v>
      </c>
    </row>
    <row r="9" spans="1:9" x14ac:dyDescent="0.25">
      <c r="A9" s="111" t="s">
        <v>0</v>
      </c>
      <c r="B9" s="111"/>
      <c r="C9" s="111"/>
      <c r="D9" s="111"/>
      <c r="E9" s="181" t="s">
        <v>676</v>
      </c>
      <c r="F9" s="208"/>
      <c r="G9" s="79" t="s">
        <v>464</v>
      </c>
    </row>
    <row r="10" spans="1:9" x14ac:dyDescent="0.25">
      <c r="A10" s="111" t="s">
        <v>0</v>
      </c>
      <c r="B10" s="111"/>
      <c r="C10" s="111"/>
      <c r="D10" s="111"/>
      <c r="E10" s="181" t="s">
        <v>695</v>
      </c>
      <c r="F10" s="208"/>
      <c r="G10" s="78" t="s">
        <v>6</v>
      </c>
    </row>
    <row r="11" spans="1:9" x14ac:dyDescent="0.25">
      <c r="A11" s="76" t="s">
        <v>0</v>
      </c>
      <c r="E11" s="107" t="s">
        <v>10</v>
      </c>
      <c r="G11" s="77" t="s">
        <v>463</v>
      </c>
    </row>
    <row r="12" spans="1:9" ht="30" x14ac:dyDescent="0.25">
      <c r="A12" s="76" t="s">
        <v>0</v>
      </c>
      <c r="E12" s="107" t="s">
        <v>5</v>
      </c>
      <c r="G12" s="77" t="s">
        <v>463</v>
      </c>
    </row>
    <row r="13" spans="1:9" x14ac:dyDescent="0.25">
      <c r="A13" s="111" t="s">
        <v>0</v>
      </c>
      <c r="B13" s="111"/>
      <c r="C13" s="111"/>
      <c r="D13" s="111"/>
      <c r="E13" s="181" t="s">
        <v>704</v>
      </c>
      <c r="F13" s="208"/>
      <c r="G13" s="77" t="s">
        <v>463</v>
      </c>
    </row>
    <row r="14" spans="1:9" x14ac:dyDescent="0.25">
      <c r="A14" s="76" t="s">
        <v>0</v>
      </c>
      <c r="E14" s="107" t="s">
        <v>7</v>
      </c>
      <c r="G14" s="77" t="s">
        <v>463</v>
      </c>
    </row>
    <row r="15" spans="1:9" x14ac:dyDescent="0.25">
      <c r="A15" s="111" t="s">
        <v>0</v>
      </c>
      <c r="B15" s="111"/>
      <c r="C15" s="111"/>
      <c r="D15" s="111"/>
      <c r="E15" s="181" t="s">
        <v>703</v>
      </c>
      <c r="F15" s="208"/>
      <c r="G15" s="79" t="s">
        <v>464</v>
      </c>
    </row>
    <row r="16" spans="1:9" x14ac:dyDescent="0.25">
      <c r="A16" s="111" t="s">
        <v>0</v>
      </c>
      <c r="B16" s="111"/>
      <c r="C16" s="111"/>
      <c r="D16" s="111"/>
      <c r="E16" s="181" t="s">
        <v>699</v>
      </c>
      <c r="F16" s="208"/>
      <c r="G16" s="77" t="s">
        <v>463</v>
      </c>
    </row>
    <row r="17" spans="1:7" ht="30" x14ac:dyDescent="0.25">
      <c r="A17" s="76" t="s">
        <v>0</v>
      </c>
      <c r="E17" s="107" t="s">
        <v>3</v>
      </c>
      <c r="G17" s="77" t="s">
        <v>463</v>
      </c>
    </row>
    <row r="18" spans="1:7" x14ac:dyDescent="0.25">
      <c r="A18" s="111" t="s">
        <v>0</v>
      </c>
      <c r="B18" s="111"/>
      <c r="C18" s="111"/>
      <c r="D18" s="111"/>
      <c r="E18" s="181" t="s">
        <v>698</v>
      </c>
      <c r="F18" s="208"/>
      <c r="G18" s="79" t="s">
        <v>464</v>
      </c>
    </row>
    <row r="19" spans="1:7" x14ac:dyDescent="0.25">
      <c r="A19" s="76" t="s">
        <v>0</v>
      </c>
      <c r="E19" s="107" t="s">
        <v>14</v>
      </c>
      <c r="G19" s="79" t="s">
        <v>464</v>
      </c>
    </row>
    <row r="20" spans="1:7" ht="30" x14ac:dyDescent="0.25">
      <c r="A20" s="76" t="s">
        <v>0</v>
      </c>
      <c r="E20" s="107" t="s">
        <v>21</v>
      </c>
      <c r="G20" s="77" t="s">
        <v>463</v>
      </c>
    </row>
    <row r="21" spans="1:7" x14ac:dyDescent="0.25">
      <c r="A21" s="76" t="s">
        <v>0</v>
      </c>
      <c r="E21" s="107" t="s">
        <v>16</v>
      </c>
      <c r="G21" s="77" t="s">
        <v>463</v>
      </c>
    </row>
    <row r="22" spans="1:7" ht="30" x14ac:dyDescent="0.25">
      <c r="A22" s="76" t="s">
        <v>0</v>
      </c>
      <c r="E22" s="107" t="s">
        <v>349</v>
      </c>
      <c r="G22" s="77" t="s">
        <v>463</v>
      </c>
    </row>
    <row r="23" spans="1:7" ht="30" x14ac:dyDescent="0.25">
      <c r="A23" s="76" t="s">
        <v>0</v>
      </c>
      <c r="E23" s="107" t="s">
        <v>513</v>
      </c>
      <c r="G23" s="78" t="s">
        <v>6</v>
      </c>
    </row>
    <row r="24" spans="1:7" ht="30" x14ac:dyDescent="0.25">
      <c r="A24" s="76" t="s">
        <v>0</v>
      </c>
      <c r="E24" s="107" t="s">
        <v>350</v>
      </c>
      <c r="G24" s="77" t="s">
        <v>463</v>
      </c>
    </row>
    <row r="25" spans="1:7" x14ac:dyDescent="0.25">
      <c r="A25" s="76" t="s">
        <v>0</v>
      </c>
      <c r="E25" s="107" t="s">
        <v>348</v>
      </c>
      <c r="G25" s="77" t="s">
        <v>463</v>
      </c>
    </row>
    <row r="26" spans="1:7" x14ac:dyDescent="0.25">
      <c r="A26" s="76" t="s">
        <v>0</v>
      </c>
      <c r="E26" s="107" t="s">
        <v>347</v>
      </c>
      <c r="G26" s="77" t="s">
        <v>463</v>
      </c>
    </row>
    <row r="27" spans="1:7" ht="30" x14ac:dyDescent="0.25">
      <c r="A27" s="76" t="s">
        <v>0</v>
      </c>
      <c r="E27" s="107" t="s">
        <v>351</v>
      </c>
      <c r="G27" s="77" t="s">
        <v>463</v>
      </c>
    </row>
    <row r="28" spans="1:7" x14ac:dyDescent="0.25">
      <c r="A28" s="76" t="s">
        <v>0</v>
      </c>
      <c r="E28" s="107" t="s">
        <v>9</v>
      </c>
      <c r="G28" s="77" t="s">
        <v>463</v>
      </c>
    </row>
    <row r="29" spans="1:7" x14ac:dyDescent="0.25">
      <c r="A29" s="76" t="s">
        <v>0</v>
      </c>
      <c r="E29" s="107" t="s">
        <v>12</v>
      </c>
      <c r="G29" s="77" t="s">
        <v>463</v>
      </c>
    </row>
    <row r="30" spans="1:7" x14ac:dyDescent="0.25">
      <c r="A30" s="76" t="s">
        <v>32</v>
      </c>
      <c r="E30" s="107" t="s">
        <v>268</v>
      </c>
      <c r="G30" s="77" t="s">
        <v>463</v>
      </c>
    </row>
    <row r="31" spans="1:7" x14ac:dyDescent="0.25">
      <c r="A31" s="76" t="s">
        <v>32</v>
      </c>
      <c r="E31" s="107" t="s">
        <v>57</v>
      </c>
      <c r="G31" s="78" t="s">
        <v>6</v>
      </c>
    </row>
    <row r="32" spans="1:7" x14ac:dyDescent="0.25">
      <c r="A32" s="76" t="s">
        <v>32</v>
      </c>
      <c r="E32" s="107" t="s">
        <v>421</v>
      </c>
      <c r="G32" s="79" t="s">
        <v>464</v>
      </c>
    </row>
    <row r="33" spans="1:7" x14ac:dyDescent="0.25">
      <c r="A33" s="76" t="s">
        <v>32</v>
      </c>
      <c r="E33" s="107" t="s">
        <v>271</v>
      </c>
      <c r="G33" s="77" t="s">
        <v>463</v>
      </c>
    </row>
    <row r="34" spans="1:7" x14ac:dyDescent="0.25">
      <c r="A34" s="76" t="s">
        <v>32</v>
      </c>
      <c r="E34" s="107" t="s">
        <v>469</v>
      </c>
      <c r="G34" s="77" t="s">
        <v>463</v>
      </c>
    </row>
    <row r="35" spans="1:7" x14ac:dyDescent="0.25">
      <c r="A35" s="76" t="s">
        <v>32</v>
      </c>
      <c r="E35" s="107" t="s">
        <v>438</v>
      </c>
      <c r="G35" s="77" t="s">
        <v>463</v>
      </c>
    </row>
    <row r="36" spans="1:7" x14ac:dyDescent="0.25">
      <c r="A36" s="76" t="s">
        <v>32</v>
      </c>
      <c r="E36" s="107" t="s">
        <v>409</v>
      </c>
      <c r="G36" s="77" t="s">
        <v>463</v>
      </c>
    </row>
    <row r="37" spans="1:7" x14ac:dyDescent="0.25">
      <c r="A37" s="76" t="s">
        <v>32</v>
      </c>
      <c r="E37" s="107" t="s">
        <v>475</v>
      </c>
      <c r="G37" s="79" t="s">
        <v>464</v>
      </c>
    </row>
    <row r="38" spans="1:7" ht="30" x14ac:dyDescent="0.25">
      <c r="A38" s="76" t="s">
        <v>32</v>
      </c>
      <c r="E38" s="107" t="s">
        <v>473</v>
      </c>
      <c r="G38" s="79" t="s">
        <v>464</v>
      </c>
    </row>
    <row r="39" spans="1:7" x14ac:dyDescent="0.25">
      <c r="A39" s="76" t="s">
        <v>32</v>
      </c>
      <c r="E39" s="107" t="s">
        <v>419</v>
      </c>
      <c r="G39" s="77" t="s">
        <v>463</v>
      </c>
    </row>
    <row r="40" spans="1:7" x14ac:dyDescent="0.25">
      <c r="A40" s="76" t="s">
        <v>32</v>
      </c>
      <c r="E40" s="107" t="s">
        <v>470</v>
      </c>
      <c r="G40" s="79" t="s">
        <v>464</v>
      </c>
    </row>
    <row r="41" spans="1:7" x14ac:dyDescent="0.25">
      <c r="A41" s="76" t="s">
        <v>32</v>
      </c>
      <c r="E41" s="107" t="s">
        <v>881</v>
      </c>
      <c r="G41" s="79" t="s">
        <v>464</v>
      </c>
    </row>
    <row r="42" spans="1:7" x14ac:dyDescent="0.25">
      <c r="A42" s="76" t="s">
        <v>32</v>
      </c>
      <c r="E42" s="107" t="s">
        <v>402</v>
      </c>
      <c r="G42" s="77" t="s">
        <v>463</v>
      </c>
    </row>
    <row r="43" spans="1:7" x14ac:dyDescent="0.25">
      <c r="A43" s="76" t="s">
        <v>32</v>
      </c>
      <c r="E43" s="107" t="s">
        <v>471</v>
      </c>
      <c r="G43" s="77" t="s">
        <v>463</v>
      </c>
    </row>
    <row r="44" spans="1:7" x14ac:dyDescent="0.25">
      <c r="A44" s="76" t="s">
        <v>32</v>
      </c>
      <c r="E44" s="107" t="s">
        <v>272</v>
      </c>
      <c r="G44" s="78" t="s">
        <v>6</v>
      </c>
    </row>
    <row r="45" spans="1:7" x14ac:dyDescent="0.25">
      <c r="A45" s="76" t="s">
        <v>32</v>
      </c>
      <c r="E45" s="107" t="s">
        <v>411</v>
      </c>
      <c r="G45" s="79" t="s">
        <v>464</v>
      </c>
    </row>
    <row r="46" spans="1:7" x14ac:dyDescent="0.25">
      <c r="A46" s="76" t="s">
        <v>32</v>
      </c>
      <c r="E46" s="107" t="s">
        <v>472</v>
      </c>
      <c r="G46" s="79" t="s">
        <v>464</v>
      </c>
    </row>
    <row r="47" spans="1:7" x14ac:dyDescent="0.25">
      <c r="A47" s="76" t="s">
        <v>32</v>
      </c>
      <c r="E47" s="107" t="s">
        <v>403</v>
      </c>
      <c r="G47" s="77" t="s">
        <v>463</v>
      </c>
    </row>
    <row r="48" spans="1:7" x14ac:dyDescent="0.25">
      <c r="A48" s="76" t="s">
        <v>32</v>
      </c>
      <c r="E48" s="107" t="s">
        <v>404</v>
      </c>
      <c r="G48" s="77" t="s">
        <v>463</v>
      </c>
    </row>
    <row r="49" spans="1:7" x14ac:dyDescent="0.25">
      <c r="A49" s="76" t="s">
        <v>32</v>
      </c>
      <c r="E49" s="107" t="s">
        <v>234</v>
      </c>
      <c r="G49" s="77" t="s">
        <v>463</v>
      </c>
    </row>
    <row r="50" spans="1:7" x14ac:dyDescent="0.25">
      <c r="A50" s="76" t="s">
        <v>32</v>
      </c>
      <c r="E50" s="182" t="s">
        <v>562</v>
      </c>
      <c r="F50" s="209"/>
      <c r="G50" s="79" t="s">
        <v>464</v>
      </c>
    </row>
    <row r="51" spans="1:7" x14ac:dyDescent="0.25">
      <c r="A51" s="76" t="s">
        <v>32</v>
      </c>
      <c r="E51" s="107" t="s">
        <v>418</v>
      </c>
      <c r="G51" s="79" t="s">
        <v>464</v>
      </c>
    </row>
    <row r="52" spans="1:7" x14ac:dyDescent="0.25">
      <c r="A52" s="76" t="s">
        <v>32</v>
      </c>
      <c r="E52" s="182" t="s">
        <v>559</v>
      </c>
      <c r="F52" s="209"/>
      <c r="G52" s="79" t="s">
        <v>464</v>
      </c>
    </row>
    <row r="53" spans="1:7" x14ac:dyDescent="0.25">
      <c r="A53" s="76" t="s">
        <v>32</v>
      </c>
      <c r="E53" s="107" t="s">
        <v>294</v>
      </c>
      <c r="G53" s="77" t="s">
        <v>463</v>
      </c>
    </row>
    <row r="54" spans="1:7" x14ac:dyDescent="0.25">
      <c r="A54" s="76" t="s">
        <v>32</v>
      </c>
      <c r="E54" s="107" t="s">
        <v>474</v>
      </c>
      <c r="G54" s="79" t="s">
        <v>464</v>
      </c>
    </row>
    <row r="55" spans="1:7" x14ac:dyDescent="0.25">
      <c r="A55" s="76" t="s">
        <v>32</v>
      </c>
      <c r="E55" s="182" t="s">
        <v>566</v>
      </c>
      <c r="F55" s="209"/>
      <c r="G55" s="77" t="s">
        <v>463</v>
      </c>
    </row>
    <row r="56" spans="1:7" x14ac:dyDescent="0.25">
      <c r="A56" s="76" t="s">
        <v>32</v>
      </c>
      <c r="E56" s="107" t="s">
        <v>407</v>
      </c>
      <c r="G56" s="77" t="s">
        <v>463</v>
      </c>
    </row>
    <row r="57" spans="1:7" x14ac:dyDescent="0.25">
      <c r="A57" s="76" t="s">
        <v>32</v>
      </c>
      <c r="E57" s="107" t="s">
        <v>34</v>
      </c>
      <c r="G57" s="78" t="s">
        <v>6</v>
      </c>
    </row>
    <row r="58" spans="1:7" x14ac:dyDescent="0.25">
      <c r="A58" s="76" t="s">
        <v>32</v>
      </c>
      <c r="E58" s="182" t="s">
        <v>567</v>
      </c>
      <c r="F58" s="209"/>
      <c r="G58" s="79" t="s">
        <v>464</v>
      </c>
    </row>
    <row r="59" spans="1:7" ht="30" x14ac:dyDescent="0.25">
      <c r="A59" s="76" t="s">
        <v>32</v>
      </c>
      <c r="E59" s="107" t="s">
        <v>406</v>
      </c>
      <c r="G59" s="77" t="s">
        <v>463</v>
      </c>
    </row>
    <row r="60" spans="1:7" x14ac:dyDescent="0.25">
      <c r="A60" s="76" t="s">
        <v>32</v>
      </c>
      <c r="E60" s="182" t="s">
        <v>560</v>
      </c>
      <c r="F60" s="209"/>
      <c r="G60" s="77" t="s">
        <v>463</v>
      </c>
    </row>
    <row r="61" spans="1:7" x14ac:dyDescent="0.25">
      <c r="A61" s="76" t="s">
        <v>32</v>
      </c>
      <c r="E61" s="107" t="s">
        <v>437</v>
      </c>
      <c r="G61" s="77" t="s">
        <v>463</v>
      </c>
    </row>
    <row r="62" spans="1:7" x14ac:dyDescent="0.25">
      <c r="A62" s="76" t="s">
        <v>32</v>
      </c>
      <c r="E62" s="182" t="s">
        <v>564</v>
      </c>
      <c r="F62" s="209"/>
      <c r="G62" s="79" t="s">
        <v>464</v>
      </c>
    </row>
    <row r="63" spans="1:7" x14ac:dyDescent="0.25">
      <c r="A63" s="76" t="s">
        <v>32</v>
      </c>
      <c r="E63" s="107" t="s">
        <v>476</v>
      </c>
      <c r="G63" s="79" t="s">
        <v>464</v>
      </c>
    </row>
    <row r="64" spans="1:7" x14ac:dyDescent="0.25">
      <c r="A64" s="76" t="s">
        <v>32</v>
      </c>
      <c r="E64" s="107" t="s">
        <v>33</v>
      </c>
      <c r="G64" s="77" t="s">
        <v>463</v>
      </c>
    </row>
    <row r="65" spans="1:7" x14ac:dyDescent="0.25">
      <c r="A65" s="76" t="s">
        <v>32</v>
      </c>
      <c r="E65" s="107" t="s">
        <v>414</v>
      </c>
      <c r="G65" s="77" t="s">
        <v>463</v>
      </c>
    </row>
    <row r="66" spans="1:7" x14ac:dyDescent="0.25">
      <c r="A66" s="76" t="s">
        <v>32</v>
      </c>
      <c r="E66" s="107" t="s">
        <v>415</v>
      </c>
      <c r="G66" s="77" t="s">
        <v>463</v>
      </c>
    </row>
    <row r="67" spans="1:7" x14ac:dyDescent="0.25">
      <c r="A67" s="76" t="s">
        <v>32</v>
      </c>
      <c r="E67" s="107" t="s">
        <v>416</v>
      </c>
      <c r="G67" s="79" t="s">
        <v>464</v>
      </c>
    </row>
    <row r="68" spans="1:7" x14ac:dyDescent="0.25">
      <c r="A68" s="76" t="s">
        <v>32</v>
      </c>
      <c r="E68" s="107" t="s">
        <v>410</v>
      </c>
      <c r="G68" s="79" t="s">
        <v>464</v>
      </c>
    </row>
    <row r="69" spans="1:7" x14ac:dyDescent="0.25">
      <c r="A69" s="76" t="s">
        <v>32</v>
      </c>
      <c r="E69" s="107" t="s">
        <v>405</v>
      </c>
      <c r="G69" s="77" t="s">
        <v>463</v>
      </c>
    </row>
    <row r="70" spans="1:7" x14ac:dyDescent="0.25">
      <c r="A70" s="76" t="s">
        <v>32</v>
      </c>
      <c r="E70" s="107" t="s">
        <v>420</v>
      </c>
      <c r="G70" s="77" t="s">
        <v>463</v>
      </c>
    </row>
    <row r="71" spans="1:7" x14ac:dyDescent="0.25">
      <c r="A71" s="76" t="s">
        <v>32</v>
      </c>
      <c r="E71" s="107" t="s">
        <v>412</v>
      </c>
      <c r="G71" s="79" t="s">
        <v>464</v>
      </c>
    </row>
    <row r="72" spans="1:7" x14ac:dyDescent="0.25">
      <c r="A72" s="76" t="s">
        <v>32</v>
      </c>
      <c r="E72" s="182" t="s">
        <v>558</v>
      </c>
      <c r="F72" s="209"/>
      <c r="G72" s="77" t="s">
        <v>463</v>
      </c>
    </row>
    <row r="73" spans="1:7" x14ac:dyDescent="0.25">
      <c r="A73" s="76" t="s">
        <v>32</v>
      </c>
      <c r="E73" s="107" t="s">
        <v>269</v>
      </c>
      <c r="G73" s="77" t="s">
        <v>463</v>
      </c>
    </row>
    <row r="74" spans="1:7" x14ac:dyDescent="0.25">
      <c r="A74" s="76" t="s">
        <v>32</v>
      </c>
      <c r="E74" s="107" t="s">
        <v>417</v>
      </c>
      <c r="G74" s="79" t="s">
        <v>464</v>
      </c>
    </row>
    <row r="75" spans="1:7" x14ac:dyDescent="0.25">
      <c r="A75" s="76" t="s">
        <v>32</v>
      </c>
      <c r="E75" s="107" t="s">
        <v>408</v>
      </c>
      <c r="G75" s="77" t="s">
        <v>463</v>
      </c>
    </row>
    <row r="76" spans="1:7" x14ac:dyDescent="0.25">
      <c r="A76" s="76" t="s">
        <v>32</v>
      </c>
      <c r="E76" s="107" t="s">
        <v>37</v>
      </c>
      <c r="G76" s="77" t="s">
        <v>463</v>
      </c>
    </row>
    <row r="77" spans="1:7" x14ac:dyDescent="0.25">
      <c r="A77" s="76" t="s">
        <v>32</v>
      </c>
      <c r="E77" s="107" t="s">
        <v>270</v>
      </c>
      <c r="G77" s="77" t="s">
        <v>463</v>
      </c>
    </row>
    <row r="78" spans="1:7" x14ac:dyDescent="0.25">
      <c r="A78" s="76" t="s">
        <v>32</v>
      </c>
      <c r="E78" s="107" t="s">
        <v>35</v>
      </c>
      <c r="G78" s="77" t="s">
        <v>463</v>
      </c>
    </row>
    <row r="79" spans="1:7" x14ac:dyDescent="0.25">
      <c r="A79" s="76" t="s">
        <v>32</v>
      </c>
      <c r="E79" s="182" t="s">
        <v>561</v>
      </c>
      <c r="F79" s="209"/>
      <c r="G79" s="77" t="s">
        <v>463</v>
      </c>
    </row>
    <row r="80" spans="1:7" x14ac:dyDescent="0.25">
      <c r="A80" s="76" t="s">
        <v>32</v>
      </c>
      <c r="E80" s="182" t="s">
        <v>568</v>
      </c>
      <c r="F80" s="209"/>
      <c r="G80" s="79" t="s">
        <v>464</v>
      </c>
    </row>
    <row r="81" spans="1:8" x14ac:dyDescent="0.25">
      <c r="A81" s="179" t="s">
        <v>32</v>
      </c>
      <c r="B81" s="179"/>
      <c r="C81" s="179"/>
      <c r="D81" s="179"/>
      <c r="E81" s="183" t="s">
        <v>889</v>
      </c>
      <c r="F81" s="210"/>
      <c r="G81" s="77" t="s">
        <v>463</v>
      </c>
    </row>
    <row r="82" spans="1:8" x14ac:dyDescent="0.25">
      <c r="A82" s="179" t="s">
        <v>32</v>
      </c>
      <c r="B82" s="179"/>
      <c r="C82" s="179"/>
      <c r="D82" s="179"/>
      <c r="E82" s="183" t="s">
        <v>890</v>
      </c>
      <c r="F82" s="210"/>
      <c r="G82" s="77" t="s">
        <v>463</v>
      </c>
    </row>
    <row r="83" spans="1:8" x14ac:dyDescent="0.25">
      <c r="A83" s="179" t="s">
        <v>32</v>
      </c>
      <c r="B83" s="179"/>
      <c r="C83" s="179"/>
      <c r="D83" s="179"/>
      <c r="E83" s="183" t="s">
        <v>891</v>
      </c>
      <c r="F83" s="210"/>
      <c r="G83" s="79" t="s">
        <v>464</v>
      </c>
    </row>
    <row r="84" spans="1:8" x14ac:dyDescent="0.25">
      <c r="A84" s="179" t="s">
        <v>32</v>
      </c>
      <c r="B84" s="179"/>
      <c r="C84" s="179"/>
      <c r="D84" s="179"/>
      <c r="E84" s="184" t="s">
        <v>892</v>
      </c>
      <c r="F84" s="211"/>
      <c r="G84" s="79" t="s">
        <v>464</v>
      </c>
    </row>
    <row r="85" spans="1:8" ht="30" x14ac:dyDescent="0.25">
      <c r="A85" s="179" t="s">
        <v>32</v>
      </c>
      <c r="B85" s="179"/>
      <c r="C85" s="179"/>
      <c r="D85" s="179"/>
      <c r="E85" s="184" t="s">
        <v>893</v>
      </c>
      <c r="F85" s="211"/>
      <c r="G85" s="79" t="s">
        <v>464</v>
      </c>
    </row>
    <row r="86" spans="1:8" ht="30" x14ac:dyDescent="0.25">
      <c r="A86" s="179" t="s">
        <v>32</v>
      </c>
      <c r="B86" s="179"/>
      <c r="C86" s="179"/>
      <c r="D86" s="179"/>
      <c r="E86" s="184" t="s">
        <v>894</v>
      </c>
      <c r="F86" s="211"/>
      <c r="G86" s="79" t="s">
        <v>464</v>
      </c>
    </row>
    <row r="87" spans="1:8" ht="30" x14ac:dyDescent="0.25">
      <c r="A87" s="179" t="s">
        <v>32</v>
      </c>
      <c r="B87" s="179"/>
      <c r="C87" s="179"/>
      <c r="D87" s="179"/>
      <c r="E87" s="184" t="s">
        <v>895</v>
      </c>
      <c r="F87" s="211"/>
      <c r="G87" s="180" t="s">
        <v>6</v>
      </c>
    </row>
    <row r="88" spans="1:8" x14ac:dyDescent="0.25">
      <c r="A88" s="179" t="s">
        <v>32</v>
      </c>
      <c r="B88" s="179"/>
      <c r="C88" s="179"/>
      <c r="D88" s="179"/>
      <c r="E88" s="185" t="s">
        <v>896</v>
      </c>
      <c r="F88" s="212"/>
      <c r="G88" s="79" t="s">
        <v>464</v>
      </c>
    </row>
    <row r="89" spans="1:8" x14ac:dyDescent="0.25">
      <c r="A89" s="76" t="s">
        <v>32</v>
      </c>
      <c r="E89" s="182" t="s">
        <v>563</v>
      </c>
      <c r="F89" s="209"/>
      <c r="G89" s="77" t="s">
        <v>463</v>
      </c>
    </row>
    <row r="90" spans="1:8" x14ac:dyDescent="0.25">
      <c r="A90" s="76" t="s">
        <v>38</v>
      </c>
      <c r="E90" s="182" t="s">
        <v>574</v>
      </c>
      <c r="F90" s="209"/>
      <c r="G90" s="77" t="s">
        <v>463</v>
      </c>
    </row>
    <row r="91" spans="1:8" ht="30" x14ac:dyDescent="0.25">
      <c r="A91" s="76" t="s">
        <v>38</v>
      </c>
      <c r="E91" s="182" t="s">
        <v>570</v>
      </c>
      <c r="F91" s="209"/>
      <c r="G91" s="78" t="s">
        <v>6</v>
      </c>
      <c r="H91" s="75" t="s">
        <v>878</v>
      </c>
    </row>
    <row r="92" spans="1:8" x14ac:dyDescent="0.25">
      <c r="A92" s="76" t="s">
        <v>38</v>
      </c>
      <c r="E92" s="182" t="s">
        <v>575</v>
      </c>
      <c r="F92" s="209"/>
      <c r="G92" s="79" t="s">
        <v>464</v>
      </c>
    </row>
    <row r="93" spans="1:8" x14ac:dyDescent="0.25">
      <c r="A93" s="76" t="s">
        <v>38</v>
      </c>
      <c r="E93" s="182" t="s">
        <v>573</v>
      </c>
      <c r="F93" s="209"/>
      <c r="G93" s="79" t="s">
        <v>464</v>
      </c>
    </row>
    <row r="94" spans="1:8" x14ac:dyDescent="0.25">
      <c r="A94" s="76" t="s">
        <v>38</v>
      </c>
      <c r="E94" s="182" t="s">
        <v>572</v>
      </c>
      <c r="F94" s="209"/>
      <c r="G94" s="79" t="s">
        <v>464</v>
      </c>
    </row>
    <row r="95" spans="1:8" x14ac:dyDescent="0.25">
      <c r="A95" s="76" t="s">
        <v>38</v>
      </c>
      <c r="E95" s="107" t="s">
        <v>39</v>
      </c>
      <c r="G95" s="79" t="s">
        <v>464</v>
      </c>
    </row>
    <row r="96" spans="1:8" x14ac:dyDescent="0.25">
      <c r="A96" s="76" t="s">
        <v>38</v>
      </c>
      <c r="E96" s="182" t="s">
        <v>569</v>
      </c>
      <c r="F96" s="209"/>
      <c r="G96" s="77" t="s">
        <v>463</v>
      </c>
    </row>
    <row r="97" spans="1:7" x14ac:dyDescent="0.25">
      <c r="A97" s="76" t="s">
        <v>38</v>
      </c>
      <c r="E97" s="182" t="s">
        <v>576</v>
      </c>
      <c r="F97" s="209"/>
      <c r="G97" s="79" t="s">
        <v>464</v>
      </c>
    </row>
    <row r="98" spans="1:7" x14ac:dyDescent="0.25">
      <c r="A98" s="76" t="s">
        <v>38</v>
      </c>
      <c r="E98" s="107" t="s">
        <v>41</v>
      </c>
      <c r="G98" s="79" t="s">
        <v>464</v>
      </c>
    </row>
    <row r="99" spans="1:7" x14ac:dyDescent="0.25">
      <c r="A99" s="76" t="s">
        <v>38</v>
      </c>
      <c r="E99" s="182" t="s">
        <v>571</v>
      </c>
      <c r="F99" s="209"/>
      <c r="G99" s="77" t="s">
        <v>463</v>
      </c>
    </row>
    <row r="100" spans="1:7" x14ac:dyDescent="0.25">
      <c r="A100" s="76" t="s">
        <v>38</v>
      </c>
      <c r="E100" s="107" t="s">
        <v>203</v>
      </c>
      <c r="G100" s="77" t="s">
        <v>463</v>
      </c>
    </row>
    <row r="101" spans="1:7" x14ac:dyDescent="0.25">
      <c r="A101" s="76" t="s">
        <v>38</v>
      </c>
      <c r="E101" s="107" t="s">
        <v>204</v>
      </c>
      <c r="G101" s="77" t="s">
        <v>463</v>
      </c>
    </row>
    <row r="102" spans="1:7" x14ac:dyDescent="0.25">
      <c r="A102" s="76" t="s">
        <v>38</v>
      </c>
      <c r="E102" s="107" t="s">
        <v>515</v>
      </c>
      <c r="G102" s="78" t="s">
        <v>6</v>
      </c>
    </row>
    <row r="103" spans="1:7" x14ac:dyDescent="0.25">
      <c r="A103" s="76" t="s">
        <v>38</v>
      </c>
      <c r="E103" s="107" t="s">
        <v>514</v>
      </c>
      <c r="G103" s="77" t="s">
        <v>463</v>
      </c>
    </row>
    <row r="104" spans="1:7" x14ac:dyDescent="0.25">
      <c r="A104" s="76" t="s">
        <v>38</v>
      </c>
      <c r="E104" s="182" t="s">
        <v>578</v>
      </c>
      <c r="F104" s="209"/>
      <c r="G104" s="79" t="s">
        <v>464</v>
      </c>
    </row>
    <row r="105" spans="1:7" x14ac:dyDescent="0.25">
      <c r="A105" s="76" t="s">
        <v>38</v>
      </c>
      <c r="E105" s="182" t="s">
        <v>577</v>
      </c>
      <c r="F105" s="209"/>
      <c r="G105" s="79" t="s">
        <v>464</v>
      </c>
    </row>
    <row r="106" spans="1:7" x14ac:dyDescent="0.25">
      <c r="A106" s="76" t="s">
        <v>38</v>
      </c>
      <c r="E106" s="182" t="s">
        <v>422</v>
      </c>
      <c r="F106" s="209"/>
      <c r="G106" s="79" t="s">
        <v>464</v>
      </c>
    </row>
    <row r="107" spans="1:7" x14ac:dyDescent="0.25">
      <c r="A107" s="179" t="s">
        <v>38</v>
      </c>
      <c r="B107" s="179"/>
      <c r="C107" s="179"/>
      <c r="D107" s="179"/>
      <c r="E107" s="186" t="s">
        <v>897</v>
      </c>
      <c r="F107" s="213"/>
      <c r="G107" s="79" t="s">
        <v>464</v>
      </c>
    </row>
    <row r="108" spans="1:7" x14ac:dyDescent="0.25">
      <c r="A108" s="179" t="s">
        <v>38</v>
      </c>
      <c r="B108" s="179"/>
      <c r="C108" s="179"/>
      <c r="D108" s="179"/>
      <c r="E108" s="186" t="s">
        <v>898</v>
      </c>
      <c r="F108" s="213"/>
      <c r="G108" s="77" t="s">
        <v>463</v>
      </c>
    </row>
    <row r="109" spans="1:7" x14ac:dyDescent="0.25">
      <c r="A109" s="179" t="s">
        <v>38</v>
      </c>
      <c r="B109" s="179"/>
      <c r="C109" s="179"/>
      <c r="D109" s="179"/>
      <c r="E109" s="187" t="s">
        <v>899</v>
      </c>
      <c r="F109" s="214"/>
      <c r="G109" s="79" t="s">
        <v>464</v>
      </c>
    </row>
    <row r="110" spans="1:7" x14ac:dyDescent="0.25">
      <c r="A110" s="179" t="s">
        <v>38</v>
      </c>
      <c r="B110" s="179"/>
      <c r="C110" s="179"/>
      <c r="D110" s="179"/>
      <c r="E110" s="187" t="s">
        <v>900</v>
      </c>
      <c r="F110" s="214"/>
      <c r="G110" s="79" t="s">
        <v>464</v>
      </c>
    </row>
    <row r="111" spans="1:7" x14ac:dyDescent="0.25">
      <c r="A111" s="179" t="s">
        <v>38</v>
      </c>
      <c r="B111" s="179"/>
      <c r="C111" s="179"/>
      <c r="D111" s="179"/>
      <c r="E111" s="186" t="s">
        <v>901</v>
      </c>
      <c r="F111" s="213"/>
      <c r="G111" s="79" t="s">
        <v>464</v>
      </c>
    </row>
    <row r="112" spans="1:7" x14ac:dyDescent="0.25">
      <c r="A112" s="179" t="s">
        <v>38</v>
      </c>
      <c r="B112" s="179"/>
      <c r="C112" s="179"/>
      <c r="D112" s="179"/>
      <c r="E112" s="187" t="s">
        <v>902</v>
      </c>
      <c r="F112" s="214"/>
      <c r="G112" s="180" t="s">
        <v>6</v>
      </c>
    </row>
    <row r="113" spans="1:7" x14ac:dyDescent="0.25">
      <c r="A113" s="179" t="s">
        <v>38</v>
      </c>
      <c r="B113" s="179"/>
      <c r="C113" s="179"/>
      <c r="D113" s="179"/>
      <c r="E113" s="186" t="s">
        <v>903</v>
      </c>
      <c r="F113" s="213"/>
      <c r="G113" s="79" t="s">
        <v>464</v>
      </c>
    </row>
    <row r="114" spans="1:7" x14ac:dyDescent="0.25">
      <c r="A114" s="179" t="s">
        <v>38</v>
      </c>
      <c r="B114" s="179"/>
      <c r="C114" s="179"/>
      <c r="D114" s="179"/>
      <c r="E114" s="186" t="s">
        <v>904</v>
      </c>
      <c r="F114" s="213"/>
      <c r="G114" s="79" t="s">
        <v>464</v>
      </c>
    </row>
    <row r="115" spans="1:7" x14ac:dyDescent="0.25">
      <c r="A115" s="179" t="s">
        <v>38</v>
      </c>
      <c r="B115" s="179"/>
      <c r="C115" s="179"/>
      <c r="D115" s="179"/>
      <c r="E115" s="186" t="s">
        <v>905</v>
      </c>
      <c r="F115" s="213"/>
      <c r="G115" s="79" t="s">
        <v>464</v>
      </c>
    </row>
    <row r="116" spans="1:7" x14ac:dyDescent="0.25">
      <c r="A116" s="179" t="s">
        <v>38</v>
      </c>
      <c r="B116" s="179"/>
      <c r="C116" s="179"/>
      <c r="D116" s="179"/>
      <c r="E116" s="186" t="s">
        <v>906</v>
      </c>
      <c r="F116" s="213"/>
      <c r="G116" s="79" t="s">
        <v>464</v>
      </c>
    </row>
    <row r="117" spans="1:7" x14ac:dyDescent="0.25">
      <c r="A117" s="179" t="s">
        <v>38</v>
      </c>
      <c r="B117" s="179"/>
      <c r="C117" s="179"/>
      <c r="D117" s="179"/>
      <c r="E117" s="183" t="s">
        <v>907</v>
      </c>
      <c r="F117" s="210"/>
      <c r="G117" s="79" t="s">
        <v>464</v>
      </c>
    </row>
    <row r="118" spans="1:7" x14ac:dyDescent="0.25">
      <c r="A118" s="179" t="s">
        <v>38</v>
      </c>
      <c r="B118" s="179"/>
      <c r="C118" s="179"/>
      <c r="D118" s="179"/>
      <c r="E118" s="184" t="s">
        <v>908</v>
      </c>
      <c r="F118" s="211"/>
      <c r="G118" s="79" t="s">
        <v>464</v>
      </c>
    </row>
    <row r="119" spans="1:7" x14ac:dyDescent="0.25">
      <c r="A119" s="179" t="s">
        <v>38</v>
      </c>
      <c r="B119" s="179"/>
      <c r="C119" s="179"/>
      <c r="D119" s="179"/>
      <c r="E119" s="184" t="s">
        <v>909</v>
      </c>
      <c r="F119" s="211"/>
      <c r="G119" s="77" t="s">
        <v>463</v>
      </c>
    </row>
    <row r="120" spans="1:7" ht="30" x14ac:dyDescent="0.25">
      <c r="A120" s="179" t="s">
        <v>38</v>
      </c>
      <c r="B120" s="179"/>
      <c r="C120" s="179"/>
      <c r="D120" s="179"/>
      <c r="E120" s="183" t="s">
        <v>910</v>
      </c>
      <c r="F120" s="210"/>
      <c r="G120" s="79" t="s">
        <v>464</v>
      </c>
    </row>
    <row r="121" spans="1:7" x14ac:dyDescent="0.25">
      <c r="A121" s="179" t="s">
        <v>38</v>
      </c>
      <c r="B121" s="179"/>
      <c r="C121" s="179"/>
      <c r="D121" s="179"/>
      <c r="E121" s="184" t="s">
        <v>911</v>
      </c>
      <c r="F121" s="211"/>
      <c r="G121" s="79" t="s">
        <v>464</v>
      </c>
    </row>
    <row r="122" spans="1:7" x14ac:dyDescent="0.25">
      <c r="A122" s="179" t="s">
        <v>38</v>
      </c>
      <c r="B122" s="179"/>
      <c r="C122" s="179"/>
      <c r="D122" s="179"/>
      <c r="E122" s="183" t="s">
        <v>912</v>
      </c>
      <c r="F122" s="210"/>
      <c r="G122" s="79" t="s">
        <v>464</v>
      </c>
    </row>
    <row r="123" spans="1:7" x14ac:dyDescent="0.25">
      <c r="A123" s="179" t="s">
        <v>38</v>
      </c>
      <c r="B123" s="179"/>
      <c r="C123" s="179"/>
      <c r="D123" s="179"/>
      <c r="E123" s="183" t="s">
        <v>913</v>
      </c>
      <c r="F123" s="210"/>
      <c r="G123" s="79" t="s">
        <v>464</v>
      </c>
    </row>
    <row r="124" spans="1:7" x14ac:dyDescent="0.25">
      <c r="A124" s="179" t="s">
        <v>38</v>
      </c>
      <c r="B124" s="179"/>
      <c r="C124" s="179"/>
      <c r="D124" s="179"/>
      <c r="E124" s="183" t="s">
        <v>914</v>
      </c>
      <c r="F124" s="210"/>
      <c r="G124" s="79" t="s">
        <v>464</v>
      </c>
    </row>
    <row r="125" spans="1:7" x14ac:dyDescent="0.25">
      <c r="A125" s="179" t="s">
        <v>38</v>
      </c>
      <c r="B125" s="179"/>
      <c r="C125" s="179"/>
      <c r="D125" s="179"/>
      <c r="E125" s="184" t="s">
        <v>915</v>
      </c>
      <c r="F125" s="211"/>
      <c r="G125" s="77" t="s">
        <v>463</v>
      </c>
    </row>
    <row r="126" spans="1:7" x14ac:dyDescent="0.25">
      <c r="A126" s="179" t="s">
        <v>38</v>
      </c>
      <c r="B126" s="179"/>
      <c r="C126" s="179"/>
      <c r="D126" s="179"/>
      <c r="E126" s="183" t="s">
        <v>916</v>
      </c>
      <c r="F126" s="210"/>
      <c r="G126" s="79" t="s">
        <v>464</v>
      </c>
    </row>
    <row r="127" spans="1:7" x14ac:dyDescent="0.25">
      <c r="A127" s="179" t="s">
        <v>51</v>
      </c>
      <c r="B127" s="179"/>
      <c r="C127" s="179"/>
      <c r="D127" s="179"/>
      <c r="E127" s="187" t="s">
        <v>917</v>
      </c>
      <c r="F127" s="214"/>
      <c r="G127" s="79" t="s">
        <v>464</v>
      </c>
    </row>
    <row r="128" spans="1:7" x14ac:dyDescent="0.25">
      <c r="A128" s="179" t="s">
        <v>51</v>
      </c>
      <c r="B128" s="179"/>
      <c r="C128" s="179"/>
      <c r="D128" s="179"/>
      <c r="E128" s="187" t="s">
        <v>918</v>
      </c>
      <c r="F128" s="214"/>
      <c r="G128" s="79" t="s">
        <v>464</v>
      </c>
    </row>
    <row r="129" spans="1:7" x14ac:dyDescent="0.25">
      <c r="A129" s="179" t="s">
        <v>51</v>
      </c>
      <c r="B129" s="179"/>
      <c r="C129" s="179"/>
      <c r="D129" s="179"/>
      <c r="E129" s="186" t="s">
        <v>919</v>
      </c>
      <c r="F129" s="213"/>
      <c r="G129" s="79" t="s">
        <v>464</v>
      </c>
    </row>
    <row r="130" spans="1:7" x14ac:dyDescent="0.25">
      <c r="A130" s="179" t="s">
        <v>51</v>
      </c>
      <c r="B130" s="179"/>
      <c r="C130" s="179"/>
      <c r="D130" s="179"/>
      <c r="E130" s="186" t="s">
        <v>920</v>
      </c>
      <c r="F130" s="213"/>
      <c r="G130" s="79" t="s">
        <v>464</v>
      </c>
    </row>
    <row r="131" spans="1:7" x14ac:dyDescent="0.25">
      <c r="A131" s="179" t="s">
        <v>51</v>
      </c>
      <c r="B131" s="179"/>
      <c r="C131" s="179"/>
      <c r="D131" s="179"/>
      <c r="E131" s="186" t="s">
        <v>921</v>
      </c>
      <c r="F131" s="213"/>
      <c r="G131" s="79" t="s">
        <v>464</v>
      </c>
    </row>
    <row r="132" spans="1:7" x14ac:dyDescent="0.25">
      <c r="A132" s="179" t="s">
        <v>51</v>
      </c>
      <c r="B132" s="179"/>
      <c r="C132" s="179"/>
      <c r="D132" s="179"/>
      <c r="E132" s="186" t="s">
        <v>922</v>
      </c>
      <c r="F132" s="213"/>
      <c r="G132" s="79" t="s">
        <v>464</v>
      </c>
    </row>
    <row r="133" spans="1:7" x14ac:dyDescent="0.25">
      <c r="A133" s="179" t="s">
        <v>51</v>
      </c>
      <c r="B133" s="179"/>
      <c r="C133" s="179"/>
      <c r="D133" s="179"/>
      <c r="E133" s="187" t="s">
        <v>923</v>
      </c>
      <c r="F133" s="214"/>
      <c r="G133" s="79" t="s">
        <v>464</v>
      </c>
    </row>
    <row r="134" spans="1:7" x14ac:dyDescent="0.25">
      <c r="A134" s="179" t="s">
        <v>51</v>
      </c>
      <c r="B134" s="179"/>
      <c r="C134" s="179"/>
      <c r="D134" s="179"/>
      <c r="E134" s="186" t="s">
        <v>924</v>
      </c>
      <c r="F134" s="213"/>
      <c r="G134" s="79" t="s">
        <v>464</v>
      </c>
    </row>
    <row r="135" spans="1:7" x14ac:dyDescent="0.25">
      <c r="A135" s="179" t="s">
        <v>51</v>
      </c>
      <c r="B135" s="179"/>
      <c r="C135" s="179"/>
      <c r="D135" s="179"/>
      <c r="E135" s="186" t="s">
        <v>925</v>
      </c>
      <c r="F135" s="213"/>
      <c r="G135" s="79" t="s">
        <v>464</v>
      </c>
    </row>
    <row r="136" spans="1:7" x14ac:dyDescent="0.25">
      <c r="A136" s="179" t="s">
        <v>51</v>
      </c>
      <c r="B136" s="179"/>
      <c r="C136" s="179"/>
      <c r="D136" s="179"/>
      <c r="E136" s="186" t="s">
        <v>926</v>
      </c>
      <c r="F136" s="213"/>
      <c r="G136" s="79" t="s">
        <v>464</v>
      </c>
    </row>
    <row r="137" spans="1:7" x14ac:dyDescent="0.25">
      <c r="A137" s="179" t="s">
        <v>51</v>
      </c>
      <c r="B137" s="179"/>
      <c r="C137" s="179"/>
      <c r="D137" s="179"/>
      <c r="E137" s="186" t="s">
        <v>927</v>
      </c>
      <c r="F137" s="213"/>
      <c r="G137" s="79" t="s">
        <v>464</v>
      </c>
    </row>
    <row r="138" spans="1:7" x14ac:dyDescent="0.25">
      <c r="A138" s="179" t="s">
        <v>51</v>
      </c>
      <c r="B138" s="179"/>
      <c r="C138" s="179"/>
      <c r="D138" s="179"/>
      <c r="E138" s="186" t="s">
        <v>928</v>
      </c>
      <c r="F138" s="213"/>
      <c r="G138" s="79" t="s">
        <v>464</v>
      </c>
    </row>
    <row r="139" spans="1:7" x14ac:dyDescent="0.25">
      <c r="A139" s="179" t="s">
        <v>51</v>
      </c>
      <c r="B139" s="179"/>
      <c r="C139" s="179"/>
      <c r="D139" s="179"/>
      <c r="E139" s="186" t="s">
        <v>929</v>
      </c>
      <c r="F139" s="213"/>
      <c r="G139" s="79" t="s">
        <v>464</v>
      </c>
    </row>
    <row r="140" spans="1:7" x14ac:dyDescent="0.25">
      <c r="A140" s="179" t="s">
        <v>51</v>
      </c>
      <c r="B140" s="179"/>
      <c r="C140" s="179"/>
      <c r="D140" s="179"/>
      <c r="E140" s="186" t="s">
        <v>930</v>
      </c>
      <c r="F140" s="213"/>
      <c r="G140" s="79" t="s">
        <v>464</v>
      </c>
    </row>
    <row r="141" spans="1:7" x14ac:dyDescent="0.25">
      <c r="A141" s="179" t="s">
        <v>51</v>
      </c>
      <c r="B141" s="179"/>
      <c r="C141" s="179"/>
      <c r="D141" s="179"/>
      <c r="E141" s="186" t="s">
        <v>931</v>
      </c>
      <c r="F141" s="213"/>
      <c r="G141" s="79" t="s">
        <v>464</v>
      </c>
    </row>
    <row r="142" spans="1:7" x14ac:dyDescent="0.25">
      <c r="A142" s="179" t="s">
        <v>51</v>
      </c>
      <c r="B142" s="179"/>
      <c r="C142" s="179"/>
      <c r="D142" s="179"/>
      <c r="E142" s="186" t="s">
        <v>932</v>
      </c>
      <c r="F142" s="213"/>
      <c r="G142" s="79" t="s">
        <v>464</v>
      </c>
    </row>
    <row r="143" spans="1:7" x14ac:dyDescent="0.25">
      <c r="A143" s="179" t="s">
        <v>51</v>
      </c>
      <c r="B143" s="179"/>
      <c r="C143" s="179"/>
      <c r="D143" s="179"/>
      <c r="E143" s="186" t="s">
        <v>933</v>
      </c>
      <c r="F143" s="213"/>
      <c r="G143" s="79" t="s">
        <v>464</v>
      </c>
    </row>
    <row r="144" spans="1:7" ht="60" x14ac:dyDescent="0.25">
      <c r="A144" s="179" t="s">
        <v>51</v>
      </c>
      <c r="B144" s="179"/>
      <c r="C144" s="179"/>
      <c r="D144" s="179"/>
      <c r="E144" s="188" t="s">
        <v>934</v>
      </c>
      <c r="F144" s="215"/>
      <c r="G144" s="77" t="s">
        <v>463</v>
      </c>
    </row>
    <row r="145" spans="1:7" ht="15.75" customHeight="1" x14ac:dyDescent="0.25">
      <c r="A145" s="179" t="s">
        <v>51</v>
      </c>
      <c r="B145" s="179"/>
      <c r="C145" s="179"/>
      <c r="D145" s="179"/>
      <c r="E145" s="112" t="s">
        <v>935</v>
      </c>
      <c r="F145" s="85"/>
      <c r="G145" s="79" t="s">
        <v>464</v>
      </c>
    </row>
    <row r="146" spans="1:7" x14ac:dyDescent="0.25">
      <c r="A146" s="76" t="s">
        <v>58</v>
      </c>
      <c r="E146" s="107" t="s">
        <v>319</v>
      </c>
      <c r="G146" s="77" t="s">
        <v>463</v>
      </c>
    </row>
    <row r="147" spans="1:7" x14ac:dyDescent="0.25">
      <c r="A147" s="76" t="s">
        <v>58</v>
      </c>
      <c r="E147" s="182" t="s">
        <v>626</v>
      </c>
      <c r="F147" s="209"/>
      <c r="G147" s="79" t="s">
        <v>464</v>
      </c>
    </row>
    <row r="148" spans="1:7" x14ac:dyDescent="0.25">
      <c r="A148" s="76" t="s">
        <v>58</v>
      </c>
      <c r="E148" s="182" t="s">
        <v>633</v>
      </c>
      <c r="F148" s="209"/>
      <c r="G148" s="79" t="s">
        <v>464</v>
      </c>
    </row>
    <row r="149" spans="1:7" x14ac:dyDescent="0.25">
      <c r="A149" s="76" t="s">
        <v>58</v>
      </c>
      <c r="E149" s="182" t="s">
        <v>639</v>
      </c>
      <c r="F149" s="209"/>
      <c r="G149" s="79" t="s">
        <v>464</v>
      </c>
    </row>
    <row r="150" spans="1:7" x14ac:dyDescent="0.25">
      <c r="A150" s="76" t="s">
        <v>58</v>
      </c>
      <c r="E150" s="182" t="s">
        <v>641</v>
      </c>
      <c r="F150" s="209"/>
      <c r="G150" s="79" t="s">
        <v>464</v>
      </c>
    </row>
    <row r="151" spans="1:7" x14ac:dyDescent="0.25">
      <c r="A151" s="76" t="s">
        <v>58</v>
      </c>
      <c r="E151" s="182" t="s">
        <v>643</v>
      </c>
      <c r="F151" s="209"/>
      <c r="G151" s="79" t="s">
        <v>464</v>
      </c>
    </row>
    <row r="152" spans="1:7" x14ac:dyDescent="0.25">
      <c r="A152" s="76" t="s">
        <v>58</v>
      </c>
      <c r="E152" s="181" t="s">
        <v>733</v>
      </c>
      <c r="F152" s="208"/>
      <c r="G152" s="79" t="s">
        <v>464</v>
      </c>
    </row>
    <row r="153" spans="1:7" x14ac:dyDescent="0.25">
      <c r="A153" s="76" t="s">
        <v>58</v>
      </c>
      <c r="E153" s="107" t="s">
        <v>66</v>
      </c>
      <c r="G153" s="78" t="s">
        <v>6</v>
      </c>
    </row>
    <row r="154" spans="1:7" x14ac:dyDescent="0.25">
      <c r="A154" s="76" t="s">
        <v>58</v>
      </c>
      <c r="E154" s="182" t="s">
        <v>714</v>
      </c>
      <c r="F154" s="209"/>
      <c r="G154" s="79" t="s">
        <v>464</v>
      </c>
    </row>
    <row r="155" spans="1:7" x14ac:dyDescent="0.25">
      <c r="A155" s="76" t="s">
        <v>58</v>
      </c>
      <c r="E155" s="182" t="s">
        <v>742</v>
      </c>
      <c r="F155" s="209"/>
      <c r="G155" s="79" t="s">
        <v>464</v>
      </c>
    </row>
    <row r="156" spans="1:7" x14ac:dyDescent="0.25">
      <c r="A156" s="76" t="s">
        <v>58</v>
      </c>
      <c r="E156" s="189" t="s">
        <v>740</v>
      </c>
      <c r="F156" s="216"/>
      <c r="G156" s="79" t="s">
        <v>464</v>
      </c>
    </row>
    <row r="157" spans="1:7" x14ac:dyDescent="0.25">
      <c r="A157" s="76" t="s">
        <v>58</v>
      </c>
      <c r="E157" s="107" t="s">
        <v>292</v>
      </c>
      <c r="G157" s="79" t="s">
        <v>464</v>
      </c>
    </row>
    <row r="158" spans="1:7" x14ac:dyDescent="0.25">
      <c r="A158" s="76" t="s">
        <v>58</v>
      </c>
      <c r="E158" s="190" t="s">
        <v>628</v>
      </c>
      <c r="F158" s="19"/>
      <c r="G158" s="77" t="s">
        <v>463</v>
      </c>
    </row>
    <row r="159" spans="1:7" x14ac:dyDescent="0.25">
      <c r="A159" s="76" t="s">
        <v>58</v>
      </c>
      <c r="E159" s="182" t="s">
        <v>572</v>
      </c>
      <c r="F159" s="209"/>
      <c r="G159" s="79" t="s">
        <v>464</v>
      </c>
    </row>
    <row r="160" spans="1:7" x14ac:dyDescent="0.25">
      <c r="A160" s="76" t="s">
        <v>58</v>
      </c>
      <c r="E160" s="191" t="s">
        <v>737</v>
      </c>
      <c r="F160" s="217"/>
      <c r="G160" s="79" t="s">
        <v>464</v>
      </c>
    </row>
    <row r="161" spans="1:7" x14ac:dyDescent="0.25">
      <c r="A161" s="76" t="s">
        <v>58</v>
      </c>
      <c r="E161" s="182" t="s">
        <v>635</v>
      </c>
      <c r="F161" s="209"/>
      <c r="G161" s="79" t="s">
        <v>464</v>
      </c>
    </row>
    <row r="162" spans="1:7" x14ac:dyDescent="0.25">
      <c r="A162" s="76" t="s">
        <v>58</v>
      </c>
      <c r="E162" s="182" t="s">
        <v>637</v>
      </c>
      <c r="F162" s="209"/>
      <c r="G162" s="79" t="s">
        <v>464</v>
      </c>
    </row>
    <row r="163" spans="1:7" x14ac:dyDescent="0.25">
      <c r="A163" s="76" t="s">
        <v>58</v>
      </c>
      <c r="E163" s="182" t="s">
        <v>640</v>
      </c>
      <c r="F163" s="209"/>
      <c r="G163" s="79" t="s">
        <v>464</v>
      </c>
    </row>
    <row r="164" spans="1:7" x14ac:dyDescent="0.25">
      <c r="A164" s="76" t="s">
        <v>58</v>
      </c>
      <c r="E164" s="182" t="s">
        <v>642</v>
      </c>
      <c r="F164" s="209"/>
      <c r="G164" s="79" t="s">
        <v>464</v>
      </c>
    </row>
    <row r="165" spans="1:7" x14ac:dyDescent="0.25">
      <c r="A165" s="76" t="s">
        <v>58</v>
      </c>
      <c r="E165" s="192" t="s">
        <v>644</v>
      </c>
      <c r="F165" s="218"/>
      <c r="G165" s="79" t="s">
        <v>464</v>
      </c>
    </row>
    <row r="166" spans="1:7" x14ac:dyDescent="0.25">
      <c r="A166" s="76" t="s">
        <v>58</v>
      </c>
      <c r="E166" s="182" t="s">
        <v>634</v>
      </c>
      <c r="F166" s="209"/>
      <c r="G166" s="79" t="s">
        <v>464</v>
      </c>
    </row>
    <row r="167" spans="1:7" x14ac:dyDescent="0.25">
      <c r="A167" s="76" t="s">
        <v>58</v>
      </c>
      <c r="E167" s="181" t="s">
        <v>743</v>
      </c>
      <c r="F167" s="208"/>
      <c r="G167" s="79" t="s">
        <v>464</v>
      </c>
    </row>
    <row r="168" spans="1:7" x14ac:dyDescent="0.25">
      <c r="A168" s="76" t="s">
        <v>58</v>
      </c>
      <c r="E168" s="182" t="s">
        <v>627</v>
      </c>
      <c r="F168" s="209"/>
      <c r="G168" s="79" t="s">
        <v>464</v>
      </c>
    </row>
    <row r="169" spans="1:7" x14ac:dyDescent="0.25">
      <c r="A169" s="76" t="s">
        <v>58</v>
      </c>
      <c r="E169" s="181" t="s">
        <v>736</v>
      </c>
      <c r="F169" s="208"/>
      <c r="G169" s="79" t="s">
        <v>464</v>
      </c>
    </row>
    <row r="170" spans="1:7" x14ac:dyDescent="0.25">
      <c r="A170" s="76" t="s">
        <v>58</v>
      </c>
      <c r="E170" s="181" t="s">
        <v>741</v>
      </c>
      <c r="F170" s="208"/>
      <c r="G170" s="79" t="s">
        <v>464</v>
      </c>
    </row>
    <row r="171" spans="1:7" x14ac:dyDescent="0.25">
      <c r="A171" s="76" t="s">
        <v>58</v>
      </c>
      <c r="E171" s="191" t="s">
        <v>738</v>
      </c>
      <c r="F171" s="217"/>
      <c r="G171" s="79" t="s">
        <v>464</v>
      </c>
    </row>
    <row r="172" spans="1:7" x14ac:dyDescent="0.25">
      <c r="A172" s="76" t="s">
        <v>58</v>
      </c>
      <c r="E172" s="182" t="s">
        <v>715</v>
      </c>
      <c r="F172" s="209"/>
      <c r="G172" s="79" t="s">
        <v>464</v>
      </c>
    </row>
    <row r="173" spans="1:7" x14ac:dyDescent="0.25">
      <c r="A173" s="76" t="s">
        <v>58</v>
      </c>
      <c r="E173" s="182" t="s">
        <v>631</v>
      </c>
      <c r="F173" s="209"/>
      <c r="G173" s="79" t="s">
        <v>464</v>
      </c>
    </row>
    <row r="174" spans="1:7" x14ac:dyDescent="0.25">
      <c r="A174" s="76" t="s">
        <v>58</v>
      </c>
      <c r="E174" s="182" t="s">
        <v>629</v>
      </c>
      <c r="F174" s="209"/>
      <c r="G174" s="79" t="s">
        <v>464</v>
      </c>
    </row>
    <row r="175" spans="1:7" x14ac:dyDescent="0.25">
      <c r="A175" s="76" t="s">
        <v>58</v>
      </c>
      <c r="E175" s="181" t="s">
        <v>734</v>
      </c>
      <c r="F175" s="208"/>
      <c r="G175" s="78" t="s">
        <v>6</v>
      </c>
    </row>
    <row r="176" spans="1:7" x14ac:dyDescent="0.25">
      <c r="A176" s="76" t="s">
        <v>58</v>
      </c>
      <c r="E176" s="189" t="s">
        <v>739</v>
      </c>
      <c r="F176" s="216"/>
      <c r="G176" s="79" t="s">
        <v>464</v>
      </c>
    </row>
    <row r="177" spans="1:7" x14ac:dyDescent="0.25">
      <c r="A177" s="76" t="s">
        <v>58</v>
      </c>
      <c r="E177" s="107" t="s">
        <v>65</v>
      </c>
      <c r="G177" s="77" t="s">
        <v>463</v>
      </c>
    </row>
    <row r="178" spans="1:7" x14ac:dyDescent="0.25">
      <c r="A178" s="76" t="s">
        <v>58</v>
      </c>
      <c r="E178" s="107" t="s">
        <v>64</v>
      </c>
      <c r="G178" s="77" t="s">
        <v>463</v>
      </c>
    </row>
    <row r="179" spans="1:7" x14ac:dyDescent="0.25">
      <c r="A179" s="76" t="s">
        <v>58</v>
      </c>
      <c r="E179" s="182" t="s">
        <v>630</v>
      </c>
      <c r="F179" s="209"/>
      <c r="G179" s="79" t="s">
        <v>464</v>
      </c>
    </row>
    <row r="180" spans="1:7" x14ac:dyDescent="0.25">
      <c r="A180" s="76" t="s">
        <v>58</v>
      </c>
      <c r="E180" s="182" t="s">
        <v>625</v>
      </c>
      <c r="F180" s="209"/>
      <c r="G180" s="79" t="s">
        <v>464</v>
      </c>
    </row>
    <row r="181" spans="1:7" x14ac:dyDescent="0.25">
      <c r="A181" s="76" t="s">
        <v>58</v>
      </c>
      <c r="E181" s="181" t="s">
        <v>735</v>
      </c>
      <c r="F181" s="208"/>
      <c r="G181" s="79" t="s">
        <v>464</v>
      </c>
    </row>
    <row r="182" spans="1:7" x14ac:dyDescent="0.25">
      <c r="A182" s="76" t="s">
        <v>58</v>
      </c>
      <c r="E182" s="182" t="s">
        <v>632</v>
      </c>
      <c r="F182" s="209"/>
      <c r="G182" s="79" t="s">
        <v>464</v>
      </c>
    </row>
    <row r="183" spans="1:7" x14ac:dyDescent="0.25">
      <c r="A183" s="76" t="s">
        <v>58</v>
      </c>
      <c r="E183" s="182" t="s">
        <v>636</v>
      </c>
      <c r="F183" s="209"/>
      <c r="G183" s="79" t="s">
        <v>464</v>
      </c>
    </row>
    <row r="184" spans="1:7" x14ac:dyDescent="0.25">
      <c r="A184" s="76" t="s">
        <v>58</v>
      </c>
      <c r="E184" s="182" t="s">
        <v>638</v>
      </c>
      <c r="F184" s="209"/>
      <c r="G184" s="79" t="s">
        <v>464</v>
      </c>
    </row>
    <row r="185" spans="1:7" x14ac:dyDescent="0.25">
      <c r="A185" s="76" t="s">
        <v>58</v>
      </c>
      <c r="E185" s="182" t="s">
        <v>593</v>
      </c>
      <c r="F185" s="209"/>
      <c r="G185" s="79" t="s">
        <v>464</v>
      </c>
    </row>
    <row r="186" spans="1:7" x14ac:dyDescent="0.25">
      <c r="A186" s="76" t="s">
        <v>51</v>
      </c>
      <c r="E186" s="182" t="s">
        <v>830</v>
      </c>
      <c r="F186" s="209"/>
      <c r="G186" s="79" t="s">
        <v>464</v>
      </c>
    </row>
    <row r="187" spans="1:7" x14ac:dyDescent="0.25">
      <c r="A187" s="76" t="s">
        <v>51</v>
      </c>
      <c r="E187" s="182" t="s">
        <v>591</v>
      </c>
      <c r="F187" s="209"/>
      <c r="G187" s="77" t="s">
        <v>463</v>
      </c>
    </row>
    <row r="188" spans="1:7" x14ac:dyDescent="0.25">
      <c r="A188" s="76" t="s">
        <v>51</v>
      </c>
      <c r="E188" s="182" t="s">
        <v>581</v>
      </c>
      <c r="F188" s="209"/>
      <c r="G188" s="79" t="s">
        <v>464</v>
      </c>
    </row>
    <row r="189" spans="1:7" x14ac:dyDescent="0.25">
      <c r="A189" s="76" t="s">
        <v>51</v>
      </c>
      <c r="E189" s="182" t="s">
        <v>587</v>
      </c>
      <c r="F189" s="209"/>
      <c r="G189" s="77" t="s">
        <v>463</v>
      </c>
    </row>
    <row r="190" spans="1:7" x14ac:dyDescent="0.25">
      <c r="A190" s="76" t="s">
        <v>51</v>
      </c>
      <c r="E190" s="107" t="s">
        <v>52</v>
      </c>
      <c r="G190" s="79" t="s">
        <v>464</v>
      </c>
    </row>
    <row r="191" spans="1:7" x14ac:dyDescent="0.25">
      <c r="A191" s="76" t="s">
        <v>51</v>
      </c>
      <c r="E191" s="190" t="s">
        <v>579</v>
      </c>
      <c r="F191" s="19"/>
      <c r="G191" s="77" t="s">
        <v>463</v>
      </c>
    </row>
    <row r="192" spans="1:7" x14ac:dyDescent="0.25">
      <c r="A192" s="76" t="s">
        <v>51</v>
      </c>
      <c r="E192" s="107" t="s">
        <v>47</v>
      </c>
      <c r="G192" s="77" t="s">
        <v>463</v>
      </c>
    </row>
    <row r="193" spans="1:8" x14ac:dyDescent="0.25">
      <c r="A193" s="76" t="s">
        <v>51</v>
      </c>
      <c r="E193" s="182" t="s">
        <v>586</v>
      </c>
      <c r="F193" s="209"/>
      <c r="G193" s="79" t="s">
        <v>464</v>
      </c>
    </row>
    <row r="194" spans="1:8" x14ac:dyDescent="0.25">
      <c r="A194" s="76" t="s">
        <v>51</v>
      </c>
      <c r="E194" s="107" t="s">
        <v>45</v>
      </c>
      <c r="G194" s="77" t="s">
        <v>463</v>
      </c>
    </row>
    <row r="195" spans="1:8" x14ac:dyDescent="0.25">
      <c r="A195" s="76" t="s">
        <v>51</v>
      </c>
      <c r="E195" s="181" t="s">
        <v>832</v>
      </c>
      <c r="F195" s="208"/>
      <c r="G195" s="77" t="s">
        <v>463</v>
      </c>
    </row>
    <row r="196" spans="1:8" x14ac:dyDescent="0.25">
      <c r="A196" s="76" t="s">
        <v>51</v>
      </c>
      <c r="E196" s="107" t="s">
        <v>43</v>
      </c>
      <c r="G196" s="77" t="s">
        <v>463</v>
      </c>
    </row>
    <row r="197" spans="1:8" x14ac:dyDescent="0.25">
      <c r="A197" s="76" t="s">
        <v>51</v>
      </c>
      <c r="E197" s="107" t="s">
        <v>450</v>
      </c>
      <c r="G197" s="77" t="s">
        <v>463</v>
      </c>
    </row>
    <row r="198" spans="1:8" x14ac:dyDescent="0.25">
      <c r="A198" s="76" t="s">
        <v>51</v>
      </c>
      <c r="E198" s="182" t="s">
        <v>585</v>
      </c>
      <c r="F198" s="209"/>
      <c r="G198" s="79" t="s">
        <v>464</v>
      </c>
    </row>
    <row r="199" spans="1:8" ht="30" x14ac:dyDescent="0.25">
      <c r="A199" s="76" t="s">
        <v>51</v>
      </c>
      <c r="E199" s="107" t="s">
        <v>44</v>
      </c>
      <c r="G199" s="77" t="s">
        <v>463</v>
      </c>
      <c r="H199" s="75" t="s">
        <v>884</v>
      </c>
    </row>
    <row r="200" spans="1:8" ht="30" x14ac:dyDescent="0.25">
      <c r="A200" s="76" t="s">
        <v>51</v>
      </c>
      <c r="E200" s="182" t="s">
        <v>583</v>
      </c>
      <c r="F200" s="209"/>
      <c r="G200" s="79" t="s">
        <v>464</v>
      </c>
      <c r="H200" s="75" t="s">
        <v>883</v>
      </c>
    </row>
    <row r="201" spans="1:8" x14ac:dyDescent="0.25">
      <c r="A201" s="76" t="s">
        <v>51</v>
      </c>
      <c r="E201" s="107" t="s">
        <v>449</v>
      </c>
      <c r="G201" s="79" t="s">
        <v>464</v>
      </c>
    </row>
    <row r="202" spans="1:8" x14ac:dyDescent="0.25">
      <c r="A202" s="76" t="s">
        <v>51</v>
      </c>
      <c r="E202" s="107" t="s">
        <v>42</v>
      </c>
      <c r="G202" s="77" t="s">
        <v>463</v>
      </c>
    </row>
    <row r="203" spans="1:8" x14ac:dyDescent="0.25">
      <c r="A203" s="76" t="s">
        <v>51</v>
      </c>
      <c r="E203" s="107" t="s">
        <v>54</v>
      </c>
      <c r="G203" s="77" t="s">
        <v>463</v>
      </c>
    </row>
    <row r="204" spans="1:8" x14ac:dyDescent="0.25">
      <c r="A204" s="76" t="s">
        <v>51</v>
      </c>
      <c r="E204" s="107" t="s">
        <v>55</v>
      </c>
      <c r="G204" s="78" t="s">
        <v>6</v>
      </c>
    </row>
    <row r="205" spans="1:8" x14ac:dyDescent="0.25">
      <c r="A205" s="76" t="s">
        <v>51</v>
      </c>
      <c r="E205" s="190" t="s">
        <v>590</v>
      </c>
      <c r="F205" s="19"/>
      <c r="G205" s="77" t="s">
        <v>463</v>
      </c>
    </row>
    <row r="206" spans="1:8" x14ac:dyDescent="0.25">
      <c r="A206" s="76" t="s">
        <v>51</v>
      </c>
      <c r="E206" s="182" t="s">
        <v>584</v>
      </c>
      <c r="F206" s="209"/>
      <c r="G206" s="79" t="s">
        <v>464</v>
      </c>
    </row>
    <row r="207" spans="1:8" x14ac:dyDescent="0.25">
      <c r="A207" s="76" t="s">
        <v>51</v>
      </c>
      <c r="E207" s="181" t="s">
        <v>833</v>
      </c>
      <c r="F207" s="208"/>
      <c r="G207" s="77" t="s">
        <v>463</v>
      </c>
    </row>
    <row r="208" spans="1:8" x14ac:dyDescent="0.25">
      <c r="A208" s="76" t="s">
        <v>51</v>
      </c>
      <c r="E208" s="107" t="s">
        <v>46</v>
      </c>
      <c r="G208" s="77" t="s">
        <v>463</v>
      </c>
    </row>
    <row r="209" spans="1:7" x14ac:dyDescent="0.25">
      <c r="A209" s="76" t="s">
        <v>51</v>
      </c>
      <c r="E209" s="182" t="s">
        <v>582</v>
      </c>
      <c r="F209" s="209"/>
      <c r="G209" s="77" t="s">
        <v>463</v>
      </c>
    </row>
    <row r="210" spans="1:7" x14ac:dyDescent="0.25">
      <c r="A210" s="76" t="s">
        <v>51</v>
      </c>
      <c r="E210" s="182" t="s">
        <v>589</v>
      </c>
      <c r="F210" s="209"/>
      <c r="G210" s="79" t="s">
        <v>464</v>
      </c>
    </row>
    <row r="211" spans="1:7" ht="30" x14ac:dyDescent="0.25">
      <c r="A211" s="76" t="s">
        <v>51</v>
      </c>
      <c r="E211" s="181" t="s">
        <v>831</v>
      </c>
      <c r="F211" s="208"/>
      <c r="G211" s="79" t="s">
        <v>464</v>
      </c>
    </row>
    <row r="212" spans="1:7" x14ac:dyDescent="0.25">
      <c r="A212" s="76" t="s">
        <v>51</v>
      </c>
      <c r="E212" s="181" t="s">
        <v>834</v>
      </c>
      <c r="F212" s="208"/>
      <c r="G212" s="79" t="s">
        <v>464</v>
      </c>
    </row>
    <row r="213" spans="1:7" x14ac:dyDescent="0.25">
      <c r="A213" s="76" t="s">
        <v>51</v>
      </c>
      <c r="E213" s="182" t="s">
        <v>588</v>
      </c>
      <c r="F213" s="209"/>
      <c r="G213" s="79" t="s">
        <v>464</v>
      </c>
    </row>
    <row r="214" spans="1:7" x14ac:dyDescent="0.25">
      <c r="A214" s="76" t="s">
        <v>51</v>
      </c>
      <c r="E214" s="182" t="s">
        <v>580</v>
      </c>
      <c r="F214" s="209"/>
      <c r="G214" s="79" t="s">
        <v>464</v>
      </c>
    </row>
    <row r="215" spans="1:7" x14ac:dyDescent="0.25">
      <c r="A215" s="76" t="s">
        <v>51</v>
      </c>
      <c r="E215" s="107" t="s">
        <v>56</v>
      </c>
      <c r="G215" s="78" t="s">
        <v>6</v>
      </c>
    </row>
    <row r="216" spans="1:7" x14ac:dyDescent="0.25">
      <c r="A216" s="76" t="s">
        <v>51</v>
      </c>
      <c r="E216" s="107" t="s">
        <v>451</v>
      </c>
      <c r="G216" s="79" t="s">
        <v>464</v>
      </c>
    </row>
    <row r="217" spans="1:7" x14ac:dyDescent="0.25">
      <c r="A217" s="76" t="s">
        <v>78</v>
      </c>
      <c r="E217" s="181" t="s">
        <v>488</v>
      </c>
      <c r="F217" s="208"/>
      <c r="G217" s="79" t="s">
        <v>464</v>
      </c>
    </row>
    <row r="218" spans="1:7" x14ac:dyDescent="0.25">
      <c r="A218" s="76" t="s">
        <v>78</v>
      </c>
      <c r="E218" s="182" t="s">
        <v>599</v>
      </c>
      <c r="F218" s="209"/>
      <c r="G218" s="79" t="s">
        <v>464</v>
      </c>
    </row>
    <row r="219" spans="1:7" x14ac:dyDescent="0.25">
      <c r="A219" s="76" t="s">
        <v>78</v>
      </c>
      <c r="E219" s="182" t="s">
        <v>600</v>
      </c>
      <c r="F219" s="209"/>
      <c r="G219" s="79" t="s">
        <v>464</v>
      </c>
    </row>
    <row r="220" spans="1:7" x14ac:dyDescent="0.25">
      <c r="A220" s="76" t="s">
        <v>78</v>
      </c>
      <c r="E220" s="182" t="s">
        <v>601</v>
      </c>
      <c r="F220" s="209"/>
      <c r="G220" s="79" t="s">
        <v>464</v>
      </c>
    </row>
    <row r="221" spans="1:7" ht="30" x14ac:dyDescent="0.25">
      <c r="A221" s="76" t="s">
        <v>78</v>
      </c>
      <c r="E221" s="181" t="s">
        <v>73</v>
      </c>
      <c r="F221" s="208"/>
      <c r="G221" s="79" t="s">
        <v>464</v>
      </c>
    </row>
    <row r="222" spans="1:7" ht="30" x14ac:dyDescent="0.25">
      <c r="A222" s="76" t="s">
        <v>78</v>
      </c>
      <c r="E222" s="181" t="s">
        <v>485</v>
      </c>
      <c r="F222" s="208"/>
      <c r="G222" s="79" t="s">
        <v>464</v>
      </c>
    </row>
    <row r="223" spans="1:7" x14ac:dyDescent="0.25">
      <c r="A223" s="76" t="s">
        <v>78</v>
      </c>
      <c r="E223" s="182" t="s">
        <v>603</v>
      </c>
      <c r="F223" s="209"/>
      <c r="G223" s="79" t="s">
        <v>464</v>
      </c>
    </row>
    <row r="224" spans="1:7" x14ac:dyDescent="0.25">
      <c r="A224" s="76" t="s">
        <v>78</v>
      </c>
      <c r="E224" s="182" t="s">
        <v>598</v>
      </c>
      <c r="F224" s="209"/>
      <c r="G224" s="79" t="s">
        <v>464</v>
      </c>
    </row>
    <row r="225" spans="1:7" x14ac:dyDescent="0.25">
      <c r="A225" s="76" t="s">
        <v>78</v>
      </c>
      <c r="E225" s="107" t="s">
        <v>71</v>
      </c>
      <c r="G225" s="78" t="s">
        <v>6</v>
      </c>
    </row>
    <row r="226" spans="1:7" ht="30" x14ac:dyDescent="0.25">
      <c r="A226" s="76" t="s">
        <v>78</v>
      </c>
      <c r="E226" s="107" t="s">
        <v>70</v>
      </c>
      <c r="G226" s="78" t="s">
        <v>6</v>
      </c>
    </row>
    <row r="227" spans="1:7" x14ac:dyDescent="0.25">
      <c r="A227" s="76" t="s">
        <v>78</v>
      </c>
      <c r="E227" s="181" t="s">
        <v>482</v>
      </c>
      <c r="F227" s="208"/>
      <c r="G227" s="79" t="s">
        <v>464</v>
      </c>
    </row>
    <row r="228" spans="1:7" ht="30" x14ac:dyDescent="0.25">
      <c r="A228" s="76" t="s">
        <v>78</v>
      </c>
      <c r="E228" s="107" t="s">
        <v>483</v>
      </c>
      <c r="G228" s="78" t="s">
        <v>6</v>
      </c>
    </row>
    <row r="229" spans="1:7" x14ac:dyDescent="0.25">
      <c r="A229" s="76" t="s">
        <v>78</v>
      </c>
      <c r="E229" s="182" t="s">
        <v>595</v>
      </c>
      <c r="F229" s="209"/>
      <c r="G229" s="79" t="s">
        <v>464</v>
      </c>
    </row>
    <row r="230" spans="1:7" x14ac:dyDescent="0.25">
      <c r="A230" s="76" t="s">
        <v>78</v>
      </c>
      <c r="E230" s="182" t="s">
        <v>594</v>
      </c>
      <c r="F230" s="209"/>
      <c r="G230" s="79" t="s">
        <v>464</v>
      </c>
    </row>
    <row r="231" spans="1:7" x14ac:dyDescent="0.25">
      <c r="A231" s="76" t="s">
        <v>78</v>
      </c>
      <c r="E231" s="107" t="s">
        <v>75</v>
      </c>
      <c r="G231" s="78" t="s">
        <v>6</v>
      </c>
    </row>
    <row r="232" spans="1:7" x14ac:dyDescent="0.25">
      <c r="A232" s="76" t="s">
        <v>78</v>
      </c>
      <c r="E232" s="181" t="s">
        <v>747</v>
      </c>
      <c r="F232" s="208"/>
      <c r="G232" s="79" t="s">
        <v>464</v>
      </c>
    </row>
    <row r="233" spans="1:7" x14ac:dyDescent="0.25">
      <c r="A233" s="76" t="s">
        <v>78</v>
      </c>
      <c r="E233" s="181" t="s">
        <v>484</v>
      </c>
      <c r="F233" s="208"/>
      <c r="G233" s="79" t="s">
        <v>464</v>
      </c>
    </row>
    <row r="234" spans="1:7" x14ac:dyDescent="0.25">
      <c r="A234" s="76" t="s">
        <v>78</v>
      </c>
      <c r="E234" s="182" t="s">
        <v>596</v>
      </c>
      <c r="F234" s="209"/>
      <c r="G234" s="79" t="s">
        <v>464</v>
      </c>
    </row>
    <row r="235" spans="1:7" x14ac:dyDescent="0.25">
      <c r="A235" s="76" t="s">
        <v>78</v>
      </c>
      <c r="E235" s="182" t="s">
        <v>592</v>
      </c>
      <c r="F235" s="209"/>
      <c r="G235" s="79" t="s">
        <v>464</v>
      </c>
    </row>
    <row r="236" spans="1:7" ht="30" x14ac:dyDescent="0.25">
      <c r="A236" s="76" t="s">
        <v>78</v>
      </c>
      <c r="E236" s="181" t="s">
        <v>489</v>
      </c>
      <c r="F236" s="208"/>
      <c r="G236" s="79" t="s">
        <v>464</v>
      </c>
    </row>
    <row r="237" spans="1:7" x14ac:dyDescent="0.25">
      <c r="A237" s="76" t="s">
        <v>78</v>
      </c>
      <c r="E237" s="193" t="s">
        <v>487</v>
      </c>
      <c r="F237" s="219"/>
      <c r="G237" s="79" t="s">
        <v>464</v>
      </c>
    </row>
    <row r="238" spans="1:7" x14ac:dyDescent="0.25">
      <c r="A238" s="76" t="s">
        <v>78</v>
      </c>
      <c r="E238" s="182" t="s">
        <v>597</v>
      </c>
      <c r="F238" s="209"/>
      <c r="G238" s="79" t="s">
        <v>464</v>
      </c>
    </row>
    <row r="239" spans="1:7" x14ac:dyDescent="0.25">
      <c r="A239" s="76" t="s">
        <v>78</v>
      </c>
      <c r="E239" s="107" t="s">
        <v>81</v>
      </c>
      <c r="G239" s="78" t="s">
        <v>6</v>
      </c>
    </row>
    <row r="240" spans="1:7" x14ac:dyDescent="0.25">
      <c r="A240" s="76" t="s">
        <v>78</v>
      </c>
      <c r="E240" s="107" t="s">
        <v>72</v>
      </c>
      <c r="G240" s="78" t="s">
        <v>6</v>
      </c>
    </row>
    <row r="241" spans="1:8" x14ac:dyDescent="0.25">
      <c r="A241" s="76" t="s">
        <v>78</v>
      </c>
      <c r="E241" s="181" t="s">
        <v>77</v>
      </c>
      <c r="F241" s="208"/>
      <c r="G241" s="79" t="s">
        <v>464</v>
      </c>
    </row>
    <row r="242" spans="1:8" x14ac:dyDescent="0.25">
      <c r="A242" s="76" t="s">
        <v>78</v>
      </c>
      <c r="E242" s="181" t="s">
        <v>744</v>
      </c>
      <c r="F242" s="208"/>
      <c r="G242" s="79" t="s">
        <v>464</v>
      </c>
    </row>
    <row r="243" spans="1:8" x14ac:dyDescent="0.25">
      <c r="A243" s="76" t="s">
        <v>78</v>
      </c>
      <c r="E243" s="182" t="s">
        <v>602</v>
      </c>
      <c r="F243" s="209"/>
      <c r="G243" s="79" t="s">
        <v>464</v>
      </c>
    </row>
    <row r="244" spans="1:8" ht="30" x14ac:dyDescent="0.25">
      <c r="A244" s="76" t="s">
        <v>78</v>
      </c>
      <c r="E244" s="107" t="s">
        <v>481</v>
      </c>
      <c r="G244" s="77" t="s">
        <v>463</v>
      </c>
      <c r="H244" s="75" t="s">
        <v>882</v>
      </c>
    </row>
    <row r="245" spans="1:8" ht="30" x14ac:dyDescent="0.25">
      <c r="A245" s="76" t="s">
        <v>78</v>
      </c>
      <c r="E245" s="181" t="s">
        <v>67</v>
      </c>
      <c r="F245" s="208"/>
      <c r="G245" s="79" t="s">
        <v>464</v>
      </c>
      <c r="H245" s="75" t="s">
        <v>882</v>
      </c>
    </row>
    <row r="246" spans="1:8" ht="30" x14ac:dyDescent="0.25">
      <c r="A246" s="76" t="s">
        <v>78</v>
      </c>
      <c r="E246" s="181" t="s">
        <v>746</v>
      </c>
      <c r="F246" s="208"/>
      <c r="G246" s="79" t="s">
        <v>464</v>
      </c>
    </row>
    <row r="247" spans="1:8" x14ac:dyDescent="0.25">
      <c r="A247" s="76" t="s">
        <v>78</v>
      </c>
      <c r="E247" s="107" t="s">
        <v>74</v>
      </c>
      <c r="G247" s="77" t="s">
        <v>463</v>
      </c>
    </row>
    <row r="248" spans="1:8" ht="30" x14ac:dyDescent="0.25">
      <c r="A248" s="76" t="s">
        <v>78</v>
      </c>
      <c r="E248" s="181" t="s">
        <v>745</v>
      </c>
      <c r="F248" s="208"/>
      <c r="G248" s="79" t="s">
        <v>464</v>
      </c>
    </row>
    <row r="249" spans="1:8" x14ac:dyDescent="0.25">
      <c r="A249" s="76" t="s">
        <v>78</v>
      </c>
      <c r="E249" s="193" t="s">
        <v>486</v>
      </c>
      <c r="F249" s="219"/>
      <c r="G249" s="79" t="s">
        <v>464</v>
      </c>
    </row>
    <row r="250" spans="1:8" x14ac:dyDescent="0.25">
      <c r="A250" s="76" t="s">
        <v>78</v>
      </c>
      <c r="E250" s="107" t="s">
        <v>37</v>
      </c>
      <c r="G250" s="77" t="s">
        <v>463</v>
      </c>
    </row>
    <row r="251" spans="1:8" x14ac:dyDescent="0.25">
      <c r="A251" s="76" t="s">
        <v>78</v>
      </c>
      <c r="E251" s="107" t="s">
        <v>69</v>
      </c>
      <c r="G251" s="77" t="s">
        <v>463</v>
      </c>
    </row>
    <row r="252" spans="1:8" x14ac:dyDescent="0.25">
      <c r="A252" s="76" t="s">
        <v>78</v>
      </c>
      <c r="E252" s="182" t="s">
        <v>886</v>
      </c>
      <c r="F252" s="209"/>
      <c r="G252" s="79" t="s">
        <v>464</v>
      </c>
    </row>
    <row r="253" spans="1:8" x14ac:dyDescent="0.25">
      <c r="A253" s="76" t="s">
        <v>89</v>
      </c>
      <c r="E253" s="107" t="s">
        <v>105</v>
      </c>
      <c r="G253" s="77" t="s">
        <v>463</v>
      </c>
    </row>
    <row r="254" spans="1:8" x14ac:dyDescent="0.25">
      <c r="A254" s="76" t="s">
        <v>89</v>
      </c>
      <c r="E254" s="107" t="s">
        <v>455</v>
      </c>
      <c r="G254" s="78" t="s">
        <v>6</v>
      </c>
    </row>
    <row r="255" spans="1:8" x14ac:dyDescent="0.25">
      <c r="A255" s="76" t="s">
        <v>89</v>
      </c>
      <c r="E255" s="107" t="s">
        <v>705</v>
      </c>
      <c r="G255" s="79" t="s">
        <v>464</v>
      </c>
    </row>
    <row r="256" spans="1:8" x14ac:dyDescent="0.25">
      <c r="A256" s="76" t="s">
        <v>89</v>
      </c>
      <c r="E256" s="107" t="s">
        <v>101</v>
      </c>
      <c r="G256" s="79" t="s">
        <v>464</v>
      </c>
    </row>
    <row r="257" spans="1:7" ht="30" x14ac:dyDescent="0.25">
      <c r="A257" s="76" t="s">
        <v>89</v>
      </c>
      <c r="E257" s="107" t="s">
        <v>100</v>
      </c>
      <c r="G257" s="79" t="s">
        <v>464</v>
      </c>
    </row>
    <row r="258" spans="1:7" x14ac:dyDescent="0.25">
      <c r="A258" s="76" t="s">
        <v>89</v>
      </c>
      <c r="E258" s="107" t="s">
        <v>453</v>
      </c>
      <c r="G258" s="77" t="s">
        <v>463</v>
      </c>
    </row>
    <row r="259" spans="1:7" x14ac:dyDescent="0.25">
      <c r="A259" s="76" t="s">
        <v>89</v>
      </c>
      <c r="E259" s="107" t="s">
        <v>454</v>
      </c>
      <c r="G259" s="77" t="s">
        <v>463</v>
      </c>
    </row>
    <row r="260" spans="1:7" x14ac:dyDescent="0.25">
      <c r="A260" s="76" t="s">
        <v>89</v>
      </c>
      <c r="E260" s="107" t="s">
        <v>320</v>
      </c>
      <c r="G260" s="77" t="s">
        <v>463</v>
      </c>
    </row>
    <row r="261" spans="1:7" x14ac:dyDescent="0.25">
      <c r="A261" s="76" t="s">
        <v>89</v>
      </c>
      <c r="E261" s="107" t="s">
        <v>104</v>
      </c>
      <c r="G261" s="77" t="s">
        <v>463</v>
      </c>
    </row>
    <row r="262" spans="1:7" x14ac:dyDescent="0.25">
      <c r="A262" s="76" t="s">
        <v>89</v>
      </c>
      <c r="E262" s="107" t="s">
        <v>452</v>
      </c>
      <c r="G262" s="78" t="s">
        <v>6</v>
      </c>
    </row>
    <row r="263" spans="1:7" x14ac:dyDescent="0.25">
      <c r="A263" s="76" t="s">
        <v>89</v>
      </c>
      <c r="E263" s="107" t="s">
        <v>717</v>
      </c>
      <c r="G263" s="77" t="s">
        <v>463</v>
      </c>
    </row>
    <row r="264" spans="1:7" x14ac:dyDescent="0.25">
      <c r="A264" s="76" t="s">
        <v>89</v>
      </c>
      <c r="E264" s="107" t="s">
        <v>93</v>
      </c>
      <c r="G264" s="78" t="s">
        <v>6</v>
      </c>
    </row>
    <row r="265" spans="1:7" x14ac:dyDescent="0.25">
      <c r="A265" s="76" t="s">
        <v>89</v>
      </c>
      <c r="E265" s="107" t="s">
        <v>85</v>
      </c>
      <c r="G265" s="77" t="s">
        <v>463</v>
      </c>
    </row>
    <row r="266" spans="1:7" ht="30" x14ac:dyDescent="0.25">
      <c r="A266" s="76" t="s">
        <v>89</v>
      </c>
      <c r="E266" s="107" t="s">
        <v>91</v>
      </c>
      <c r="G266" s="79" t="s">
        <v>464</v>
      </c>
    </row>
    <row r="267" spans="1:7" x14ac:dyDescent="0.25">
      <c r="A267" s="76" t="s">
        <v>89</v>
      </c>
      <c r="E267" s="107" t="s">
        <v>87</v>
      </c>
      <c r="G267" s="77" t="s">
        <v>463</v>
      </c>
    </row>
    <row r="268" spans="1:7" x14ac:dyDescent="0.25">
      <c r="A268" s="76" t="s">
        <v>89</v>
      </c>
      <c r="E268" s="107" t="s">
        <v>98</v>
      </c>
      <c r="G268" s="79" t="s">
        <v>464</v>
      </c>
    </row>
    <row r="269" spans="1:7" x14ac:dyDescent="0.25">
      <c r="A269" s="76" t="s">
        <v>89</v>
      </c>
      <c r="E269" s="107" t="s">
        <v>86</v>
      </c>
      <c r="G269" s="79" t="s">
        <v>464</v>
      </c>
    </row>
    <row r="270" spans="1:7" x14ac:dyDescent="0.25">
      <c r="A270" s="76" t="s">
        <v>89</v>
      </c>
      <c r="E270" s="107" t="s">
        <v>720</v>
      </c>
      <c r="G270" s="77" t="s">
        <v>463</v>
      </c>
    </row>
    <row r="271" spans="1:7" x14ac:dyDescent="0.25">
      <c r="A271" s="76" t="s">
        <v>89</v>
      </c>
      <c r="E271" s="107" t="s">
        <v>88</v>
      </c>
      <c r="G271" s="77" t="s">
        <v>463</v>
      </c>
    </row>
    <row r="272" spans="1:7" x14ac:dyDescent="0.25">
      <c r="A272" s="76" t="s">
        <v>89</v>
      </c>
      <c r="E272" s="107" t="s">
        <v>716</v>
      </c>
      <c r="G272" s="79" t="s">
        <v>464</v>
      </c>
    </row>
    <row r="273" spans="1:8" x14ac:dyDescent="0.25">
      <c r="A273" s="76" t="s">
        <v>89</v>
      </c>
      <c r="E273" s="107" t="s">
        <v>719</v>
      </c>
      <c r="G273" s="77" t="s">
        <v>463</v>
      </c>
    </row>
    <row r="274" spans="1:8" x14ac:dyDescent="0.25">
      <c r="A274" s="76" t="s">
        <v>89</v>
      </c>
      <c r="E274" s="107" t="s">
        <v>718</v>
      </c>
      <c r="G274" s="79" t="s">
        <v>464</v>
      </c>
    </row>
    <row r="275" spans="1:8" x14ac:dyDescent="0.25">
      <c r="A275" s="179" t="s">
        <v>89</v>
      </c>
      <c r="B275" s="179"/>
      <c r="C275" s="179"/>
      <c r="D275" s="179"/>
      <c r="E275" s="188" t="s">
        <v>936</v>
      </c>
      <c r="F275" s="215"/>
      <c r="G275" s="79" t="s">
        <v>464</v>
      </c>
    </row>
    <row r="276" spans="1:8" x14ac:dyDescent="0.25">
      <c r="A276" s="179" t="s">
        <v>89</v>
      </c>
      <c r="B276" s="179"/>
      <c r="C276" s="179"/>
      <c r="D276" s="179"/>
      <c r="E276" s="188" t="s">
        <v>937</v>
      </c>
      <c r="F276" s="215"/>
      <c r="G276" s="79" t="s">
        <v>464</v>
      </c>
    </row>
    <row r="277" spans="1:8" ht="30" x14ac:dyDescent="0.25">
      <c r="A277" s="179" t="s">
        <v>89</v>
      </c>
      <c r="B277" s="179"/>
      <c r="C277" s="179"/>
      <c r="D277" s="179"/>
      <c r="E277" s="188" t="s">
        <v>938</v>
      </c>
      <c r="F277" s="215"/>
      <c r="G277" s="79" t="s">
        <v>464</v>
      </c>
    </row>
    <row r="278" spans="1:8" x14ac:dyDescent="0.25">
      <c r="A278" s="179" t="s">
        <v>89</v>
      </c>
      <c r="B278" s="179"/>
      <c r="C278" s="179"/>
      <c r="D278" s="179"/>
      <c r="E278" s="188" t="s">
        <v>939</v>
      </c>
      <c r="F278" s="215"/>
      <c r="G278" s="79" t="s">
        <v>464</v>
      </c>
    </row>
    <row r="279" spans="1:8" x14ac:dyDescent="0.25">
      <c r="A279" s="179" t="s">
        <v>89</v>
      </c>
      <c r="B279" s="179"/>
      <c r="C279" s="179"/>
      <c r="D279" s="179"/>
      <c r="E279" s="188" t="s">
        <v>940</v>
      </c>
      <c r="F279" s="215"/>
      <c r="G279" s="79" t="s">
        <v>464</v>
      </c>
    </row>
    <row r="280" spans="1:8" x14ac:dyDescent="0.25">
      <c r="A280" s="179" t="s">
        <v>89</v>
      </c>
      <c r="B280" s="179"/>
      <c r="C280" s="179"/>
      <c r="D280" s="179"/>
      <c r="E280" s="194" t="s">
        <v>941</v>
      </c>
      <c r="F280" s="220"/>
      <c r="G280" s="79" t="s">
        <v>464</v>
      </c>
    </row>
    <row r="281" spans="1:8" x14ac:dyDescent="0.25">
      <c r="A281" s="179" t="s">
        <v>89</v>
      </c>
      <c r="B281" s="179"/>
      <c r="C281" s="179"/>
      <c r="D281" s="179"/>
      <c r="E281" s="188" t="s">
        <v>942</v>
      </c>
      <c r="F281" s="215"/>
      <c r="G281" s="79" t="s">
        <v>464</v>
      </c>
    </row>
    <row r="282" spans="1:8" x14ac:dyDescent="0.25">
      <c r="A282" s="179" t="s">
        <v>89</v>
      </c>
      <c r="B282" s="179"/>
      <c r="C282" s="179"/>
      <c r="D282" s="179"/>
      <c r="E282" s="194" t="s">
        <v>943</v>
      </c>
      <c r="F282" s="220"/>
      <c r="G282" s="79" t="s">
        <v>464</v>
      </c>
    </row>
    <row r="283" spans="1:8" x14ac:dyDescent="0.25">
      <c r="A283" s="179" t="s">
        <v>89</v>
      </c>
      <c r="B283" s="179"/>
      <c r="C283" s="179"/>
      <c r="D283" s="179"/>
      <c r="E283" s="188" t="s">
        <v>944</v>
      </c>
      <c r="F283" s="215"/>
      <c r="G283" s="79" t="s">
        <v>464</v>
      </c>
    </row>
    <row r="284" spans="1:8" x14ac:dyDescent="0.25">
      <c r="A284" s="76" t="s">
        <v>115</v>
      </c>
      <c r="E284" s="107" t="s">
        <v>721</v>
      </c>
      <c r="G284" s="77" t="s">
        <v>463</v>
      </c>
    </row>
    <row r="285" spans="1:8" x14ac:dyDescent="0.25">
      <c r="A285" s="76" t="s">
        <v>115</v>
      </c>
      <c r="E285" s="182" t="s">
        <v>616</v>
      </c>
      <c r="F285" s="209"/>
      <c r="G285" s="79" t="s">
        <v>464</v>
      </c>
      <c r="H285" s="178">
        <v>45433</v>
      </c>
    </row>
    <row r="286" spans="1:8" x14ac:dyDescent="0.25">
      <c r="A286" s="76" t="s">
        <v>115</v>
      </c>
      <c r="E286" s="182" t="s">
        <v>617</v>
      </c>
      <c r="F286" s="209"/>
      <c r="G286" s="77" t="s">
        <v>463</v>
      </c>
    </row>
    <row r="287" spans="1:8" x14ac:dyDescent="0.25">
      <c r="A287" s="76" t="s">
        <v>115</v>
      </c>
      <c r="E287" s="182" t="s">
        <v>614</v>
      </c>
      <c r="F287" s="209"/>
      <c r="G287" s="77" t="s">
        <v>463</v>
      </c>
    </row>
    <row r="288" spans="1:8" x14ac:dyDescent="0.25">
      <c r="A288" s="76" t="s">
        <v>115</v>
      </c>
      <c r="E288" s="107" t="s">
        <v>302</v>
      </c>
      <c r="G288" s="77" t="s">
        <v>463</v>
      </c>
      <c r="H288" s="178">
        <v>45433</v>
      </c>
    </row>
    <row r="289" spans="1:7" x14ac:dyDescent="0.25">
      <c r="A289" s="76" t="s">
        <v>115</v>
      </c>
      <c r="E289" s="182" t="s">
        <v>613</v>
      </c>
      <c r="F289" s="209"/>
      <c r="G289" s="77" t="s">
        <v>463</v>
      </c>
    </row>
    <row r="290" spans="1:7" x14ac:dyDescent="0.25">
      <c r="A290" s="76" t="s">
        <v>115</v>
      </c>
      <c r="E290" s="107" t="s">
        <v>117</v>
      </c>
      <c r="G290" s="77" t="s">
        <v>463</v>
      </c>
    </row>
    <row r="291" spans="1:7" x14ac:dyDescent="0.25">
      <c r="A291" s="76" t="s">
        <v>115</v>
      </c>
      <c r="E291" s="107" t="s">
        <v>327</v>
      </c>
      <c r="G291" s="77" t="s">
        <v>463</v>
      </c>
    </row>
    <row r="292" spans="1:7" x14ac:dyDescent="0.25">
      <c r="A292" s="76" t="s">
        <v>115</v>
      </c>
      <c r="E292" s="181" t="s">
        <v>885</v>
      </c>
      <c r="F292" s="208"/>
      <c r="G292" s="77" t="s">
        <v>463</v>
      </c>
    </row>
    <row r="293" spans="1:7" x14ac:dyDescent="0.25">
      <c r="A293" s="76" t="s">
        <v>115</v>
      </c>
      <c r="E293" s="107" t="s">
        <v>314</v>
      </c>
      <c r="G293" s="79" t="s">
        <v>464</v>
      </c>
    </row>
    <row r="294" spans="1:7" x14ac:dyDescent="0.25">
      <c r="A294" s="76" t="s">
        <v>115</v>
      </c>
      <c r="E294" s="107" t="s">
        <v>116</v>
      </c>
      <c r="G294" s="79" t="s">
        <v>464</v>
      </c>
    </row>
    <row r="295" spans="1:7" x14ac:dyDescent="0.25">
      <c r="A295" s="76" t="s">
        <v>115</v>
      </c>
      <c r="E295" s="107" t="s">
        <v>479</v>
      </c>
      <c r="G295" s="77" t="s">
        <v>463</v>
      </c>
    </row>
    <row r="296" spans="1:7" x14ac:dyDescent="0.25">
      <c r="A296" s="76" t="s">
        <v>115</v>
      </c>
      <c r="E296" s="107" t="s">
        <v>311</v>
      </c>
      <c r="G296" s="77" t="s">
        <v>463</v>
      </c>
    </row>
    <row r="297" spans="1:7" x14ac:dyDescent="0.25">
      <c r="A297" s="76" t="s">
        <v>115</v>
      </c>
      <c r="E297" s="107" t="s">
        <v>301</v>
      </c>
      <c r="G297" s="77" t="s">
        <v>463</v>
      </c>
    </row>
    <row r="298" spans="1:7" x14ac:dyDescent="0.25">
      <c r="A298" s="76" t="s">
        <v>115</v>
      </c>
      <c r="E298" s="107" t="s">
        <v>310</v>
      </c>
      <c r="G298" s="77" t="s">
        <v>463</v>
      </c>
    </row>
    <row r="299" spans="1:7" x14ac:dyDescent="0.25">
      <c r="A299" s="76" t="s">
        <v>115</v>
      </c>
      <c r="E299" s="182" t="s">
        <v>608</v>
      </c>
      <c r="F299" s="209"/>
      <c r="G299" s="77" t="s">
        <v>463</v>
      </c>
    </row>
    <row r="300" spans="1:7" x14ac:dyDescent="0.25">
      <c r="A300" s="76" t="s">
        <v>115</v>
      </c>
      <c r="E300" s="107" t="s">
        <v>478</v>
      </c>
      <c r="G300" s="77" t="s">
        <v>463</v>
      </c>
    </row>
    <row r="301" spans="1:7" x14ac:dyDescent="0.25">
      <c r="A301" s="76" t="s">
        <v>115</v>
      </c>
      <c r="E301" s="182" t="s">
        <v>611</v>
      </c>
      <c r="F301" s="209"/>
      <c r="G301" s="77" t="s">
        <v>463</v>
      </c>
    </row>
    <row r="302" spans="1:7" ht="30" x14ac:dyDescent="0.25">
      <c r="A302" s="76" t="s">
        <v>115</v>
      </c>
      <c r="E302" s="107" t="s">
        <v>304</v>
      </c>
      <c r="G302" s="79" t="s">
        <v>464</v>
      </c>
    </row>
    <row r="303" spans="1:7" x14ac:dyDescent="0.25">
      <c r="A303" s="76" t="s">
        <v>115</v>
      </c>
      <c r="E303" s="107" t="s">
        <v>480</v>
      </c>
      <c r="G303" s="79" t="s">
        <v>464</v>
      </c>
    </row>
    <row r="304" spans="1:7" x14ac:dyDescent="0.25">
      <c r="A304" s="76" t="s">
        <v>115</v>
      </c>
      <c r="E304" s="182" t="s">
        <v>610</v>
      </c>
      <c r="F304" s="209"/>
      <c r="G304" s="79" t="s">
        <v>464</v>
      </c>
    </row>
    <row r="305" spans="1:7" x14ac:dyDescent="0.25">
      <c r="A305" s="76" t="s">
        <v>115</v>
      </c>
      <c r="E305" s="107" t="s">
        <v>119</v>
      </c>
      <c r="G305" s="79" t="s">
        <v>464</v>
      </c>
    </row>
    <row r="306" spans="1:7" x14ac:dyDescent="0.25">
      <c r="A306" s="76" t="s">
        <v>115</v>
      </c>
      <c r="E306" s="107" t="s">
        <v>315</v>
      </c>
      <c r="G306" s="77" t="s">
        <v>463</v>
      </c>
    </row>
    <row r="307" spans="1:7" x14ac:dyDescent="0.25">
      <c r="A307" s="76" t="s">
        <v>115</v>
      </c>
      <c r="E307" s="182" t="s">
        <v>609</v>
      </c>
      <c r="F307" s="209"/>
      <c r="G307" s="79" t="s">
        <v>464</v>
      </c>
    </row>
    <row r="308" spans="1:7" x14ac:dyDescent="0.25">
      <c r="A308" s="76" t="s">
        <v>115</v>
      </c>
      <c r="E308" s="195" t="s">
        <v>605</v>
      </c>
      <c r="F308" s="221"/>
      <c r="G308" s="77" t="s">
        <v>463</v>
      </c>
    </row>
    <row r="309" spans="1:7" x14ac:dyDescent="0.25">
      <c r="A309" s="76" t="s">
        <v>115</v>
      </c>
      <c r="E309" s="182" t="s">
        <v>607</v>
      </c>
      <c r="F309" s="209"/>
      <c r="G309" s="77" t="s">
        <v>463</v>
      </c>
    </row>
    <row r="310" spans="1:7" x14ac:dyDescent="0.25">
      <c r="A310" s="76" t="s">
        <v>115</v>
      </c>
      <c r="E310" s="107" t="s">
        <v>37</v>
      </c>
      <c r="G310" s="79" t="s">
        <v>464</v>
      </c>
    </row>
    <row r="311" spans="1:7" x14ac:dyDescent="0.25">
      <c r="A311" s="76" t="s">
        <v>115</v>
      </c>
      <c r="E311" s="182" t="s">
        <v>604</v>
      </c>
      <c r="F311" s="209"/>
      <c r="G311" s="79" t="s">
        <v>464</v>
      </c>
    </row>
    <row r="312" spans="1:7" x14ac:dyDescent="0.25">
      <c r="A312" s="76" t="s">
        <v>115</v>
      </c>
      <c r="E312" s="107" t="s">
        <v>477</v>
      </c>
      <c r="G312" s="77" t="s">
        <v>463</v>
      </c>
    </row>
    <row r="313" spans="1:7" x14ac:dyDescent="0.25">
      <c r="A313" s="76" t="s">
        <v>115</v>
      </c>
      <c r="E313" s="182" t="s">
        <v>615</v>
      </c>
      <c r="F313" s="209"/>
      <c r="G313" s="79" t="s">
        <v>464</v>
      </c>
    </row>
    <row r="314" spans="1:7" x14ac:dyDescent="0.25">
      <c r="A314" s="76" t="s">
        <v>115</v>
      </c>
      <c r="E314" s="196" t="s">
        <v>959</v>
      </c>
      <c r="F314" s="212"/>
      <c r="G314" s="79" t="s">
        <v>464</v>
      </c>
    </row>
    <row r="315" spans="1:7" x14ac:dyDescent="0.25">
      <c r="A315" s="76" t="s">
        <v>115</v>
      </c>
      <c r="E315" s="112" t="s">
        <v>960</v>
      </c>
      <c r="F315" s="85"/>
      <c r="G315" s="79" t="s">
        <v>464</v>
      </c>
    </row>
    <row r="316" spans="1:7" x14ac:dyDescent="0.25">
      <c r="A316" s="76" t="s">
        <v>115</v>
      </c>
      <c r="E316" s="112" t="s">
        <v>961</v>
      </c>
      <c r="F316" s="85"/>
      <c r="G316" s="79" t="s">
        <v>464</v>
      </c>
    </row>
    <row r="317" spans="1:7" x14ac:dyDescent="0.25">
      <c r="A317" s="76" t="s">
        <v>115</v>
      </c>
      <c r="E317" s="112" t="s">
        <v>962</v>
      </c>
      <c r="F317" s="85"/>
      <c r="G317" s="79" t="s">
        <v>464</v>
      </c>
    </row>
    <row r="318" spans="1:7" x14ac:dyDescent="0.25">
      <c r="A318" s="76" t="s">
        <v>115</v>
      </c>
      <c r="E318" s="196" t="s">
        <v>963</v>
      </c>
      <c r="F318" s="212"/>
      <c r="G318" s="79" t="s">
        <v>464</v>
      </c>
    </row>
    <row r="319" spans="1:7" x14ac:dyDescent="0.25">
      <c r="A319" s="76" t="s">
        <v>115</v>
      </c>
      <c r="E319" s="112" t="s">
        <v>964</v>
      </c>
      <c r="F319" s="85"/>
      <c r="G319" s="79" t="s">
        <v>464</v>
      </c>
    </row>
    <row r="320" spans="1:7" x14ac:dyDescent="0.25">
      <c r="A320" s="76" t="s">
        <v>115</v>
      </c>
      <c r="E320" s="112" t="s">
        <v>965</v>
      </c>
      <c r="F320" s="85"/>
      <c r="G320" s="79" t="s">
        <v>464</v>
      </c>
    </row>
    <row r="321" spans="1:7" x14ac:dyDescent="0.25">
      <c r="A321" s="76" t="s">
        <v>115</v>
      </c>
      <c r="E321" s="112" t="s">
        <v>966</v>
      </c>
      <c r="F321" s="85"/>
      <c r="G321" s="79" t="s">
        <v>464</v>
      </c>
    </row>
    <row r="322" spans="1:7" x14ac:dyDescent="0.25">
      <c r="A322" s="76" t="s">
        <v>129</v>
      </c>
      <c r="E322" s="181" t="s">
        <v>456</v>
      </c>
      <c r="F322" s="208"/>
      <c r="G322" s="79" t="s">
        <v>464</v>
      </c>
    </row>
    <row r="323" spans="1:7" ht="30" x14ac:dyDescent="0.25">
      <c r="A323" s="76" t="s">
        <v>129</v>
      </c>
      <c r="E323" s="107" t="s">
        <v>130</v>
      </c>
      <c r="G323" s="79" t="s">
        <v>464</v>
      </c>
    </row>
    <row r="324" spans="1:7" x14ac:dyDescent="0.25">
      <c r="A324" s="76" t="s">
        <v>129</v>
      </c>
      <c r="E324" s="107" t="s">
        <v>126</v>
      </c>
      <c r="G324" s="77" t="s">
        <v>463</v>
      </c>
    </row>
    <row r="325" spans="1:7" x14ac:dyDescent="0.25">
      <c r="A325" s="76" t="s">
        <v>129</v>
      </c>
      <c r="E325" s="181" t="s">
        <v>336</v>
      </c>
      <c r="F325" s="208"/>
      <c r="G325" s="79" t="s">
        <v>464</v>
      </c>
    </row>
    <row r="326" spans="1:7" ht="90" x14ac:dyDescent="0.25">
      <c r="A326" s="76" t="s">
        <v>129</v>
      </c>
      <c r="E326" s="181" t="s">
        <v>763</v>
      </c>
      <c r="F326" s="208"/>
      <c r="G326" s="79" t="s">
        <v>464</v>
      </c>
    </row>
    <row r="327" spans="1:7" ht="30" x14ac:dyDescent="0.25">
      <c r="A327" s="76" t="s">
        <v>129</v>
      </c>
      <c r="E327" s="181" t="s">
        <v>766</v>
      </c>
      <c r="F327" s="208"/>
      <c r="G327" s="79" t="s">
        <v>464</v>
      </c>
    </row>
    <row r="328" spans="1:7" x14ac:dyDescent="0.25">
      <c r="A328" s="76" t="s">
        <v>129</v>
      </c>
      <c r="E328" s="107" t="s">
        <v>442</v>
      </c>
      <c r="G328" s="77" t="s">
        <v>463</v>
      </c>
    </row>
    <row r="329" spans="1:7" x14ac:dyDescent="0.25">
      <c r="A329" s="76" t="s">
        <v>129</v>
      </c>
      <c r="E329" s="181" t="s">
        <v>723</v>
      </c>
      <c r="F329" s="208"/>
      <c r="G329" s="79" t="s">
        <v>464</v>
      </c>
    </row>
    <row r="330" spans="1:7" ht="30" x14ac:dyDescent="0.25">
      <c r="A330" s="76" t="s">
        <v>129</v>
      </c>
      <c r="E330" s="181" t="s">
        <v>761</v>
      </c>
      <c r="F330" s="208"/>
      <c r="G330" s="79" t="s">
        <v>464</v>
      </c>
    </row>
    <row r="331" spans="1:7" x14ac:dyDescent="0.25">
      <c r="A331" s="76" t="s">
        <v>129</v>
      </c>
      <c r="E331" s="182" t="s">
        <v>645</v>
      </c>
      <c r="F331" s="209"/>
      <c r="G331" s="78" t="s">
        <v>6</v>
      </c>
    </row>
    <row r="332" spans="1:7" x14ac:dyDescent="0.25">
      <c r="A332" s="76" t="s">
        <v>129</v>
      </c>
      <c r="E332" s="181" t="s">
        <v>490</v>
      </c>
      <c r="F332" s="208"/>
      <c r="G332" s="79" t="s">
        <v>464</v>
      </c>
    </row>
    <row r="333" spans="1:7" ht="30" x14ac:dyDescent="0.25">
      <c r="A333" s="76" t="s">
        <v>129</v>
      </c>
      <c r="E333" s="181" t="s">
        <v>769</v>
      </c>
      <c r="F333" s="208"/>
      <c r="G333" s="79" t="s">
        <v>464</v>
      </c>
    </row>
    <row r="334" spans="1:7" x14ac:dyDescent="0.25">
      <c r="A334" s="76" t="s">
        <v>129</v>
      </c>
      <c r="E334" s="181" t="s">
        <v>493</v>
      </c>
      <c r="F334" s="208"/>
      <c r="G334" s="79" t="s">
        <v>464</v>
      </c>
    </row>
    <row r="335" spans="1:7" x14ac:dyDescent="0.25">
      <c r="A335" s="76" t="s">
        <v>129</v>
      </c>
      <c r="E335" s="181" t="s">
        <v>770</v>
      </c>
      <c r="F335" s="208"/>
      <c r="G335" s="79" t="s">
        <v>464</v>
      </c>
    </row>
    <row r="336" spans="1:7" x14ac:dyDescent="0.25">
      <c r="A336" s="76" t="s">
        <v>129</v>
      </c>
      <c r="E336" s="197" t="s">
        <v>724</v>
      </c>
      <c r="F336" s="106"/>
      <c r="G336" s="77" t="s">
        <v>463</v>
      </c>
    </row>
    <row r="337" spans="1:7" x14ac:dyDescent="0.25">
      <c r="A337" s="76" t="s">
        <v>129</v>
      </c>
      <c r="E337" s="182" t="s">
        <v>646</v>
      </c>
      <c r="F337" s="209"/>
      <c r="G337" s="77" t="s">
        <v>463</v>
      </c>
    </row>
    <row r="338" spans="1:7" x14ac:dyDescent="0.25">
      <c r="A338" s="76" t="s">
        <v>129</v>
      </c>
      <c r="E338" s="107" t="s">
        <v>133</v>
      </c>
      <c r="G338" s="77" t="s">
        <v>463</v>
      </c>
    </row>
    <row r="339" spans="1:7" x14ac:dyDescent="0.25">
      <c r="A339" s="76" t="s">
        <v>129</v>
      </c>
      <c r="E339" s="107" t="s">
        <v>494</v>
      </c>
      <c r="G339" s="77" t="s">
        <v>463</v>
      </c>
    </row>
    <row r="340" spans="1:7" ht="30" x14ac:dyDescent="0.25">
      <c r="A340" s="76" t="s">
        <v>129</v>
      </c>
      <c r="E340" s="181" t="s">
        <v>762</v>
      </c>
      <c r="F340" s="208"/>
      <c r="G340" s="79" t="s">
        <v>464</v>
      </c>
    </row>
    <row r="341" spans="1:7" x14ac:dyDescent="0.25">
      <c r="A341" s="76" t="s">
        <v>129</v>
      </c>
      <c r="E341" s="107" t="s">
        <v>385</v>
      </c>
      <c r="G341" s="77" t="s">
        <v>463</v>
      </c>
    </row>
    <row r="342" spans="1:7" x14ac:dyDescent="0.25">
      <c r="A342" s="76" t="s">
        <v>129</v>
      </c>
      <c r="E342" s="107" t="s">
        <v>134</v>
      </c>
      <c r="G342" s="77" t="s">
        <v>463</v>
      </c>
    </row>
    <row r="343" spans="1:7" x14ac:dyDescent="0.25">
      <c r="A343" s="76" t="s">
        <v>129</v>
      </c>
      <c r="E343" s="181" t="s">
        <v>765</v>
      </c>
      <c r="F343" s="208"/>
      <c r="G343" s="79" t="s">
        <v>464</v>
      </c>
    </row>
    <row r="344" spans="1:7" x14ac:dyDescent="0.25">
      <c r="A344" s="76" t="s">
        <v>129</v>
      </c>
      <c r="E344" s="181" t="s">
        <v>768</v>
      </c>
      <c r="F344" s="208"/>
      <c r="G344" s="79" t="s">
        <v>464</v>
      </c>
    </row>
    <row r="345" spans="1:7" x14ac:dyDescent="0.25">
      <c r="A345" s="76" t="s">
        <v>129</v>
      </c>
      <c r="E345" s="192" t="s">
        <v>877</v>
      </c>
      <c r="F345" s="218"/>
      <c r="G345" s="77" t="s">
        <v>463</v>
      </c>
    </row>
    <row r="346" spans="1:7" x14ac:dyDescent="0.25">
      <c r="A346" s="76" t="s">
        <v>129</v>
      </c>
      <c r="E346" s="181" t="s">
        <v>771</v>
      </c>
      <c r="F346" s="208"/>
      <c r="G346" s="79" t="s">
        <v>464</v>
      </c>
    </row>
    <row r="347" spans="1:7" ht="30" x14ac:dyDescent="0.25">
      <c r="A347" s="76" t="s">
        <v>129</v>
      </c>
      <c r="E347" s="181" t="s">
        <v>764</v>
      </c>
      <c r="F347" s="208"/>
      <c r="G347" s="79" t="s">
        <v>464</v>
      </c>
    </row>
    <row r="348" spans="1:7" x14ac:dyDescent="0.25">
      <c r="A348" s="76" t="s">
        <v>129</v>
      </c>
      <c r="E348" s="181" t="s">
        <v>772</v>
      </c>
      <c r="F348" s="208"/>
      <c r="G348" s="79" t="s">
        <v>464</v>
      </c>
    </row>
    <row r="349" spans="1:7" x14ac:dyDescent="0.25">
      <c r="A349" s="76" t="s">
        <v>129</v>
      </c>
      <c r="E349" s="181" t="s">
        <v>767</v>
      </c>
      <c r="F349" s="208"/>
      <c r="G349" s="79" t="s">
        <v>464</v>
      </c>
    </row>
    <row r="350" spans="1:7" x14ac:dyDescent="0.25">
      <c r="A350" s="76" t="s">
        <v>129</v>
      </c>
      <c r="E350" s="192" t="s">
        <v>593</v>
      </c>
      <c r="F350" s="218"/>
      <c r="G350" s="79" t="s">
        <v>464</v>
      </c>
    </row>
    <row r="351" spans="1:7" x14ac:dyDescent="0.25">
      <c r="A351" s="76" t="s">
        <v>135</v>
      </c>
      <c r="E351" s="107" t="s">
        <v>457</v>
      </c>
      <c r="G351" s="78" t="s">
        <v>6</v>
      </c>
    </row>
    <row r="352" spans="1:7" ht="30" x14ac:dyDescent="0.25">
      <c r="A352" s="76" t="s">
        <v>135</v>
      </c>
      <c r="E352" s="107" t="s">
        <v>144</v>
      </c>
      <c r="G352" s="78" t="s">
        <v>6</v>
      </c>
    </row>
    <row r="353" spans="1:7" x14ac:dyDescent="0.25">
      <c r="A353" s="76" t="s">
        <v>135</v>
      </c>
      <c r="E353" s="107" t="s">
        <v>341</v>
      </c>
      <c r="G353" s="77" t="s">
        <v>463</v>
      </c>
    </row>
    <row r="354" spans="1:7" x14ac:dyDescent="0.25">
      <c r="A354" s="76" t="s">
        <v>135</v>
      </c>
      <c r="E354" s="181" t="s">
        <v>459</v>
      </c>
      <c r="F354" s="208"/>
      <c r="G354" s="79" t="s">
        <v>464</v>
      </c>
    </row>
    <row r="355" spans="1:7" x14ac:dyDescent="0.25">
      <c r="A355" s="76" t="s">
        <v>135</v>
      </c>
      <c r="E355" s="107" t="s">
        <v>458</v>
      </c>
      <c r="G355" s="78" t="s">
        <v>6</v>
      </c>
    </row>
    <row r="356" spans="1:7" x14ac:dyDescent="0.25">
      <c r="A356" s="76" t="s">
        <v>135</v>
      </c>
      <c r="E356" s="107" t="s">
        <v>340</v>
      </c>
      <c r="G356" s="77" t="s">
        <v>463</v>
      </c>
    </row>
    <row r="357" spans="1:7" ht="30" x14ac:dyDescent="0.25">
      <c r="A357" s="76" t="s">
        <v>135</v>
      </c>
      <c r="E357" s="107" t="s">
        <v>440</v>
      </c>
      <c r="G357" s="77" t="s">
        <v>463</v>
      </c>
    </row>
    <row r="358" spans="1:7" x14ac:dyDescent="0.25">
      <c r="A358" s="76" t="s">
        <v>135</v>
      </c>
      <c r="E358" s="107" t="s">
        <v>276</v>
      </c>
      <c r="G358" s="77" t="s">
        <v>463</v>
      </c>
    </row>
    <row r="359" spans="1:7" x14ac:dyDescent="0.25">
      <c r="A359" s="76" t="s">
        <v>135</v>
      </c>
      <c r="E359" s="107" t="s">
        <v>275</v>
      </c>
      <c r="G359" s="78" t="s">
        <v>6</v>
      </c>
    </row>
    <row r="360" spans="1:7" x14ac:dyDescent="0.25">
      <c r="A360" s="76" t="s">
        <v>135</v>
      </c>
      <c r="E360" s="181" t="s">
        <v>143</v>
      </c>
      <c r="F360" s="208"/>
      <c r="G360" s="79" t="s">
        <v>464</v>
      </c>
    </row>
    <row r="361" spans="1:7" x14ac:dyDescent="0.25">
      <c r="A361" s="76" t="s">
        <v>135</v>
      </c>
      <c r="E361" s="107" t="s">
        <v>274</v>
      </c>
      <c r="G361" s="78" t="s">
        <v>6</v>
      </c>
    </row>
    <row r="362" spans="1:7" x14ac:dyDescent="0.25">
      <c r="A362" s="76" t="s">
        <v>135</v>
      </c>
      <c r="E362" s="181" t="s">
        <v>751</v>
      </c>
      <c r="F362" s="208"/>
      <c r="G362" s="78" t="s">
        <v>6</v>
      </c>
    </row>
    <row r="363" spans="1:7" x14ac:dyDescent="0.25">
      <c r="A363" s="76" t="s">
        <v>135</v>
      </c>
      <c r="E363" s="181" t="s">
        <v>887</v>
      </c>
      <c r="F363" s="208"/>
      <c r="G363" s="79" t="s">
        <v>464</v>
      </c>
    </row>
    <row r="364" spans="1:7" x14ac:dyDescent="0.25">
      <c r="A364" s="76" t="s">
        <v>135</v>
      </c>
      <c r="E364" s="181" t="s">
        <v>139</v>
      </c>
      <c r="F364" s="208"/>
      <c r="G364" s="79" t="s">
        <v>464</v>
      </c>
    </row>
    <row r="365" spans="1:7" x14ac:dyDescent="0.25">
      <c r="A365" s="76" t="s">
        <v>135</v>
      </c>
      <c r="E365" s="181" t="s">
        <v>439</v>
      </c>
      <c r="F365" s="208"/>
      <c r="G365" s="79" t="s">
        <v>464</v>
      </c>
    </row>
    <row r="366" spans="1:7" ht="30" x14ac:dyDescent="0.25">
      <c r="A366" s="76" t="s">
        <v>135</v>
      </c>
      <c r="E366" s="107" t="s">
        <v>888</v>
      </c>
      <c r="G366" s="78" t="s">
        <v>6</v>
      </c>
    </row>
    <row r="367" spans="1:7" x14ac:dyDescent="0.25">
      <c r="A367" s="76" t="s">
        <v>135</v>
      </c>
      <c r="E367" s="181" t="s">
        <v>393</v>
      </c>
      <c r="F367" s="208"/>
      <c r="G367" s="79" t="s">
        <v>464</v>
      </c>
    </row>
    <row r="368" spans="1:7" x14ac:dyDescent="0.25">
      <c r="A368" s="76" t="s">
        <v>135</v>
      </c>
      <c r="E368" s="107" t="s">
        <v>725</v>
      </c>
      <c r="G368" s="77" t="s">
        <v>463</v>
      </c>
    </row>
    <row r="369" spans="1:7" ht="30" x14ac:dyDescent="0.25">
      <c r="A369" s="76" t="s">
        <v>135</v>
      </c>
      <c r="E369" s="181" t="s">
        <v>749</v>
      </c>
      <c r="F369" s="208"/>
      <c r="G369" s="79" t="s">
        <v>464</v>
      </c>
    </row>
    <row r="370" spans="1:7" x14ac:dyDescent="0.25">
      <c r="A370" s="76" t="s">
        <v>135</v>
      </c>
      <c r="E370" s="107" t="s">
        <v>147</v>
      </c>
      <c r="G370" s="77" t="s">
        <v>463</v>
      </c>
    </row>
    <row r="371" spans="1:7" x14ac:dyDescent="0.25">
      <c r="A371" s="76" t="s">
        <v>135</v>
      </c>
      <c r="E371" s="197" t="s">
        <v>752</v>
      </c>
      <c r="F371" s="106"/>
      <c r="G371" s="77" t="s">
        <v>463</v>
      </c>
    </row>
    <row r="372" spans="1:7" x14ac:dyDescent="0.25">
      <c r="A372" s="76" t="s">
        <v>135</v>
      </c>
      <c r="E372" s="181" t="s">
        <v>138</v>
      </c>
      <c r="F372" s="208"/>
      <c r="G372" s="79" t="s">
        <v>464</v>
      </c>
    </row>
    <row r="373" spans="1:7" x14ac:dyDescent="0.25">
      <c r="A373" s="76" t="s">
        <v>135</v>
      </c>
      <c r="E373" s="181" t="s">
        <v>137</v>
      </c>
      <c r="F373" s="208"/>
      <c r="G373" s="79" t="s">
        <v>464</v>
      </c>
    </row>
    <row r="374" spans="1:7" x14ac:dyDescent="0.25">
      <c r="A374" s="76" t="s">
        <v>135</v>
      </c>
      <c r="E374" s="181" t="s">
        <v>441</v>
      </c>
      <c r="F374" s="208"/>
      <c r="G374" s="79" t="s">
        <v>464</v>
      </c>
    </row>
    <row r="375" spans="1:7" ht="30" x14ac:dyDescent="0.25">
      <c r="A375" s="76" t="s">
        <v>135</v>
      </c>
      <c r="E375" s="181" t="s">
        <v>750</v>
      </c>
      <c r="F375" s="208"/>
      <c r="G375" s="79" t="s">
        <v>464</v>
      </c>
    </row>
    <row r="376" spans="1:7" x14ac:dyDescent="0.25">
      <c r="A376" s="76" t="s">
        <v>150</v>
      </c>
      <c r="E376" s="182" t="s">
        <v>649</v>
      </c>
      <c r="F376" s="209"/>
      <c r="G376" s="79" t="s">
        <v>464</v>
      </c>
    </row>
    <row r="377" spans="1:7" x14ac:dyDescent="0.25">
      <c r="A377" s="76" t="s">
        <v>150</v>
      </c>
      <c r="E377" s="181" t="s">
        <v>845</v>
      </c>
      <c r="F377" s="208"/>
      <c r="G377" s="79" t="s">
        <v>464</v>
      </c>
    </row>
    <row r="378" spans="1:7" ht="45" x14ac:dyDescent="0.25">
      <c r="A378" s="76" t="s">
        <v>150</v>
      </c>
      <c r="E378" s="181" t="s">
        <v>836</v>
      </c>
      <c r="F378" s="208"/>
      <c r="G378" s="79" t="s">
        <v>464</v>
      </c>
    </row>
    <row r="379" spans="1:7" x14ac:dyDescent="0.25">
      <c r="A379" s="76" t="s">
        <v>150</v>
      </c>
      <c r="E379" s="181" t="s">
        <v>837</v>
      </c>
      <c r="F379" s="208"/>
      <c r="G379" s="79" t="s">
        <v>464</v>
      </c>
    </row>
    <row r="380" spans="1:7" x14ac:dyDescent="0.25">
      <c r="A380" s="76" t="s">
        <v>150</v>
      </c>
      <c r="E380" s="182" t="s">
        <v>652</v>
      </c>
      <c r="F380" s="209"/>
      <c r="G380" s="79" t="s">
        <v>464</v>
      </c>
    </row>
    <row r="381" spans="1:7" x14ac:dyDescent="0.25">
      <c r="A381" s="76" t="s">
        <v>150</v>
      </c>
      <c r="E381" s="182" t="s">
        <v>653</v>
      </c>
      <c r="F381" s="209"/>
      <c r="G381" s="79" t="s">
        <v>464</v>
      </c>
    </row>
    <row r="382" spans="1:7" ht="30" x14ac:dyDescent="0.25">
      <c r="A382" s="76" t="s">
        <v>150</v>
      </c>
      <c r="E382" s="181" t="s">
        <v>840</v>
      </c>
      <c r="F382" s="208"/>
      <c r="G382" s="77" t="s">
        <v>463</v>
      </c>
    </row>
    <row r="383" spans="1:7" x14ac:dyDescent="0.25">
      <c r="A383" s="76" t="s">
        <v>150</v>
      </c>
      <c r="E383" s="107" t="s">
        <v>160</v>
      </c>
      <c r="G383" s="77" t="s">
        <v>463</v>
      </c>
    </row>
    <row r="384" spans="1:7" x14ac:dyDescent="0.25">
      <c r="A384" s="76" t="s">
        <v>150</v>
      </c>
      <c r="E384" s="181" t="s">
        <v>838</v>
      </c>
      <c r="F384" s="208"/>
      <c r="G384" s="79" t="s">
        <v>464</v>
      </c>
    </row>
    <row r="385" spans="1:7" x14ac:dyDescent="0.25">
      <c r="A385" s="76" t="s">
        <v>150</v>
      </c>
      <c r="E385" s="181" t="s">
        <v>162</v>
      </c>
      <c r="F385" s="208"/>
      <c r="G385" s="79" t="s">
        <v>464</v>
      </c>
    </row>
    <row r="386" spans="1:7" x14ac:dyDescent="0.25">
      <c r="A386" s="76" t="s">
        <v>150</v>
      </c>
      <c r="E386" s="182" t="s">
        <v>647</v>
      </c>
      <c r="F386" s="209"/>
      <c r="G386" s="79" t="s">
        <v>464</v>
      </c>
    </row>
    <row r="387" spans="1:7" x14ac:dyDescent="0.25">
      <c r="A387" s="76" t="s">
        <v>150</v>
      </c>
      <c r="E387" s="107" t="s">
        <v>156</v>
      </c>
      <c r="G387" s="77" t="s">
        <v>463</v>
      </c>
    </row>
    <row r="388" spans="1:7" x14ac:dyDescent="0.25">
      <c r="A388" s="76" t="s">
        <v>150</v>
      </c>
      <c r="E388" s="107" t="s">
        <v>154</v>
      </c>
      <c r="G388" s="77" t="s">
        <v>463</v>
      </c>
    </row>
    <row r="389" spans="1:7" x14ac:dyDescent="0.25">
      <c r="A389" s="76" t="s">
        <v>150</v>
      </c>
      <c r="E389" s="182" t="s">
        <v>654</v>
      </c>
      <c r="F389" s="209"/>
      <c r="G389" s="79" t="s">
        <v>464</v>
      </c>
    </row>
    <row r="390" spans="1:7" x14ac:dyDescent="0.25">
      <c r="A390" s="76" t="s">
        <v>150</v>
      </c>
      <c r="E390" s="181" t="s">
        <v>159</v>
      </c>
      <c r="F390" s="208"/>
      <c r="G390" s="77" t="s">
        <v>463</v>
      </c>
    </row>
    <row r="391" spans="1:7" x14ac:dyDescent="0.25">
      <c r="A391" s="76" t="s">
        <v>150</v>
      </c>
      <c r="E391" s="181" t="s">
        <v>846</v>
      </c>
      <c r="F391" s="208"/>
      <c r="G391" s="79" t="s">
        <v>464</v>
      </c>
    </row>
    <row r="392" spans="1:7" x14ac:dyDescent="0.25">
      <c r="A392" s="76" t="s">
        <v>150</v>
      </c>
      <c r="E392" s="107" t="s">
        <v>152</v>
      </c>
      <c r="G392" s="77" t="s">
        <v>463</v>
      </c>
    </row>
    <row r="393" spans="1:7" x14ac:dyDescent="0.25">
      <c r="A393" s="76" t="s">
        <v>150</v>
      </c>
      <c r="E393" s="181" t="s">
        <v>847</v>
      </c>
      <c r="F393" s="208"/>
      <c r="G393" s="79" t="s">
        <v>464</v>
      </c>
    </row>
    <row r="394" spans="1:7" x14ac:dyDescent="0.25">
      <c r="A394" s="76" t="s">
        <v>150</v>
      </c>
      <c r="E394" s="181" t="s">
        <v>841</v>
      </c>
      <c r="F394" s="208"/>
      <c r="G394" s="77" t="s">
        <v>463</v>
      </c>
    </row>
    <row r="395" spans="1:7" x14ac:dyDescent="0.25">
      <c r="A395" s="76" t="s">
        <v>150</v>
      </c>
      <c r="E395" s="182" t="s">
        <v>648</v>
      </c>
      <c r="F395" s="209"/>
      <c r="G395" s="77" t="s">
        <v>463</v>
      </c>
    </row>
    <row r="396" spans="1:7" x14ac:dyDescent="0.25">
      <c r="A396" s="76" t="s">
        <v>150</v>
      </c>
      <c r="E396" s="107" t="s">
        <v>151</v>
      </c>
      <c r="G396" s="77" t="s">
        <v>463</v>
      </c>
    </row>
    <row r="397" spans="1:7" x14ac:dyDescent="0.25">
      <c r="A397" s="76" t="s">
        <v>150</v>
      </c>
      <c r="E397" s="181" t="s">
        <v>153</v>
      </c>
      <c r="F397" s="208"/>
      <c r="G397" s="79" t="s">
        <v>464</v>
      </c>
    </row>
    <row r="398" spans="1:7" x14ac:dyDescent="0.25">
      <c r="A398" s="76" t="s">
        <v>150</v>
      </c>
      <c r="E398" s="181" t="s">
        <v>155</v>
      </c>
      <c r="F398" s="208"/>
      <c r="G398" s="77" t="s">
        <v>463</v>
      </c>
    </row>
    <row r="399" spans="1:7" x14ac:dyDescent="0.25">
      <c r="A399" s="76" t="s">
        <v>150</v>
      </c>
      <c r="E399" s="181" t="s">
        <v>843</v>
      </c>
      <c r="F399" s="208"/>
      <c r="G399" s="79" t="s">
        <v>464</v>
      </c>
    </row>
    <row r="400" spans="1:7" x14ac:dyDescent="0.25">
      <c r="A400" s="76" t="s">
        <v>150</v>
      </c>
      <c r="E400" s="181" t="s">
        <v>842</v>
      </c>
      <c r="F400" s="208"/>
      <c r="G400" s="77" t="s">
        <v>463</v>
      </c>
    </row>
    <row r="401" spans="1:7" ht="30" x14ac:dyDescent="0.25">
      <c r="A401" s="76" t="s">
        <v>150</v>
      </c>
      <c r="E401" s="181" t="s">
        <v>844</v>
      </c>
      <c r="F401" s="208"/>
      <c r="G401" s="77" t="s">
        <v>463</v>
      </c>
    </row>
    <row r="402" spans="1:7" x14ac:dyDescent="0.25">
      <c r="A402" s="76" t="s">
        <v>150</v>
      </c>
      <c r="E402" s="181" t="s">
        <v>839</v>
      </c>
      <c r="F402" s="208"/>
      <c r="G402" s="79" t="s">
        <v>464</v>
      </c>
    </row>
    <row r="403" spans="1:7" x14ac:dyDescent="0.25">
      <c r="A403" s="76" t="s">
        <v>150</v>
      </c>
      <c r="E403" s="182" t="s">
        <v>651</v>
      </c>
      <c r="F403" s="209"/>
      <c r="G403" s="77" t="s">
        <v>463</v>
      </c>
    </row>
    <row r="404" spans="1:7" x14ac:dyDescent="0.25">
      <c r="A404" s="76" t="s">
        <v>150</v>
      </c>
      <c r="E404" s="182" t="s">
        <v>650</v>
      </c>
      <c r="F404" s="209"/>
      <c r="G404" s="79" t="s">
        <v>464</v>
      </c>
    </row>
    <row r="405" spans="1:7" x14ac:dyDescent="0.25">
      <c r="A405" s="76" t="s">
        <v>150</v>
      </c>
      <c r="E405" s="181" t="s">
        <v>158</v>
      </c>
      <c r="F405" s="208"/>
      <c r="G405" s="78" t="s">
        <v>6</v>
      </c>
    </row>
    <row r="406" spans="1:7" x14ac:dyDescent="0.25">
      <c r="A406" s="76" t="s">
        <v>150</v>
      </c>
      <c r="E406" s="181" t="s">
        <v>157</v>
      </c>
      <c r="F406" s="208"/>
      <c r="G406" s="78" t="s">
        <v>6</v>
      </c>
    </row>
    <row r="407" spans="1:7" x14ac:dyDescent="0.25">
      <c r="A407" s="179" t="s">
        <v>150</v>
      </c>
      <c r="B407" s="179"/>
      <c r="C407" s="179"/>
      <c r="D407" s="179"/>
      <c r="E407" s="183" t="s">
        <v>945</v>
      </c>
      <c r="F407" s="210"/>
      <c r="G407" s="77" t="s">
        <v>463</v>
      </c>
    </row>
    <row r="408" spans="1:7" ht="30" x14ac:dyDescent="0.25">
      <c r="A408" s="179" t="s">
        <v>150</v>
      </c>
      <c r="B408" s="179"/>
      <c r="C408" s="179"/>
      <c r="D408" s="179"/>
      <c r="E408" s="183" t="s">
        <v>946</v>
      </c>
      <c r="F408" s="210"/>
      <c r="G408" s="79" t="s">
        <v>464</v>
      </c>
    </row>
    <row r="409" spans="1:7" x14ac:dyDescent="0.25">
      <c r="A409" s="179" t="s">
        <v>150</v>
      </c>
      <c r="B409" s="179"/>
      <c r="C409" s="179"/>
      <c r="D409" s="179"/>
      <c r="E409" s="183" t="s">
        <v>947</v>
      </c>
      <c r="F409" s="210"/>
      <c r="G409" s="79" t="s">
        <v>464</v>
      </c>
    </row>
    <row r="410" spans="1:7" x14ac:dyDescent="0.25">
      <c r="A410" s="179" t="s">
        <v>150</v>
      </c>
      <c r="B410" s="179"/>
      <c r="C410" s="179"/>
      <c r="D410" s="179"/>
      <c r="E410" s="183" t="s">
        <v>948</v>
      </c>
      <c r="F410" s="210"/>
      <c r="G410" s="79" t="s">
        <v>464</v>
      </c>
    </row>
    <row r="411" spans="1:7" ht="30" x14ac:dyDescent="0.25">
      <c r="A411" s="179" t="s">
        <v>150</v>
      </c>
      <c r="B411" s="179"/>
      <c r="C411" s="179"/>
      <c r="D411" s="179"/>
      <c r="E411" s="184" t="s">
        <v>949</v>
      </c>
      <c r="F411" s="211"/>
      <c r="G411" s="79" t="s">
        <v>464</v>
      </c>
    </row>
    <row r="412" spans="1:7" ht="30" x14ac:dyDescent="0.25">
      <c r="A412" s="179" t="s">
        <v>150</v>
      </c>
      <c r="B412" s="179"/>
      <c r="C412" s="179"/>
      <c r="D412" s="179"/>
      <c r="E412" s="184" t="s">
        <v>950</v>
      </c>
      <c r="F412" s="211"/>
      <c r="G412" s="79" t="s">
        <v>464</v>
      </c>
    </row>
    <row r="413" spans="1:7" x14ac:dyDescent="0.25">
      <c r="A413" s="179" t="s">
        <v>150</v>
      </c>
      <c r="B413" s="179"/>
      <c r="C413" s="179"/>
      <c r="D413" s="179"/>
      <c r="E413" s="194" t="s">
        <v>951</v>
      </c>
      <c r="F413" s="220"/>
      <c r="G413" s="77" t="s">
        <v>463</v>
      </c>
    </row>
    <row r="414" spans="1:7" x14ac:dyDescent="0.25">
      <c r="A414" s="179" t="s">
        <v>150</v>
      </c>
      <c r="B414" s="179"/>
      <c r="C414" s="179"/>
      <c r="D414" s="179"/>
      <c r="E414" s="112" t="s">
        <v>952</v>
      </c>
      <c r="F414" s="85"/>
      <c r="G414" s="79" t="s">
        <v>464</v>
      </c>
    </row>
    <row r="415" spans="1:7" x14ac:dyDescent="0.25">
      <c r="A415" s="179" t="s">
        <v>150</v>
      </c>
      <c r="B415" s="179"/>
      <c r="C415" s="179"/>
      <c r="D415" s="179"/>
      <c r="E415" s="112" t="s">
        <v>953</v>
      </c>
      <c r="F415" s="85"/>
      <c r="G415" s="79" t="s">
        <v>464</v>
      </c>
    </row>
    <row r="416" spans="1:7" x14ac:dyDescent="0.25">
      <c r="A416" s="179" t="s">
        <v>150</v>
      </c>
      <c r="B416" s="179"/>
      <c r="C416" s="179"/>
      <c r="D416" s="179"/>
      <c r="E416" s="112" t="s">
        <v>954</v>
      </c>
      <c r="F416" s="85"/>
      <c r="G416" s="79" t="s">
        <v>464</v>
      </c>
    </row>
    <row r="417" spans="1:7" x14ac:dyDescent="0.25">
      <c r="A417" s="179" t="s">
        <v>150</v>
      </c>
      <c r="B417" s="179"/>
      <c r="C417" s="179"/>
      <c r="D417" s="179"/>
      <c r="E417" s="112" t="s">
        <v>955</v>
      </c>
      <c r="F417" s="85"/>
      <c r="G417" s="79" t="s">
        <v>464</v>
      </c>
    </row>
    <row r="418" spans="1:7" x14ac:dyDescent="0.25">
      <c r="A418" s="179" t="s">
        <v>150</v>
      </c>
      <c r="B418" s="179"/>
      <c r="C418" s="179"/>
      <c r="D418" s="179"/>
      <c r="E418" s="112" t="s">
        <v>956</v>
      </c>
      <c r="F418" s="85"/>
      <c r="G418" s="79" t="s">
        <v>464</v>
      </c>
    </row>
    <row r="419" spans="1:7" x14ac:dyDescent="0.25">
      <c r="A419" s="179" t="s">
        <v>150</v>
      </c>
      <c r="B419" s="179"/>
      <c r="C419" s="179"/>
      <c r="D419" s="179"/>
      <c r="E419" s="198" t="s">
        <v>957</v>
      </c>
      <c r="F419" s="222"/>
      <c r="G419" s="79" t="s">
        <v>464</v>
      </c>
    </row>
    <row r="420" spans="1:7" x14ac:dyDescent="0.25">
      <c r="A420" s="179" t="s">
        <v>150</v>
      </c>
      <c r="B420" s="179"/>
      <c r="C420" s="179"/>
      <c r="D420" s="179"/>
      <c r="E420" s="188" t="s">
        <v>958</v>
      </c>
      <c r="F420" s="215"/>
      <c r="G420" s="79" t="s">
        <v>464</v>
      </c>
    </row>
    <row r="421" spans="1:7" x14ac:dyDescent="0.25">
      <c r="A421" s="76" t="s">
        <v>164</v>
      </c>
      <c r="E421" s="181" t="s">
        <v>461</v>
      </c>
      <c r="F421" s="208"/>
      <c r="G421" s="79" t="s">
        <v>464</v>
      </c>
    </row>
    <row r="422" spans="1:7" ht="45" x14ac:dyDescent="0.25">
      <c r="A422" s="76" t="s">
        <v>164</v>
      </c>
      <c r="E422" s="107" t="s">
        <v>172</v>
      </c>
      <c r="G422" s="77" t="s">
        <v>463</v>
      </c>
    </row>
    <row r="423" spans="1:7" x14ac:dyDescent="0.25">
      <c r="A423" s="76" t="s">
        <v>164</v>
      </c>
      <c r="E423" s="182" t="s">
        <v>658</v>
      </c>
      <c r="F423" s="209"/>
      <c r="G423" s="79" t="s">
        <v>464</v>
      </c>
    </row>
    <row r="424" spans="1:7" x14ac:dyDescent="0.25">
      <c r="A424" s="76" t="s">
        <v>164</v>
      </c>
      <c r="E424" s="107" t="s">
        <v>171</v>
      </c>
      <c r="G424" s="77" t="s">
        <v>463</v>
      </c>
    </row>
    <row r="425" spans="1:7" x14ac:dyDescent="0.25">
      <c r="A425" s="76" t="s">
        <v>164</v>
      </c>
      <c r="E425" s="181" t="s">
        <v>757</v>
      </c>
      <c r="F425" s="208"/>
      <c r="G425" s="79" t="s">
        <v>464</v>
      </c>
    </row>
    <row r="426" spans="1:7" x14ac:dyDescent="0.25">
      <c r="A426" s="76" t="s">
        <v>164</v>
      </c>
      <c r="E426" s="107" t="s">
        <v>177</v>
      </c>
      <c r="G426" s="78" t="s">
        <v>6</v>
      </c>
    </row>
    <row r="427" spans="1:7" ht="30" x14ac:dyDescent="0.25">
      <c r="A427" s="76" t="s">
        <v>164</v>
      </c>
      <c r="E427" s="181" t="s">
        <v>170</v>
      </c>
      <c r="F427" s="208"/>
      <c r="G427" s="79" t="s">
        <v>464</v>
      </c>
    </row>
    <row r="428" spans="1:7" ht="30" x14ac:dyDescent="0.25">
      <c r="A428" s="76" t="s">
        <v>164</v>
      </c>
      <c r="E428" s="107" t="s">
        <v>176</v>
      </c>
      <c r="G428" s="78" t="s">
        <v>6</v>
      </c>
    </row>
    <row r="429" spans="1:7" x14ac:dyDescent="0.25">
      <c r="A429" s="76" t="s">
        <v>164</v>
      </c>
      <c r="E429" s="181" t="s">
        <v>259</v>
      </c>
      <c r="F429" s="208"/>
      <c r="G429" s="79" t="s">
        <v>464</v>
      </c>
    </row>
    <row r="430" spans="1:7" ht="30" x14ac:dyDescent="0.25">
      <c r="A430" s="76" t="s">
        <v>164</v>
      </c>
      <c r="E430" s="181" t="s">
        <v>180</v>
      </c>
      <c r="F430" s="208"/>
      <c r="G430" s="79" t="s">
        <v>464</v>
      </c>
    </row>
    <row r="431" spans="1:7" x14ac:dyDescent="0.25">
      <c r="A431" s="76" t="s">
        <v>164</v>
      </c>
      <c r="E431" s="181" t="s">
        <v>173</v>
      </c>
      <c r="F431" s="208"/>
      <c r="G431" s="79" t="s">
        <v>464</v>
      </c>
    </row>
    <row r="432" spans="1:7" x14ac:dyDescent="0.25">
      <c r="A432" s="76" t="s">
        <v>164</v>
      </c>
      <c r="E432" s="182" t="s">
        <v>727</v>
      </c>
      <c r="F432" s="209"/>
      <c r="G432" s="79" t="s">
        <v>464</v>
      </c>
    </row>
    <row r="433" spans="1:7" x14ac:dyDescent="0.25">
      <c r="A433" s="76" t="s">
        <v>164</v>
      </c>
      <c r="E433" s="107" t="s">
        <v>283</v>
      </c>
      <c r="G433" s="77" t="s">
        <v>463</v>
      </c>
    </row>
    <row r="434" spans="1:7" x14ac:dyDescent="0.25">
      <c r="A434" s="76" t="s">
        <v>164</v>
      </c>
      <c r="E434" s="182" t="s">
        <v>657</v>
      </c>
      <c r="F434" s="209"/>
      <c r="G434" s="79" t="s">
        <v>464</v>
      </c>
    </row>
    <row r="435" spans="1:7" x14ac:dyDescent="0.25">
      <c r="A435" s="76" t="s">
        <v>164</v>
      </c>
      <c r="E435" s="107" t="s">
        <v>284</v>
      </c>
      <c r="G435" s="77" t="s">
        <v>463</v>
      </c>
    </row>
    <row r="436" spans="1:7" x14ac:dyDescent="0.25">
      <c r="A436" s="76" t="s">
        <v>164</v>
      </c>
      <c r="E436" s="107" t="s">
        <v>282</v>
      </c>
      <c r="G436" s="77" t="s">
        <v>463</v>
      </c>
    </row>
    <row r="437" spans="1:7" x14ac:dyDescent="0.25">
      <c r="A437" s="76" t="s">
        <v>164</v>
      </c>
      <c r="E437" s="181" t="s">
        <v>280</v>
      </c>
      <c r="F437" s="208"/>
      <c r="G437" s="79" t="s">
        <v>464</v>
      </c>
    </row>
    <row r="438" spans="1:7" x14ac:dyDescent="0.25">
      <c r="A438" s="76" t="s">
        <v>164</v>
      </c>
      <c r="E438" s="181" t="s">
        <v>169</v>
      </c>
      <c r="F438" s="208"/>
      <c r="G438" s="79" t="s">
        <v>464</v>
      </c>
    </row>
    <row r="439" spans="1:7" x14ac:dyDescent="0.25">
      <c r="A439" s="76" t="s">
        <v>164</v>
      </c>
      <c r="E439" s="182" t="s">
        <v>662</v>
      </c>
      <c r="F439" s="209"/>
      <c r="G439" s="79" t="s">
        <v>464</v>
      </c>
    </row>
    <row r="440" spans="1:7" x14ac:dyDescent="0.25">
      <c r="A440" s="76" t="s">
        <v>164</v>
      </c>
      <c r="E440" s="182" t="s">
        <v>661</v>
      </c>
      <c r="F440" s="209"/>
      <c r="G440" s="79" t="s">
        <v>464</v>
      </c>
    </row>
    <row r="441" spans="1:7" x14ac:dyDescent="0.25">
      <c r="A441" s="76" t="s">
        <v>164</v>
      </c>
      <c r="E441" s="107" t="s">
        <v>468</v>
      </c>
      <c r="G441" s="77" t="s">
        <v>463</v>
      </c>
    </row>
    <row r="442" spans="1:7" x14ac:dyDescent="0.25">
      <c r="A442" s="76" t="s">
        <v>164</v>
      </c>
      <c r="E442" s="181" t="s">
        <v>758</v>
      </c>
      <c r="F442" s="208"/>
      <c r="G442" s="79" t="s">
        <v>464</v>
      </c>
    </row>
    <row r="443" spans="1:7" x14ac:dyDescent="0.25">
      <c r="A443" s="76" t="s">
        <v>164</v>
      </c>
      <c r="E443" s="182" t="s">
        <v>655</v>
      </c>
      <c r="F443" s="209"/>
      <c r="G443" s="79" t="s">
        <v>464</v>
      </c>
    </row>
    <row r="444" spans="1:7" x14ac:dyDescent="0.25">
      <c r="A444" s="76" t="s">
        <v>164</v>
      </c>
      <c r="E444" s="181" t="s">
        <v>281</v>
      </c>
      <c r="F444" s="208"/>
      <c r="G444" s="79" t="s">
        <v>464</v>
      </c>
    </row>
    <row r="445" spans="1:7" x14ac:dyDescent="0.25">
      <c r="A445" s="76" t="s">
        <v>164</v>
      </c>
      <c r="E445" s="181" t="s">
        <v>754</v>
      </c>
      <c r="F445" s="208"/>
      <c r="G445" s="79" t="s">
        <v>464</v>
      </c>
    </row>
    <row r="446" spans="1:7" x14ac:dyDescent="0.25">
      <c r="A446" s="76" t="s">
        <v>164</v>
      </c>
      <c r="E446" s="182" t="s">
        <v>659</v>
      </c>
      <c r="F446" s="209"/>
      <c r="G446" s="79" t="s">
        <v>464</v>
      </c>
    </row>
    <row r="447" spans="1:7" x14ac:dyDescent="0.25">
      <c r="A447" s="76" t="s">
        <v>164</v>
      </c>
      <c r="E447" s="181" t="s">
        <v>291</v>
      </c>
      <c r="F447" s="208"/>
      <c r="G447" s="79" t="s">
        <v>464</v>
      </c>
    </row>
    <row r="448" spans="1:7" x14ac:dyDescent="0.25">
      <c r="A448" s="76" t="s">
        <v>164</v>
      </c>
      <c r="E448" s="182" t="s">
        <v>759</v>
      </c>
      <c r="F448" s="209"/>
      <c r="G448" s="79" t="s">
        <v>464</v>
      </c>
    </row>
    <row r="449" spans="1:7" x14ac:dyDescent="0.25">
      <c r="A449" s="76" t="s">
        <v>164</v>
      </c>
      <c r="E449" s="182" t="s">
        <v>726</v>
      </c>
      <c r="F449" s="209"/>
      <c r="G449" s="79" t="s">
        <v>464</v>
      </c>
    </row>
    <row r="450" spans="1:7" x14ac:dyDescent="0.25">
      <c r="A450" s="76" t="s">
        <v>164</v>
      </c>
      <c r="E450" s="181" t="s">
        <v>183</v>
      </c>
      <c r="F450" s="208"/>
      <c r="G450" s="79" t="s">
        <v>464</v>
      </c>
    </row>
    <row r="451" spans="1:7" x14ac:dyDescent="0.25">
      <c r="A451" s="76" t="s">
        <v>164</v>
      </c>
      <c r="E451" s="182" t="s">
        <v>760</v>
      </c>
      <c r="F451" s="209"/>
      <c r="G451" s="79" t="s">
        <v>464</v>
      </c>
    </row>
    <row r="452" spans="1:7" ht="30" x14ac:dyDescent="0.25">
      <c r="A452" s="76" t="s">
        <v>164</v>
      </c>
      <c r="E452" s="181" t="s">
        <v>756</v>
      </c>
      <c r="F452" s="208"/>
      <c r="G452" s="79" t="s">
        <v>464</v>
      </c>
    </row>
    <row r="453" spans="1:7" x14ac:dyDescent="0.25">
      <c r="A453" s="76" t="s">
        <v>164</v>
      </c>
      <c r="E453" s="182" t="s">
        <v>670</v>
      </c>
      <c r="F453" s="209"/>
      <c r="G453" s="79" t="s">
        <v>464</v>
      </c>
    </row>
    <row r="454" spans="1:7" x14ac:dyDescent="0.25">
      <c r="A454" s="76" t="s">
        <v>164</v>
      </c>
      <c r="E454" s="182" t="s">
        <v>668</v>
      </c>
      <c r="F454" s="209"/>
      <c r="G454" s="79" t="s">
        <v>464</v>
      </c>
    </row>
    <row r="455" spans="1:7" x14ac:dyDescent="0.25">
      <c r="A455" s="76" t="s">
        <v>164</v>
      </c>
      <c r="E455" s="182" t="s">
        <v>663</v>
      </c>
      <c r="F455" s="209"/>
      <c r="G455" s="79" t="s">
        <v>464</v>
      </c>
    </row>
    <row r="456" spans="1:7" x14ac:dyDescent="0.25">
      <c r="A456" s="76" t="s">
        <v>164</v>
      </c>
      <c r="E456" s="182" t="s">
        <v>664</v>
      </c>
      <c r="F456" s="209"/>
      <c r="G456" s="79" t="s">
        <v>464</v>
      </c>
    </row>
    <row r="457" spans="1:7" ht="30" x14ac:dyDescent="0.25">
      <c r="A457" s="76" t="s">
        <v>164</v>
      </c>
      <c r="E457" s="181" t="s">
        <v>181</v>
      </c>
      <c r="F457" s="208"/>
      <c r="G457" s="79" t="s">
        <v>464</v>
      </c>
    </row>
    <row r="458" spans="1:7" x14ac:dyDescent="0.25">
      <c r="A458" s="76" t="s">
        <v>164</v>
      </c>
      <c r="E458" s="182" t="s">
        <v>665</v>
      </c>
      <c r="F458" s="209"/>
      <c r="G458" s="79" t="s">
        <v>464</v>
      </c>
    </row>
    <row r="459" spans="1:7" x14ac:dyDescent="0.25">
      <c r="A459" s="76" t="s">
        <v>164</v>
      </c>
      <c r="E459" s="181" t="s">
        <v>753</v>
      </c>
      <c r="F459" s="208"/>
      <c r="G459" s="79" t="s">
        <v>464</v>
      </c>
    </row>
    <row r="460" spans="1:7" x14ac:dyDescent="0.25">
      <c r="A460" s="76" t="s">
        <v>164</v>
      </c>
      <c r="E460" s="190" t="s">
        <v>666</v>
      </c>
      <c r="F460" s="19"/>
      <c r="G460" s="77" t="s">
        <v>463</v>
      </c>
    </row>
    <row r="461" spans="1:7" x14ac:dyDescent="0.25">
      <c r="A461" s="76" t="s">
        <v>164</v>
      </c>
      <c r="E461" s="181" t="s">
        <v>755</v>
      </c>
      <c r="F461" s="208"/>
      <c r="G461" s="79" t="s">
        <v>464</v>
      </c>
    </row>
    <row r="462" spans="1:7" x14ac:dyDescent="0.25">
      <c r="A462" s="76" t="s">
        <v>164</v>
      </c>
      <c r="E462" s="182" t="s">
        <v>669</v>
      </c>
      <c r="F462" s="209"/>
      <c r="G462" s="79" t="s">
        <v>464</v>
      </c>
    </row>
    <row r="463" spans="1:7" x14ac:dyDescent="0.25">
      <c r="A463" s="76" t="s">
        <v>164</v>
      </c>
      <c r="E463" s="182" t="s">
        <v>667</v>
      </c>
      <c r="F463" s="209"/>
      <c r="G463" s="79" t="s">
        <v>464</v>
      </c>
    </row>
    <row r="464" spans="1:7" ht="30" x14ac:dyDescent="0.25">
      <c r="A464" s="76" t="s">
        <v>164</v>
      </c>
      <c r="E464" s="107" t="s">
        <v>460</v>
      </c>
      <c r="G464" s="77" t="s">
        <v>463</v>
      </c>
    </row>
    <row r="465" spans="1:7" x14ac:dyDescent="0.25">
      <c r="A465" s="76" t="s">
        <v>164</v>
      </c>
      <c r="E465" s="182" t="s">
        <v>660</v>
      </c>
      <c r="F465" s="209"/>
      <c r="G465" s="79" t="s">
        <v>464</v>
      </c>
    </row>
    <row r="466" spans="1:7" ht="30" x14ac:dyDescent="0.25">
      <c r="A466" s="76" t="s">
        <v>164</v>
      </c>
      <c r="E466" s="107" t="s">
        <v>179</v>
      </c>
      <c r="G466" s="78" t="s">
        <v>6</v>
      </c>
    </row>
    <row r="467" spans="1:7" ht="30" x14ac:dyDescent="0.25">
      <c r="A467" s="76" t="s">
        <v>164</v>
      </c>
      <c r="E467" s="107" t="s">
        <v>178</v>
      </c>
      <c r="G467" s="78" t="s">
        <v>6</v>
      </c>
    </row>
    <row r="468" spans="1:7" x14ac:dyDescent="0.25">
      <c r="A468" s="76" t="s">
        <v>164</v>
      </c>
      <c r="E468" s="182" t="s">
        <v>656</v>
      </c>
      <c r="F468" s="209"/>
      <c r="G468" s="79" t="s">
        <v>464</v>
      </c>
    </row>
    <row r="469" spans="1:7" x14ac:dyDescent="0.25">
      <c r="A469" s="179" t="s">
        <v>164</v>
      </c>
      <c r="B469" s="179"/>
      <c r="C469" s="179"/>
      <c r="D469" s="179"/>
      <c r="E469" s="188" t="s">
        <v>975</v>
      </c>
      <c r="F469" s="215"/>
      <c r="G469" s="79" t="s">
        <v>464</v>
      </c>
    </row>
    <row r="470" spans="1:7" x14ac:dyDescent="0.25">
      <c r="A470" s="179" t="s">
        <v>164</v>
      </c>
      <c r="B470" s="179"/>
      <c r="C470" s="179"/>
      <c r="D470" s="179"/>
      <c r="E470" s="199" t="s">
        <v>976</v>
      </c>
      <c r="F470" s="223"/>
      <c r="G470" s="79" t="s">
        <v>464</v>
      </c>
    </row>
    <row r="471" spans="1:7" x14ac:dyDescent="0.25">
      <c r="A471" s="179" t="s">
        <v>164</v>
      </c>
      <c r="B471" s="179"/>
      <c r="C471" s="179"/>
      <c r="D471" s="179"/>
      <c r="E471" s="112" t="s">
        <v>977</v>
      </c>
      <c r="F471" s="85"/>
      <c r="G471" s="79" t="s">
        <v>464</v>
      </c>
    </row>
    <row r="472" spans="1:7" x14ac:dyDescent="0.25">
      <c r="A472" s="179" t="s">
        <v>164</v>
      </c>
      <c r="B472" s="179"/>
      <c r="C472" s="179"/>
      <c r="D472" s="179"/>
      <c r="E472" s="112" t="s">
        <v>978</v>
      </c>
      <c r="F472" s="85"/>
      <c r="G472" s="79" t="s">
        <v>464</v>
      </c>
    </row>
    <row r="473" spans="1:7" x14ac:dyDescent="0.25">
      <c r="A473" s="179" t="s">
        <v>164</v>
      </c>
      <c r="B473" s="179"/>
      <c r="C473" s="179"/>
      <c r="D473" s="179"/>
      <c r="E473" s="112" t="s">
        <v>979</v>
      </c>
      <c r="F473" s="85"/>
      <c r="G473" s="79" t="s">
        <v>464</v>
      </c>
    </row>
    <row r="474" spans="1:7" ht="15.75" customHeight="1" x14ac:dyDescent="0.25">
      <c r="A474" s="179" t="s">
        <v>164</v>
      </c>
      <c r="B474" s="179"/>
      <c r="C474" s="179"/>
      <c r="D474" s="179"/>
      <c r="E474" s="112" t="s">
        <v>980</v>
      </c>
      <c r="F474" s="85"/>
      <c r="G474" s="79" t="s">
        <v>464</v>
      </c>
    </row>
    <row r="475" spans="1:7" x14ac:dyDescent="0.25">
      <c r="A475" s="76" t="s">
        <v>165</v>
      </c>
      <c r="E475" s="181" t="s">
        <v>693</v>
      </c>
      <c r="F475" s="208"/>
      <c r="G475" s="79" t="s">
        <v>464</v>
      </c>
    </row>
    <row r="476" spans="1:7" x14ac:dyDescent="0.25">
      <c r="A476" s="76" t="s">
        <v>165</v>
      </c>
      <c r="E476" s="181" t="s">
        <v>853</v>
      </c>
      <c r="F476" s="208"/>
      <c r="G476" s="79" t="s">
        <v>464</v>
      </c>
    </row>
    <row r="477" spans="1:7" x14ac:dyDescent="0.25">
      <c r="A477" s="76" t="s">
        <v>165</v>
      </c>
      <c r="E477" s="181" t="s">
        <v>860</v>
      </c>
      <c r="F477" s="208"/>
      <c r="G477" s="79" t="s">
        <v>464</v>
      </c>
    </row>
    <row r="478" spans="1:7" x14ac:dyDescent="0.25">
      <c r="A478" s="76" t="s">
        <v>165</v>
      </c>
      <c r="E478" s="181" t="s">
        <v>854</v>
      </c>
      <c r="F478" s="208"/>
      <c r="G478" s="79" t="s">
        <v>464</v>
      </c>
    </row>
    <row r="479" spans="1:7" x14ac:dyDescent="0.25">
      <c r="A479" s="76" t="s">
        <v>165</v>
      </c>
      <c r="E479" s="181" t="s">
        <v>856</v>
      </c>
      <c r="F479" s="208"/>
      <c r="G479" s="79" t="s">
        <v>464</v>
      </c>
    </row>
    <row r="480" spans="1:7" x14ac:dyDescent="0.25">
      <c r="A480" s="76" t="s">
        <v>165</v>
      </c>
      <c r="E480" s="181" t="s">
        <v>861</v>
      </c>
      <c r="F480" s="208"/>
      <c r="G480" s="79" t="s">
        <v>464</v>
      </c>
    </row>
    <row r="481" spans="1:7" x14ac:dyDescent="0.25">
      <c r="A481" s="76" t="s">
        <v>165</v>
      </c>
      <c r="E481" s="181" t="s">
        <v>876</v>
      </c>
      <c r="F481" s="208"/>
      <c r="G481" s="79" t="s">
        <v>464</v>
      </c>
    </row>
    <row r="482" spans="1:7" x14ac:dyDescent="0.25">
      <c r="A482" s="76" t="s">
        <v>165</v>
      </c>
      <c r="E482" s="181" t="s">
        <v>851</v>
      </c>
      <c r="F482" s="208"/>
      <c r="G482" s="79" t="s">
        <v>464</v>
      </c>
    </row>
    <row r="483" spans="1:7" x14ac:dyDescent="0.25">
      <c r="A483" s="76" t="s">
        <v>165</v>
      </c>
      <c r="E483" s="181" t="s">
        <v>873</v>
      </c>
      <c r="F483" s="208"/>
      <c r="G483" s="79" t="s">
        <v>464</v>
      </c>
    </row>
    <row r="484" spans="1:7" x14ac:dyDescent="0.25">
      <c r="A484" s="76" t="s">
        <v>165</v>
      </c>
      <c r="E484" s="181" t="s">
        <v>688</v>
      </c>
      <c r="F484" s="208"/>
      <c r="G484" s="79" t="s">
        <v>464</v>
      </c>
    </row>
    <row r="485" spans="1:7" x14ac:dyDescent="0.25">
      <c r="A485" s="76" t="s">
        <v>165</v>
      </c>
      <c r="E485" s="107" t="s">
        <v>285</v>
      </c>
      <c r="G485" s="77" t="s">
        <v>463</v>
      </c>
    </row>
    <row r="486" spans="1:7" x14ac:dyDescent="0.25">
      <c r="A486" s="76" t="s">
        <v>165</v>
      </c>
      <c r="E486" s="181" t="s">
        <v>689</v>
      </c>
      <c r="F486" s="208"/>
      <c r="G486" s="113" t="s">
        <v>6</v>
      </c>
    </row>
    <row r="487" spans="1:7" x14ac:dyDescent="0.25">
      <c r="A487" s="76" t="s">
        <v>165</v>
      </c>
      <c r="E487" s="200" t="s">
        <v>849</v>
      </c>
      <c r="F487" s="224"/>
      <c r="G487" s="79" t="s">
        <v>464</v>
      </c>
    </row>
    <row r="488" spans="1:7" ht="30" x14ac:dyDescent="0.25">
      <c r="A488" s="76" t="s">
        <v>165</v>
      </c>
      <c r="E488" s="181" t="s">
        <v>863</v>
      </c>
      <c r="F488" s="208"/>
      <c r="G488" s="79" t="s">
        <v>464</v>
      </c>
    </row>
    <row r="489" spans="1:7" x14ac:dyDescent="0.25">
      <c r="A489" s="76" t="s">
        <v>165</v>
      </c>
      <c r="E489" s="181" t="s">
        <v>868</v>
      </c>
      <c r="F489" s="208"/>
      <c r="G489" s="79" t="s">
        <v>464</v>
      </c>
    </row>
    <row r="490" spans="1:7" x14ac:dyDescent="0.25">
      <c r="A490" s="76" t="s">
        <v>165</v>
      </c>
      <c r="E490" s="181" t="s">
        <v>866</v>
      </c>
      <c r="F490" s="208"/>
      <c r="G490" s="79" t="s">
        <v>464</v>
      </c>
    </row>
    <row r="491" spans="1:7" ht="30" x14ac:dyDescent="0.25">
      <c r="A491" s="76" t="s">
        <v>165</v>
      </c>
      <c r="E491" s="181" t="s">
        <v>864</v>
      </c>
      <c r="F491" s="208"/>
      <c r="G491" s="79" t="s">
        <v>464</v>
      </c>
    </row>
    <row r="492" spans="1:7" ht="30" x14ac:dyDescent="0.25">
      <c r="A492" s="76" t="s">
        <v>165</v>
      </c>
      <c r="E492" s="181" t="s">
        <v>858</v>
      </c>
      <c r="F492" s="208"/>
      <c r="G492" s="79" t="s">
        <v>464</v>
      </c>
    </row>
    <row r="493" spans="1:7" x14ac:dyDescent="0.25">
      <c r="A493" s="76" t="s">
        <v>165</v>
      </c>
      <c r="E493" s="181" t="s">
        <v>286</v>
      </c>
      <c r="F493" s="208"/>
      <c r="G493" s="79" t="s">
        <v>464</v>
      </c>
    </row>
    <row r="494" spans="1:7" x14ac:dyDescent="0.25">
      <c r="A494" s="76" t="s">
        <v>165</v>
      </c>
      <c r="E494" s="107" t="s">
        <v>184</v>
      </c>
      <c r="G494" s="77" t="s">
        <v>463</v>
      </c>
    </row>
    <row r="495" spans="1:7" x14ac:dyDescent="0.25">
      <c r="A495" s="76" t="s">
        <v>165</v>
      </c>
      <c r="E495" s="181" t="s">
        <v>869</v>
      </c>
      <c r="F495" s="208"/>
      <c r="G495" s="79" t="s">
        <v>464</v>
      </c>
    </row>
    <row r="496" spans="1:7" x14ac:dyDescent="0.25">
      <c r="A496" s="76" t="s">
        <v>165</v>
      </c>
      <c r="E496" s="181" t="s">
        <v>692</v>
      </c>
      <c r="F496" s="208"/>
      <c r="G496" s="79" t="s">
        <v>464</v>
      </c>
    </row>
    <row r="497" spans="1:7" x14ac:dyDescent="0.25">
      <c r="A497" s="76" t="s">
        <v>165</v>
      </c>
      <c r="E497" s="181" t="s">
        <v>871</v>
      </c>
      <c r="F497" s="208"/>
      <c r="G497" s="79" t="s">
        <v>464</v>
      </c>
    </row>
    <row r="498" spans="1:7" ht="30" x14ac:dyDescent="0.25">
      <c r="A498" s="76" t="s">
        <v>165</v>
      </c>
      <c r="E498" s="181" t="s">
        <v>855</v>
      </c>
      <c r="F498" s="208"/>
      <c r="G498" s="79" t="s">
        <v>464</v>
      </c>
    </row>
    <row r="499" spans="1:7" x14ac:dyDescent="0.25">
      <c r="A499" s="76" t="s">
        <v>165</v>
      </c>
      <c r="E499" s="181" t="s">
        <v>287</v>
      </c>
      <c r="F499" s="208"/>
      <c r="G499" s="79" t="s">
        <v>464</v>
      </c>
    </row>
    <row r="500" spans="1:7" x14ac:dyDescent="0.25">
      <c r="A500" s="76" t="s">
        <v>165</v>
      </c>
      <c r="E500" s="181" t="s">
        <v>862</v>
      </c>
      <c r="F500" s="208"/>
      <c r="G500" s="79" t="s">
        <v>464</v>
      </c>
    </row>
    <row r="501" spans="1:7" ht="30" x14ac:dyDescent="0.25">
      <c r="A501" s="76" t="s">
        <v>165</v>
      </c>
      <c r="E501" s="181" t="s">
        <v>694</v>
      </c>
      <c r="F501" s="208"/>
      <c r="G501" s="79" t="s">
        <v>464</v>
      </c>
    </row>
    <row r="502" spans="1:7" ht="30" x14ac:dyDescent="0.25">
      <c r="A502" s="76" t="s">
        <v>165</v>
      </c>
      <c r="E502" s="107" t="s">
        <v>189</v>
      </c>
      <c r="G502" s="78" t="s">
        <v>6</v>
      </c>
    </row>
    <row r="503" spans="1:7" ht="30" x14ac:dyDescent="0.25">
      <c r="A503" s="76" t="s">
        <v>165</v>
      </c>
      <c r="E503" s="181" t="s">
        <v>874</v>
      </c>
      <c r="F503" s="208"/>
      <c r="G503" s="79" t="s">
        <v>464</v>
      </c>
    </row>
    <row r="504" spans="1:7" x14ac:dyDescent="0.25">
      <c r="A504" s="76" t="s">
        <v>165</v>
      </c>
      <c r="E504" s="181" t="s">
        <v>870</v>
      </c>
      <c r="F504" s="208"/>
      <c r="G504" s="79" t="s">
        <v>464</v>
      </c>
    </row>
    <row r="505" spans="1:7" x14ac:dyDescent="0.25">
      <c r="A505" s="76" t="s">
        <v>165</v>
      </c>
      <c r="E505" s="181" t="s">
        <v>865</v>
      </c>
      <c r="F505" s="208"/>
      <c r="G505" s="79" t="s">
        <v>464</v>
      </c>
    </row>
    <row r="506" spans="1:7" x14ac:dyDescent="0.25">
      <c r="A506" s="76" t="s">
        <v>165</v>
      </c>
      <c r="E506" s="181" t="s">
        <v>867</v>
      </c>
      <c r="F506" s="208"/>
      <c r="G506" s="79" t="s">
        <v>464</v>
      </c>
    </row>
    <row r="507" spans="1:7" x14ac:dyDescent="0.25">
      <c r="A507" s="76" t="s">
        <v>165</v>
      </c>
      <c r="E507" s="181" t="s">
        <v>857</v>
      </c>
      <c r="F507" s="208"/>
      <c r="G507" s="79" t="s">
        <v>464</v>
      </c>
    </row>
    <row r="508" spans="1:7" x14ac:dyDescent="0.25">
      <c r="A508" s="76" t="s">
        <v>165</v>
      </c>
      <c r="E508" s="181" t="s">
        <v>872</v>
      </c>
      <c r="F508" s="208"/>
      <c r="G508" s="79" t="s">
        <v>464</v>
      </c>
    </row>
    <row r="509" spans="1:7" x14ac:dyDescent="0.25">
      <c r="A509" s="76" t="s">
        <v>165</v>
      </c>
      <c r="E509" s="181" t="s">
        <v>852</v>
      </c>
      <c r="F509" s="208"/>
      <c r="G509" s="79" t="s">
        <v>464</v>
      </c>
    </row>
    <row r="510" spans="1:7" x14ac:dyDescent="0.25">
      <c r="A510" s="76" t="s">
        <v>165</v>
      </c>
      <c r="E510" s="181" t="s">
        <v>859</v>
      </c>
      <c r="F510" s="208"/>
      <c r="G510" s="79" t="s">
        <v>464</v>
      </c>
    </row>
    <row r="511" spans="1:7" x14ac:dyDescent="0.25">
      <c r="A511" s="76" t="s">
        <v>165</v>
      </c>
      <c r="E511" s="181" t="s">
        <v>875</v>
      </c>
      <c r="F511" s="208"/>
      <c r="G511" s="79" t="s">
        <v>464</v>
      </c>
    </row>
    <row r="512" spans="1:7" x14ac:dyDescent="0.25">
      <c r="A512" s="76" t="s">
        <v>165</v>
      </c>
      <c r="E512" s="107" t="s">
        <v>191</v>
      </c>
      <c r="G512" s="77" t="s">
        <v>463</v>
      </c>
    </row>
    <row r="513" spans="1:7" x14ac:dyDescent="0.25">
      <c r="A513" s="76" t="s">
        <v>165</v>
      </c>
      <c r="E513" s="181" t="s">
        <v>690</v>
      </c>
      <c r="F513" s="208"/>
      <c r="G513" s="79" t="s">
        <v>464</v>
      </c>
    </row>
    <row r="514" spans="1:7" x14ac:dyDescent="0.25">
      <c r="A514" s="76" t="s">
        <v>165</v>
      </c>
      <c r="E514" s="107" t="s">
        <v>188</v>
      </c>
      <c r="G514" s="77" t="s">
        <v>463</v>
      </c>
    </row>
    <row r="515" spans="1:7" x14ac:dyDescent="0.25">
      <c r="A515" s="76" t="s">
        <v>165</v>
      </c>
      <c r="E515" s="181" t="s">
        <v>728</v>
      </c>
      <c r="F515" s="208"/>
      <c r="G515" s="79" t="s">
        <v>464</v>
      </c>
    </row>
    <row r="516" spans="1:7" x14ac:dyDescent="0.25">
      <c r="A516" s="76" t="s">
        <v>165</v>
      </c>
      <c r="E516" s="107" t="s">
        <v>190</v>
      </c>
      <c r="G516" s="77" t="s">
        <v>463</v>
      </c>
    </row>
    <row r="517" spans="1:7" ht="30" x14ac:dyDescent="0.25">
      <c r="A517" s="76" t="s">
        <v>165</v>
      </c>
      <c r="E517" s="181" t="s">
        <v>850</v>
      </c>
      <c r="F517" s="208"/>
      <c r="G517" s="79" t="s">
        <v>464</v>
      </c>
    </row>
    <row r="518" spans="1:7" x14ac:dyDescent="0.25">
      <c r="A518" s="76" t="s">
        <v>165</v>
      </c>
      <c r="E518" s="181" t="s">
        <v>691</v>
      </c>
      <c r="F518" s="208"/>
      <c r="G518" s="79" t="s">
        <v>464</v>
      </c>
    </row>
    <row r="519" spans="1:7" x14ac:dyDescent="0.25">
      <c r="A519" s="76" t="s">
        <v>165</v>
      </c>
      <c r="E519" s="181" t="s">
        <v>687</v>
      </c>
      <c r="F519" s="208"/>
      <c r="G519" s="79" t="s">
        <v>464</v>
      </c>
    </row>
    <row r="520" spans="1:7" x14ac:dyDescent="0.25">
      <c r="A520" s="76" t="s">
        <v>166</v>
      </c>
      <c r="E520" s="107" t="s">
        <v>730</v>
      </c>
      <c r="G520" s="77" t="s">
        <v>463</v>
      </c>
    </row>
    <row r="521" spans="1:7" x14ac:dyDescent="0.25">
      <c r="A521" s="76" t="s">
        <v>166</v>
      </c>
      <c r="E521" s="107" t="s">
        <v>205</v>
      </c>
      <c r="G521" s="77" t="s">
        <v>463</v>
      </c>
    </row>
    <row r="522" spans="1:7" ht="30" x14ac:dyDescent="0.25">
      <c r="A522" s="76" t="s">
        <v>166</v>
      </c>
      <c r="E522" s="107" t="s">
        <v>195</v>
      </c>
      <c r="G522" s="79" t="s">
        <v>464</v>
      </c>
    </row>
    <row r="523" spans="1:7" x14ac:dyDescent="0.25">
      <c r="A523" s="76" t="s">
        <v>166</v>
      </c>
      <c r="E523" s="182" t="s">
        <v>684</v>
      </c>
      <c r="F523" s="209"/>
      <c r="G523" s="79" t="s">
        <v>464</v>
      </c>
    </row>
    <row r="524" spans="1:7" x14ac:dyDescent="0.25">
      <c r="A524" s="76" t="s">
        <v>166</v>
      </c>
      <c r="E524" s="182" t="s">
        <v>676</v>
      </c>
      <c r="F524" s="209"/>
      <c r="G524" s="79" t="s">
        <v>464</v>
      </c>
    </row>
    <row r="525" spans="1:7" x14ac:dyDescent="0.25">
      <c r="A525" s="76" t="s">
        <v>166</v>
      </c>
      <c r="E525" s="107" t="s">
        <v>192</v>
      </c>
      <c r="G525" s="77" t="s">
        <v>463</v>
      </c>
    </row>
    <row r="526" spans="1:7" x14ac:dyDescent="0.25">
      <c r="A526" s="76" t="s">
        <v>166</v>
      </c>
      <c r="E526" s="182" t="s">
        <v>674</v>
      </c>
      <c r="F526" s="209"/>
      <c r="G526" s="79" t="s">
        <v>464</v>
      </c>
    </row>
    <row r="527" spans="1:7" x14ac:dyDescent="0.25">
      <c r="A527" s="76" t="s">
        <v>166</v>
      </c>
      <c r="E527" s="182" t="s">
        <v>681</v>
      </c>
      <c r="F527" s="209"/>
      <c r="G527" s="79" t="s">
        <v>464</v>
      </c>
    </row>
    <row r="528" spans="1:7" x14ac:dyDescent="0.25">
      <c r="A528" s="76" t="s">
        <v>166</v>
      </c>
      <c r="E528" s="107" t="s">
        <v>199</v>
      </c>
      <c r="G528" s="79" t="s">
        <v>464</v>
      </c>
    </row>
    <row r="529" spans="1:7" x14ac:dyDescent="0.25">
      <c r="A529" s="76" t="s">
        <v>166</v>
      </c>
      <c r="E529" s="107" t="s">
        <v>210</v>
      </c>
      <c r="G529" s="79" t="s">
        <v>464</v>
      </c>
    </row>
    <row r="530" spans="1:7" x14ac:dyDescent="0.25">
      <c r="A530" s="76" t="s">
        <v>166</v>
      </c>
      <c r="E530" s="182" t="s">
        <v>672</v>
      </c>
      <c r="F530" s="209"/>
      <c r="G530" s="79" t="s">
        <v>464</v>
      </c>
    </row>
    <row r="531" spans="1:7" ht="30" x14ac:dyDescent="0.25">
      <c r="A531" s="76" t="s">
        <v>166</v>
      </c>
      <c r="E531" s="107" t="s">
        <v>207</v>
      </c>
      <c r="G531" s="78" t="s">
        <v>6</v>
      </c>
    </row>
    <row r="532" spans="1:7" x14ac:dyDescent="0.25">
      <c r="A532" s="76" t="s">
        <v>166</v>
      </c>
      <c r="E532" s="107" t="s">
        <v>193</v>
      </c>
      <c r="G532" s="79" t="s">
        <v>464</v>
      </c>
    </row>
    <row r="533" spans="1:7" x14ac:dyDescent="0.25">
      <c r="A533" s="76" t="s">
        <v>166</v>
      </c>
      <c r="E533" s="107" t="s">
        <v>202</v>
      </c>
      <c r="G533" s="79" t="s">
        <v>464</v>
      </c>
    </row>
    <row r="534" spans="1:7" x14ac:dyDescent="0.25">
      <c r="A534" s="76" t="s">
        <v>166</v>
      </c>
      <c r="E534" s="107" t="s">
        <v>198</v>
      </c>
      <c r="G534" s="79" t="s">
        <v>464</v>
      </c>
    </row>
    <row r="535" spans="1:7" x14ac:dyDescent="0.25">
      <c r="A535" s="76" t="s">
        <v>166</v>
      </c>
      <c r="E535" s="107" t="s">
        <v>208</v>
      </c>
      <c r="G535" s="79" t="s">
        <v>464</v>
      </c>
    </row>
    <row r="536" spans="1:7" ht="30" x14ac:dyDescent="0.25">
      <c r="A536" s="76" t="s">
        <v>166</v>
      </c>
      <c r="E536" s="107" t="s">
        <v>197</v>
      </c>
      <c r="G536" s="79" t="s">
        <v>464</v>
      </c>
    </row>
    <row r="537" spans="1:7" x14ac:dyDescent="0.25">
      <c r="A537" s="76" t="s">
        <v>166</v>
      </c>
      <c r="E537" s="107" t="s">
        <v>200</v>
      </c>
      <c r="G537" s="77" t="s">
        <v>463</v>
      </c>
    </row>
    <row r="538" spans="1:7" x14ac:dyDescent="0.25">
      <c r="A538" s="76" t="s">
        <v>166</v>
      </c>
      <c r="E538" s="182" t="s">
        <v>679</v>
      </c>
      <c r="F538" s="209"/>
      <c r="G538" s="79" t="s">
        <v>464</v>
      </c>
    </row>
    <row r="539" spans="1:7" x14ac:dyDescent="0.25">
      <c r="A539" s="76" t="s">
        <v>166</v>
      </c>
      <c r="E539" s="182" t="s">
        <v>680</v>
      </c>
      <c r="F539" s="209"/>
      <c r="G539" s="77" t="s">
        <v>463</v>
      </c>
    </row>
    <row r="540" spans="1:7" x14ac:dyDescent="0.25">
      <c r="A540" s="76" t="s">
        <v>166</v>
      </c>
      <c r="E540" s="182" t="s">
        <v>677</v>
      </c>
      <c r="F540" s="209"/>
      <c r="G540" s="79" t="s">
        <v>464</v>
      </c>
    </row>
    <row r="541" spans="1:7" x14ac:dyDescent="0.25">
      <c r="A541" s="76" t="s">
        <v>166</v>
      </c>
      <c r="E541" s="182" t="s">
        <v>682</v>
      </c>
      <c r="F541" s="209"/>
      <c r="G541" s="77" t="s">
        <v>463</v>
      </c>
    </row>
    <row r="542" spans="1:7" x14ac:dyDescent="0.25">
      <c r="A542" s="76" t="s">
        <v>166</v>
      </c>
      <c r="E542" s="182" t="s">
        <v>673</v>
      </c>
      <c r="F542" s="209"/>
      <c r="G542" s="79" t="s">
        <v>464</v>
      </c>
    </row>
    <row r="543" spans="1:7" x14ac:dyDescent="0.25">
      <c r="A543" s="76" t="s">
        <v>166</v>
      </c>
      <c r="E543" s="182" t="s">
        <v>678</v>
      </c>
      <c r="F543" s="209"/>
      <c r="G543" s="79" t="s">
        <v>464</v>
      </c>
    </row>
    <row r="544" spans="1:7" x14ac:dyDescent="0.25">
      <c r="A544" s="76" t="s">
        <v>166</v>
      </c>
      <c r="E544" s="107" t="s">
        <v>194</v>
      </c>
      <c r="G544" s="78" t="s">
        <v>6</v>
      </c>
    </row>
    <row r="545" spans="1:7" x14ac:dyDescent="0.25">
      <c r="A545" s="76" t="s">
        <v>166</v>
      </c>
      <c r="E545" s="182" t="s">
        <v>671</v>
      </c>
      <c r="F545" s="209"/>
      <c r="G545" s="79" t="s">
        <v>464</v>
      </c>
    </row>
    <row r="546" spans="1:7" x14ac:dyDescent="0.25">
      <c r="A546" s="76" t="s">
        <v>166</v>
      </c>
      <c r="E546" s="182" t="s">
        <v>593</v>
      </c>
      <c r="F546" s="209"/>
      <c r="G546" s="79" t="s">
        <v>464</v>
      </c>
    </row>
    <row r="547" spans="1:7" x14ac:dyDescent="0.25">
      <c r="A547" s="76" t="s">
        <v>166</v>
      </c>
      <c r="E547" s="107" t="s">
        <v>201</v>
      </c>
      <c r="G547" s="79" t="s">
        <v>464</v>
      </c>
    </row>
    <row r="548" spans="1:7" x14ac:dyDescent="0.25">
      <c r="A548" s="76" t="s">
        <v>166</v>
      </c>
      <c r="E548" s="182" t="s">
        <v>683</v>
      </c>
      <c r="F548" s="209"/>
      <c r="G548" s="79" t="s">
        <v>464</v>
      </c>
    </row>
    <row r="549" spans="1:7" x14ac:dyDescent="0.25">
      <c r="A549" s="76" t="s">
        <v>166</v>
      </c>
      <c r="E549" s="107" t="s">
        <v>462</v>
      </c>
      <c r="G549" s="77" t="s">
        <v>463</v>
      </c>
    </row>
    <row r="550" spans="1:7" x14ac:dyDescent="0.25">
      <c r="A550" s="76" t="s">
        <v>166</v>
      </c>
      <c r="E550" s="182" t="s">
        <v>675</v>
      </c>
      <c r="F550" s="209"/>
      <c r="G550" s="79" t="s">
        <v>464</v>
      </c>
    </row>
    <row r="551" spans="1:7" x14ac:dyDescent="0.25">
      <c r="A551" s="76" t="s">
        <v>167</v>
      </c>
      <c r="E551" s="107" t="s">
        <v>218</v>
      </c>
      <c r="G551" s="79" t="s">
        <v>464</v>
      </c>
    </row>
    <row r="552" spans="1:7" x14ac:dyDescent="0.25">
      <c r="A552" s="76" t="s">
        <v>167</v>
      </c>
      <c r="E552" s="107" t="s">
        <v>215</v>
      </c>
      <c r="G552" s="78" t="s">
        <v>6</v>
      </c>
    </row>
    <row r="553" spans="1:7" x14ac:dyDescent="0.25">
      <c r="A553" s="76" t="s">
        <v>167</v>
      </c>
      <c r="E553" s="107" t="s">
        <v>436</v>
      </c>
      <c r="G553" s="79" t="s">
        <v>464</v>
      </c>
    </row>
    <row r="554" spans="1:7" x14ac:dyDescent="0.25">
      <c r="A554" s="76" t="s">
        <v>167</v>
      </c>
      <c r="E554" s="107" t="s">
        <v>424</v>
      </c>
      <c r="G554" s="77" t="s">
        <v>463</v>
      </c>
    </row>
    <row r="555" spans="1:7" x14ac:dyDescent="0.25">
      <c r="A555" s="76" t="s">
        <v>167</v>
      </c>
      <c r="E555" s="107" t="s">
        <v>423</v>
      </c>
      <c r="G555" s="77" t="s">
        <v>463</v>
      </c>
    </row>
    <row r="556" spans="1:7" x14ac:dyDescent="0.25">
      <c r="A556" s="76" t="s">
        <v>167</v>
      </c>
      <c r="E556" s="107" t="s">
        <v>212</v>
      </c>
      <c r="G556" s="113" t="s">
        <v>732</v>
      </c>
    </row>
    <row r="557" spans="1:7" x14ac:dyDescent="0.25">
      <c r="A557" s="76" t="s">
        <v>167</v>
      </c>
      <c r="E557" s="107" t="s">
        <v>426</v>
      </c>
      <c r="G557" s="77" t="s">
        <v>463</v>
      </c>
    </row>
    <row r="558" spans="1:7" x14ac:dyDescent="0.25">
      <c r="A558" s="76" t="s">
        <v>167</v>
      </c>
      <c r="E558" s="107" t="s">
        <v>431</v>
      </c>
      <c r="G558" s="79" t="s">
        <v>464</v>
      </c>
    </row>
    <row r="559" spans="1:7" ht="30" x14ac:dyDescent="0.25">
      <c r="A559" s="76" t="s">
        <v>167</v>
      </c>
      <c r="E559" s="107" t="s">
        <v>217</v>
      </c>
      <c r="G559" s="77" t="s">
        <v>463</v>
      </c>
    </row>
    <row r="560" spans="1:7" x14ac:dyDescent="0.25">
      <c r="A560" s="76" t="s">
        <v>167</v>
      </c>
      <c r="E560" s="107" t="s">
        <v>435</v>
      </c>
      <c r="G560" s="79" t="s">
        <v>464</v>
      </c>
    </row>
    <row r="561" spans="1:7" x14ac:dyDescent="0.25">
      <c r="A561" s="76" t="s">
        <v>167</v>
      </c>
      <c r="E561" s="107" t="s">
        <v>432</v>
      </c>
      <c r="G561" s="79" t="s">
        <v>464</v>
      </c>
    </row>
    <row r="562" spans="1:7" x14ac:dyDescent="0.25">
      <c r="A562" s="76" t="s">
        <v>167</v>
      </c>
      <c r="E562" s="107" t="s">
        <v>220</v>
      </c>
      <c r="G562" s="79" t="s">
        <v>464</v>
      </c>
    </row>
    <row r="563" spans="1:7" x14ac:dyDescent="0.25">
      <c r="A563" s="76" t="s">
        <v>167</v>
      </c>
      <c r="E563" s="107" t="s">
        <v>430</v>
      </c>
      <c r="G563" s="79" t="s">
        <v>464</v>
      </c>
    </row>
    <row r="564" spans="1:7" x14ac:dyDescent="0.25">
      <c r="A564" s="76" t="s">
        <v>167</v>
      </c>
      <c r="E564" s="107" t="s">
        <v>222</v>
      </c>
      <c r="G564" s="77" t="s">
        <v>463</v>
      </c>
    </row>
    <row r="565" spans="1:7" x14ac:dyDescent="0.25">
      <c r="A565" s="76" t="s">
        <v>167</v>
      </c>
      <c r="E565" s="107" t="s">
        <v>219</v>
      </c>
      <c r="G565" s="79" t="s">
        <v>464</v>
      </c>
    </row>
    <row r="566" spans="1:7" x14ac:dyDescent="0.25">
      <c r="A566" s="76" t="s">
        <v>167</v>
      </c>
      <c r="E566" s="107" t="s">
        <v>433</v>
      </c>
      <c r="G566" s="79" t="s">
        <v>464</v>
      </c>
    </row>
    <row r="567" spans="1:7" x14ac:dyDescent="0.25">
      <c r="A567" s="76" t="s">
        <v>167</v>
      </c>
      <c r="E567" s="107" t="s">
        <v>428</v>
      </c>
      <c r="G567" s="79" t="s">
        <v>464</v>
      </c>
    </row>
    <row r="568" spans="1:7" x14ac:dyDescent="0.25">
      <c r="A568" s="76" t="s">
        <v>167</v>
      </c>
      <c r="E568" s="107" t="s">
        <v>429</v>
      </c>
      <c r="G568" s="79" t="s">
        <v>464</v>
      </c>
    </row>
    <row r="569" spans="1:7" x14ac:dyDescent="0.25">
      <c r="A569" s="76" t="s">
        <v>167</v>
      </c>
      <c r="E569" s="107" t="s">
        <v>388</v>
      </c>
      <c r="G569" s="77" t="s">
        <v>463</v>
      </c>
    </row>
    <row r="570" spans="1:7" x14ac:dyDescent="0.25">
      <c r="A570" s="76" t="s">
        <v>167</v>
      </c>
      <c r="E570" s="107" t="s">
        <v>389</v>
      </c>
      <c r="G570" s="77" t="s">
        <v>463</v>
      </c>
    </row>
    <row r="571" spans="1:7" x14ac:dyDescent="0.25">
      <c r="A571" s="76" t="s">
        <v>167</v>
      </c>
      <c r="E571" s="107" t="s">
        <v>390</v>
      </c>
      <c r="G571" s="77" t="s">
        <v>463</v>
      </c>
    </row>
    <row r="572" spans="1:7" x14ac:dyDescent="0.25">
      <c r="A572" s="76" t="s">
        <v>167</v>
      </c>
      <c r="E572" s="107" t="s">
        <v>427</v>
      </c>
      <c r="G572" s="77" t="s">
        <v>463</v>
      </c>
    </row>
    <row r="573" spans="1:7" ht="30" x14ac:dyDescent="0.25">
      <c r="A573" s="76" t="s">
        <v>167</v>
      </c>
      <c r="E573" s="107" t="s">
        <v>211</v>
      </c>
      <c r="G573" s="77" t="s">
        <v>463</v>
      </c>
    </row>
    <row r="574" spans="1:7" ht="30" x14ac:dyDescent="0.25">
      <c r="A574" s="76" t="s">
        <v>167</v>
      </c>
      <c r="E574" s="107" t="s">
        <v>213</v>
      </c>
      <c r="G574" s="78" t="s">
        <v>6</v>
      </c>
    </row>
    <row r="575" spans="1:7" x14ac:dyDescent="0.25">
      <c r="A575" s="76" t="s">
        <v>167</v>
      </c>
      <c r="E575" s="107" t="s">
        <v>434</v>
      </c>
      <c r="G575" s="78" t="s">
        <v>6</v>
      </c>
    </row>
    <row r="576" spans="1:7" x14ac:dyDescent="0.25">
      <c r="A576" s="76" t="s">
        <v>167</v>
      </c>
      <c r="E576" s="107" t="s">
        <v>216</v>
      </c>
      <c r="G576" s="79" t="s">
        <v>464</v>
      </c>
    </row>
    <row r="577" spans="1:7" x14ac:dyDescent="0.25">
      <c r="A577" s="76" t="s">
        <v>167</v>
      </c>
      <c r="E577" s="107" t="s">
        <v>422</v>
      </c>
      <c r="G577" s="77" t="s">
        <v>463</v>
      </c>
    </row>
    <row r="578" spans="1:7" x14ac:dyDescent="0.25">
      <c r="A578" s="76" t="s">
        <v>167</v>
      </c>
      <c r="E578" s="107" t="s">
        <v>731</v>
      </c>
      <c r="G578" s="77" t="s">
        <v>463</v>
      </c>
    </row>
    <row r="579" spans="1:7" x14ac:dyDescent="0.25">
      <c r="A579" s="76" t="s">
        <v>167</v>
      </c>
      <c r="E579" s="107" t="s">
        <v>221</v>
      </c>
      <c r="G579" s="79" t="s">
        <v>464</v>
      </c>
    </row>
    <row r="580" spans="1:7" x14ac:dyDescent="0.25">
      <c r="A580" s="179" t="s">
        <v>167</v>
      </c>
      <c r="B580" s="179"/>
      <c r="C580" s="179"/>
      <c r="D580" s="179"/>
      <c r="E580" s="188" t="s">
        <v>967</v>
      </c>
      <c r="F580" s="215"/>
      <c r="G580" s="79" t="s">
        <v>464</v>
      </c>
    </row>
    <row r="581" spans="1:7" x14ac:dyDescent="0.25">
      <c r="A581" s="179" t="s">
        <v>167</v>
      </c>
      <c r="B581" s="179"/>
      <c r="C581" s="179"/>
      <c r="D581" s="179"/>
      <c r="E581" s="188" t="s">
        <v>968</v>
      </c>
      <c r="F581" s="215"/>
      <c r="G581" s="79" t="s">
        <v>464</v>
      </c>
    </row>
    <row r="582" spans="1:7" x14ac:dyDescent="0.25">
      <c r="A582" s="179" t="s">
        <v>167</v>
      </c>
      <c r="B582" s="179"/>
      <c r="C582" s="179"/>
      <c r="D582" s="179"/>
      <c r="E582" s="188" t="s">
        <v>969</v>
      </c>
      <c r="F582" s="215"/>
      <c r="G582" s="79" t="s">
        <v>464</v>
      </c>
    </row>
    <row r="583" spans="1:7" x14ac:dyDescent="0.25">
      <c r="A583" s="179" t="s">
        <v>167</v>
      </c>
      <c r="B583" s="179"/>
      <c r="C583" s="179"/>
      <c r="D583" s="179"/>
      <c r="E583" s="188" t="s">
        <v>970</v>
      </c>
      <c r="F583" s="215"/>
      <c r="G583" s="79" t="s">
        <v>464</v>
      </c>
    </row>
    <row r="584" spans="1:7" ht="30" x14ac:dyDescent="0.25">
      <c r="A584" s="179" t="s">
        <v>167</v>
      </c>
      <c r="B584" s="179"/>
      <c r="C584" s="179"/>
      <c r="D584" s="179"/>
      <c r="E584" s="199" t="s">
        <v>971</v>
      </c>
      <c r="F584" s="223"/>
      <c r="G584" s="79" t="s">
        <v>464</v>
      </c>
    </row>
    <row r="585" spans="1:7" ht="30" x14ac:dyDescent="0.25">
      <c r="A585" s="179" t="s">
        <v>167</v>
      </c>
      <c r="B585" s="179"/>
      <c r="C585" s="179"/>
      <c r="D585" s="179"/>
      <c r="E585" s="199" t="s">
        <v>972</v>
      </c>
      <c r="F585" s="223"/>
      <c r="G585" s="79" t="s">
        <v>464</v>
      </c>
    </row>
    <row r="586" spans="1:7" ht="30" x14ac:dyDescent="0.25">
      <c r="A586" s="179" t="s">
        <v>167</v>
      </c>
      <c r="B586" s="179"/>
      <c r="C586" s="179"/>
      <c r="D586" s="179"/>
      <c r="E586" s="199" t="s">
        <v>973</v>
      </c>
      <c r="F586" s="223"/>
      <c r="G586" s="79" t="s">
        <v>464</v>
      </c>
    </row>
    <row r="587" spans="1:7" x14ac:dyDescent="0.25">
      <c r="A587" s="179" t="s">
        <v>167</v>
      </c>
      <c r="B587" s="179"/>
      <c r="C587" s="179"/>
      <c r="D587" s="179"/>
      <c r="E587" s="112" t="s">
        <v>974</v>
      </c>
      <c r="F587" s="85"/>
      <c r="G587" s="79" t="s">
        <v>464</v>
      </c>
    </row>
    <row r="588" spans="1:7" x14ac:dyDescent="0.25">
      <c r="A588" s="76" t="s">
        <v>168</v>
      </c>
      <c r="E588" s="107" t="s">
        <v>500</v>
      </c>
      <c r="G588" s="78" t="s">
        <v>6</v>
      </c>
    </row>
    <row r="589" spans="1:7" x14ac:dyDescent="0.25">
      <c r="A589" s="76" t="s">
        <v>168</v>
      </c>
      <c r="E589" s="182" t="s">
        <v>686</v>
      </c>
      <c r="F589" s="209"/>
      <c r="G589" s="78" t="s">
        <v>6</v>
      </c>
    </row>
    <row r="590" spans="1:7" x14ac:dyDescent="0.25">
      <c r="A590" s="76" t="s">
        <v>168</v>
      </c>
      <c r="E590" s="107" t="s">
        <v>290</v>
      </c>
      <c r="G590" s="78" t="s">
        <v>6</v>
      </c>
    </row>
    <row r="591" spans="1:7" x14ac:dyDescent="0.25">
      <c r="A591" s="76" t="s">
        <v>168</v>
      </c>
      <c r="E591" s="107" t="s">
        <v>258</v>
      </c>
      <c r="G591" s="77" t="s">
        <v>463</v>
      </c>
    </row>
    <row r="592" spans="1:7" ht="30" x14ac:dyDescent="0.25">
      <c r="A592" s="76" t="s">
        <v>168</v>
      </c>
      <c r="E592" s="107" t="s">
        <v>224</v>
      </c>
      <c r="G592" s="79" t="s">
        <v>464</v>
      </c>
    </row>
    <row r="593" spans="1:8" x14ac:dyDescent="0.25">
      <c r="A593" s="76" t="s">
        <v>168</v>
      </c>
      <c r="E593" s="182" t="s">
        <v>685</v>
      </c>
      <c r="F593" s="209"/>
      <c r="G593" s="79" t="s">
        <v>464</v>
      </c>
    </row>
    <row r="594" spans="1:8" x14ac:dyDescent="0.25">
      <c r="A594" s="76" t="s">
        <v>168</v>
      </c>
      <c r="E594" s="107" t="s">
        <v>225</v>
      </c>
      <c r="G594" s="79" t="s">
        <v>464</v>
      </c>
    </row>
    <row r="595" spans="1:8" x14ac:dyDescent="0.25">
      <c r="A595" s="76" t="s">
        <v>168</v>
      </c>
      <c r="E595" s="107" t="s">
        <v>496</v>
      </c>
      <c r="G595" s="77" t="s">
        <v>463</v>
      </c>
    </row>
    <row r="596" spans="1:8" x14ac:dyDescent="0.25">
      <c r="A596" s="76" t="s">
        <v>168</v>
      </c>
      <c r="E596" s="107" t="s">
        <v>498</v>
      </c>
      <c r="G596" s="79" t="s">
        <v>464</v>
      </c>
    </row>
    <row r="597" spans="1:8" ht="30" x14ac:dyDescent="0.25">
      <c r="A597" s="76" t="s">
        <v>168</v>
      </c>
      <c r="E597" s="107" t="s">
        <v>231</v>
      </c>
      <c r="G597" s="77" t="s">
        <v>463</v>
      </c>
      <c r="H597" s="75" t="s">
        <v>880</v>
      </c>
    </row>
    <row r="598" spans="1:8" ht="30" x14ac:dyDescent="0.25">
      <c r="A598" s="76" t="s">
        <v>168</v>
      </c>
      <c r="E598" s="107" t="s">
        <v>227</v>
      </c>
      <c r="G598" s="77" t="s">
        <v>463</v>
      </c>
    </row>
    <row r="599" spans="1:8" ht="30" x14ac:dyDescent="0.25">
      <c r="A599" s="76" t="s">
        <v>168</v>
      </c>
      <c r="E599" s="107" t="s">
        <v>230</v>
      </c>
      <c r="G599" s="77" t="s">
        <v>463</v>
      </c>
    </row>
    <row r="600" spans="1:8" ht="30" x14ac:dyDescent="0.25">
      <c r="A600" s="76" t="s">
        <v>168</v>
      </c>
      <c r="E600" s="107" t="s">
        <v>229</v>
      </c>
      <c r="G600" s="77" t="s">
        <v>463</v>
      </c>
      <c r="H600" s="178">
        <v>45433</v>
      </c>
    </row>
    <row r="601" spans="1:8" x14ac:dyDescent="0.25">
      <c r="A601" s="76" t="s">
        <v>168</v>
      </c>
      <c r="E601" s="107" t="s">
        <v>502</v>
      </c>
      <c r="G601" s="79" t="s">
        <v>464</v>
      </c>
    </row>
    <row r="602" spans="1:8" x14ac:dyDescent="0.25">
      <c r="A602" s="76" t="s">
        <v>168</v>
      </c>
      <c r="E602" s="107" t="s">
        <v>501</v>
      </c>
      <c r="G602" s="79" t="s">
        <v>464</v>
      </c>
    </row>
    <row r="603" spans="1:8" x14ac:dyDescent="0.25">
      <c r="A603" s="76" t="s">
        <v>168</v>
      </c>
      <c r="E603" s="107" t="s">
        <v>289</v>
      </c>
      <c r="G603" s="77" t="s">
        <v>463</v>
      </c>
    </row>
    <row r="604" spans="1:8" x14ac:dyDescent="0.25">
      <c r="A604" s="76" t="s">
        <v>168</v>
      </c>
      <c r="E604" s="107" t="s">
        <v>392</v>
      </c>
      <c r="G604" s="79" t="s">
        <v>464</v>
      </c>
    </row>
    <row r="605" spans="1:8" x14ac:dyDescent="0.25">
      <c r="A605" s="76" t="s">
        <v>168</v>
      </c>
      <c r="E605" s="107" t="s">
        <v>495</v>
      </c>
      <c r="G605" s="79" t="s">
        <v>464</v>
      </c>
    </row>
    <row r="606" spans="1:8" x14ac:dyDescent="0.25">
      <c r="A606" s="76" t="s">
        <v>168</v>
      </c>
      <c r="E606" s="107" t="s">
        <v>228</v>
      </c>
      <c r="G606" s="77" t="s">
        <v>463</v>
      </c>
    </row>
    <row r="607" spans="1:8" x14ac:dyDescent="0.25">
      <c r="A607" s="76" t="s">
        <v>168</v>
      </c>
      <c r="E607" s="107" t="s">
        <v>232</v>
      </c>
      <c r="G607" s="78" t="s">
        <v>6</v>
      </c>
    </row>
    <row r="608" spans="1:8" x14ac:dyDescent="0.25">
      <c r="A608" s="76" t="s">
        <v>168</v>
      </c>
      <c r="E608" s="107" t="s">
        <v>499</v>
      </c>
      <c r="G608" s="78" t="s">
        <v>6</v>
      </c>
    </row>
    <row r="609" spans="1:7" x14ac:dyDescent="0.25">
      <c r="A609" s="76" t="s">
        <v>168</v>
      </c>
      <c r="E609" s="181" t="s">
        <v>879</v>
      </c>
      <c r="F609" s="208"/>
      <c r="G609" s="79" t="s">
        <v>464</v>
      </c>
    </row>
    <row r="610" spans="1:7" ht="30" x14ac:dyDescent="0.25">
      <c r="A610" s="76" t="s">
        <v>168</v>
      </c>
      <c r="E610" s="107" t="s">
        <v>748</v>
      </c>
      <c r="G610" s="79" t="s">
        <v>464</v>
      </c>
    </row>
    <row r="611" spans="1:7" x14ac:dyDescent="0.25">
      <c r="G611" s="177"/>
    </row>
  </sheetData>
  <autoFilter ref="A1:I610">
    <sortState ref="A2:L519">
      <sortCondition ref="A1:A519"/>
    </sortState>
  </autoFilter>
  <sortState ref="A2:J435">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6"/>
  <sheetViews>
    <sheetView topLeftCell="A10" zoomScaleNormal="100" workbookViewId="0">
      <selection activeCell="E27" sqref="E27"/>
    </sheetView>
  </sheetViews>
  <sheetFormatPr baseColWidth="10" defaultRowHeight="15" x14ac:dyDescent="0.25"/>
  <cols>
    <col min="1" max="1" width="32.85546875" customWidth="1"/>
    <col min="2" max="2" width="23.85546875" customWidth="1"/>
    <col min="3" max="3" width="8.28515625" customWidth="1"/>
    <col min="4" max="4" width="8.5703125" customWidth="1"/>
    <col min="5" max="5" width="12.5703125" customWidth="1"/>
    <col min="6" max="6" width="7" customWidth="1"/>
    <col min="7" max="7" width="4.140625" customWidth="1"/>
    <col min="8" max="8" width="6.28515625" customWidth="1"/>
    <col min="9" max="9" width="10" customWidth="1"/>
    <col min="10" max="10" width="6" customWidth="1"/>
    <col min="11" max="11" width="3.85546875" customWidth="1"/>
    <col min="12" max="12" width="12.5703125" customWidth="1"/>
    <col min="13" max="13" width="11.7109375" customWidth="1"/>
    <col min="14" max="14" width="14.28515625" customWidth="1"/>
    <col min="15" max="15" width="13.85546875" customWidth="1"/>
    <col min="16" max="16" width="33" customWidth="1"/>
    <col min="17" max="17" width="13.140625" customWidth="1"/>
    <col min="18" max="19" width="33" customWidth="1"/>
    <col min="20" max="20" width="13.42578125" customWidth="1"/>
    <col min="21" max="21" width="8.140625" customWidth="1"/>
    <col min="22" max="22" width="11.140625" customWidth="1"/>
    <col min="23" max="23" width="28.5703125" customWidth="1"/>
    <col min="24" max="24" width="19.85546875" customWidth="1"/>
    <col min="25" max="25" width="52.5703125" bestFit="1" customWidth="1"/>
    <col min="26" max="26" width="40.140625" bestFit="1" customWidth="1"/>
    <col min="27" max="27" width="154.7109375" bestFit="1" customWidth="1"/>
    <col min="28" max="28" width="78.5703125" bestFit="1" customWidth="1"/>
    <col min="29" max="29" width="23.5703125" customWidth="1"/>
    <col min="30" max="30" width="46.42578125" bestFit="1" customWidth="1"/>
    <col min="31" max="31" width="63.140625" bestFit="1" customWidth="1"/>
    <col min="32" max="32" width="75" customWidth="1"/>
    <col min="33" max="33" width="58.42578125" customWidth="1"/>
    <col min="34" max="34" width="24" customWidth="1"/>
    <col min="35" max="35" width="66.85546875" bestFit="1" customWidth="1"/>
    <col min="36" max="36" width="33.28515625" bestFit="1" customWidth="1"/>
    <col min="37" max="37" width="70.7109375" bestFit="1" customWidth="1"/>
    <col min="38" max="38" width="45.42578125" bestFit="1" customWidth="1"/>
    <col min="39" max="39" width="54" bestFit="1" customWidth="1"/>
    <col min="40" max="40" width="39.28515625" bestFit="1" customWidth="1"/>
    <col min="41" max="41" width="5.42578125" customWidth="1"/>
    <col min="42" max="42" width="48.7109375" bestFit="1" customWidth="1"/>
    <col min="43" max="43" width="83.5703125" bestFit="1" customWidth="1"/>
    <col min="44" max="44" width="110.42578125" bestFit="1" customWidth="1"/>
    <col min="45" max="45" width="45.85546875" bestFit="1" customWidth="1"/>
    <col min="46" max="46" width="28" bestFit="1" customWidth="1"/>
    <col min="47" max="47" width="49.28515625" bestFit="1" customWidth="1"/>
    <col min="48" max="48" width="45" bestFit="1" customWidth="1"/>
    <col min="49" max="49" width="43" bestFit="1" customWidth="1"/>
    <col min="50" max="50" width="45.42578125" bestFit="1" customWidth="1"/>
    <col min="51" max="51" width="83.140625" bestFit="1" customWidth="1"/>
    <col min="52" max="52" width="32.42578125" bestFit="1" customWidth="1"/>
    <col min="53" max="53" width="41.5703125" bestFit="1" customWidth="1"/>
    <col min="54" max="54" width="67.28515625" bestFit="1" customWidth="1"/>
    <col min="55" max="55" width="126.85546875" bestFit="1" customWidth="1"/>
    <col min="56" max="56" width="72.28515625" bestFit="1" customWidth="1"/>
    <col min="57" max="57" width="63.28515625" bestFit="1" customWidth="1"/>
    <col min="58" max="58" width="49.42578125" bestFit="1" customWidth="1"/>
    <col min="59" max="59" width="79.140625" bestFit="1" customWidth="1"/>
    <col min="60" max="61" width="44.42578125" bestFit="1" customWidth="1"/>
    <col min="62" max="62" width="54.42578125" bestFit="1" customWidth="1"/>
    <col min="63" max="63" width="40.140625" bestFit="1" customWidth="1"/>
    <col min="64" max="64" width="52.140625" bestFit="1" customWidth="1"/>
    <col min="65" max="65" width="42.85546875" bestFit="1" customWidth="1"/>
    <col min="66" max="66" width="37.42578125" bestFit="1" customWidth="1"/>
    <col min="67" max="67" width="110.140625" bestFit="1" customWidth="1"/>
    <col min="68" max="68" width="74" bestFit="1" customWidth="1"/>
    <col min="69" max="69" width="19.42578125" bestFit="1" customWidth="1"/>
    <col min="70" max="70" width="64.140625" bestFit="1" customWidth="1"/>
    <col min="71" max="71" width="17.5703125" bestFit="1" customWidth="1"/>
    <col min="72" max="72" width="41.85546875" bestFit="1" customWidth="1"/>
    <col min="73" max="73" width="72.140625" bestFit="1" customWidth="1"/>
    <col min="74" max="74" width="36.140625" bestFit="1" customWidth="1"/>
    <col min="75" max="75" width="55.5703125" bestFit="1" customWidth="1"/>
    <col min="76" max="76" width="20.42578125" bestFit="1" customWidth="1"/>
    <col min="77" max="77" width="43" bestFit="1" customWidth="1"/>
    <col min="78" max="78" width="76.140625" bestFit="1" customWidth="1"/>
    <col min="79" max="79" width="43.7109375" bestFit="1" customWidth="1"/>
    <col min="80" max="80" width="45.85546875" bestFit="1" customWidth="1"/>
    <col min="81" max="81" width="92" bestFit="1" customWidth="1"/>
    <col min="82" max="82" width="89.85546875" bestFit="1" customWidth="1"/>
    <col min="83" max="83" width="80.85546875" bestFit="1" customWidth="1"/>
    <col min="84" max="84" width="15.7109375" bestFit="1" customWidth="1"/>
    <col min="85" max="85" width="65.140625" bestFit="1" customWidth="1"/>
    <col min="86" max="86" width="25" bestFit="1" customWidth="1"/>
    <col min="87" max="87" width="74.7109375" bestFit="1" customWidth="1"/>
    <col min="88" max="88" width="51" bestFit="1" customWidth="1"/>
    <col min="89" max="89" width="34.85546875" bestFit="1" customWidth="1"/>
    <col min="90" max="90" width="65.85546875" bestFit="1" customWidth="1"/>
    <col min="91" max="91" width="36.42578125" bestFit="1" customWidth="1"/>
    <col min="92" max="92" width="53.42578125" bestFit="1" customWidth="1"/>
    <col min="93" max="93" width="114.28515625" bestFit="1" customWidth="1"/>
    <col min="94" max="94" width="20.42578125" bestFit="1" customWidth="1"/>
    <col min="95" max="95" width="47.5703125" bestFit="1" customWidth="1"/>
    <col min="96" max="96" width="18.5703125" bestFit="1" customWidth="1"/>
    <col min="97" max="97" width="65.7109375" bestFit="1" customWidth="1"/>
    <col min="98" max="98" width="54.140625" bestFit="1" customWidth="1"/>
    <col min="99" max="99" width="31.7109375" bestFit="1" customWidth="1"/>
    <col min="100" max="100" width="25" bestFit="1" customWidth="1"/>
    <col min="101" max="101" width="20.42578125" bestFit="1" customWidth="1"/>
    <col min="102" max="102" width="59.28515625" bestFit="1" customWidth="1"/>
    <col min="103" max="103" width="28.28515625" bestFit="1" customWidth="1"/>
    <col min="104" max="104" width="99.5703125" bestFit="1" customWidth="1"/>
    <col min="105" max="105" width="37.7109375" bestFit="1" customWidth="1"/>
    <col min="106" max="106" width="25.28515625" bestFit="1" customWidth="1"/>
    <col min="107" max="107" width="63.7109375" bestFit="1" customWidth="1"/>
    <col min="108" max="108" width="19.42578125" bestFit="1" customWidth="1"/>
    <col min="109" max="109" width="39.85546875" bestFit="1" customWidth="1"/>
    <col min="110" max="110" width="33.7109375" bestFit="1" customWidth="1"/>
    <col min="111" max="111" width="44" bestFit="1" customWidth="1"/>
    <col min="112" max="112" width="19.7109375" bestFit="1" customWidth="1"/>
    <col min="113" max="113" width="22" bestFit="1" customWidth="1"/>
    <col min="114" max="114" width="26.140625" bestFit="1" customWidth="1"/>
    <col min="115" max="115" width="57.42578125" bestFit="1" customWidth="1"/>
    <col min="116" max="116" width="22.42578125" bestFit="1" customWidth="1"/>
    <col min="117" max="117" width="33.85546875" bestFit="1" customWidth="1"/>
    <col min="118" max="118" width="53.42578125" bestFit="1" customWidth="1"/>
    <col min="119" max="119" width="22.140625" bestFit="1" customWidth="1"/>
    <col min="120" max="120" width="17.140625" bestFit="1" customWidth="1"/>
    <col min="121" max="121" width="99.7109375" bestFit="1" customWidth="1"/>
    <col min="122" max="122" width="33" bestFit="1" customWidth="1"/>
    <col min="123" max="123" width="47" bestFit="1" customWidth="1"/>
    <col min="124" max="124" width="38.28515625" bestFit="1" customWidth="1"/>
    <col min="125" max="125" width="38.140625" bestFit="1" customWidth="1"/>
    <col min="126" max="126" width="25.140625" bestFit="1" customWidth="1"/>
    <col min="127" max="127" width="63.85546875" bestFit="1" customWidth="1"/>
    <col min="128" max="128" width="50.42578125" bestFit="1" customWidth="1"/>
    <col min="129" max="129" width="30.85546875" bestFit="1" customWidth="1"/>
    <col min="130" max="130" width="58.42578125" bestFit="1" customWidth="1"/>
    <col min="131" max="131" width="32.7109375" bestFit="1" customWidth="1"/>
    <col min="132" max="133" width="19.85546875" bestFit="1" customWidth="1"/>
    <col min="134" max="134" width="33.85546875" bestFit="1" customWidth="1"/>
    <col min="135" max="135" width="28.85546875" bestFit="1" customWidth="1"/>
    <col min="136" max="136" width="60" bestFit="1" customWidth="1"/>
    <col min="137" max="137" width="71.7109375" bestFit="1" customWidth="1"/>
    <col min="138" max="138" width="91.42578125" bestFit="1" customWidth="1"/>
    <col min="139" max="139" width="89.7109375" bestFit="1" customWidth="1"/>
    <col min="140" max="140" width="54.140625" bestFit="1" customWidth="1"/>
    <col min="141" max="141" width="41.140625" bestFit="1" customWidth="1"/>
    <col min="142" max="142" width="39.140625" bestFit="1" customWidth="1"/>
    <col min="143" max="143" width="57.28515625" bestFit="1" customWidth="1"/>
    <col min="144" max="144" width="80.7109375" bestFit="1" customWidth="1"/>
    <col min="145" max="145" width="41.140625" bestFit="1" customWidth="1"/>
    <col min="146" max="146" width="85.42578125" bestFit="1" customWidth="1"/>
    <col min="147" max="147" width="53.7109375" bestFit="1" customWidth="1"/>
    <col min="148" max="148" width="119.85546875" bestFit="1" customWidth="1"/>
    <col min="149" max="149" width="24.28515625" bestFit="1" customWidth="1"/>
    <col min="150" max="150" width="69.140625" bestFit="1" customWidth="1"/>
    <col min="151" max="151" width="39.42578125" bestFit="1" customWidth="1"/>
    <col min="152" max="152" width="45.42578125" bestFit="1" customWidth="1"/>
    <col min="153" max="153" width="38.7109375" bestFit="1" customWidth="1"/>
    <col min="154" max="154" width="52.28515625" bestFit="1" customWidth="1"/>
    <col min="155" max="155" width="46.28515625" bestFit="1" customWidth="1"/>
    <col min="156" max="156" width="31.7109375" bestFit="1" customWidth="1"/>
    <col min="157" max="157" width="69.7109375" bestFit="1" customWidth="1"/>
    <col min="158" max="158" width="63" bestFit="1" customWidth="1"/>
    <col min="159" max="159" width="63.42578125" bestFit="1" customWidth="1"/>
    <col min="160" max="160" width="36.7109375" bestFit="1" customWidth="1"/>
    <col min="161" max="161" width="53.140625" bestFit="1" customWidth="1"/>
    <col min="162" max="162" width="36.42578125" bestFit="1" customWidth="1"/>
    <col min="163" max="163" width="62.5703125" bestFit="1" customWidth="1"/>
    <col min="164" max="164" width="23.7109375" bestFit="1" customWidth="1"/>
    <col min="165" max="165" width="15.7109375" bestFit="1" customWidth="1"/>
    <col min="166" max="166" width="25.140625" bestFit="1" customWidth="1"/>
    <col min="167" max="167" width="59.42578125" bestFit="1" customWidth="1"/>
    <col min="168" max="168" width="52.85546875" bestFit="1" customWidth="1"/>
    <col min="169" max="169" width="53.5703125" bestFit="1" customWidth="1"/>
    <col min="170" max="170" width="43.28515625" bestFit="1" customWidth="1"/>
    <col min="171" max="171" width="50.85546875" bestFit="1" customWidth="1"/>
    <col min="172" max="172" width="34.42578125" bestFit="1" customWidth="1"/>
    <col min="173" max="173" width="22.42578125" bestFit="1" customWidth="1"/>
    <col min="174" max="174" width="19" bestFit="1" customWidth="1"/>
    <col min="175" max="175" width="83.85546875" bestFit="1" customWidth="1"/>
    <col min="176" max="176" width="54.7109375" bestFit="1" customWidth="1"/>
    <col min="177" max="177" width="28.85546875" bestFit="1" customWidth="1"/>
    <col min="178" max="178" width="31.5703125" bestFit="1" customWidth="1"/>
    <col min="179" max="179" width="63.140625" bestFit="1" customWidth="1"/>
    <col min="180" max="180" width="31.28515625" bestFit="1" customWidth="1"/>
    <col min="181" max="181" width="42" bestFit="1" customWidth="1"/>
    <col min="182" max="182" width="17" bestFit="1" customWidth="1"/>
    <col min="183" max="183" width="39.5703125" bestFit="1" customWidth="1"/>
    <col min="184" max="184" width="15.42578125" bestFit="1" customWidth="1"/>
    <col min="185" max="185" width="91" bestFit="1" customWidth="1"/>
    <col min="186" max="186" width="62.140625" bestFit="1" customWidth="1"/>
    <col min="187" max="187" width="21.42578125" bestFit="1" customWidth="1"/>
    <col min="188" max="188" width="101.7109375" bestFit="1" customWidth="1"/>
    <col min="189" max="189" width="18.28515625" bestFit="1" customWidth="1"/>
    <col min="190" max="190" width="96.7109375" bestFit="1" customWidth="1"/>
    <col min="191" max="191" width="26.5703125" bestFit="1" customWidth="1"/>
    <col min="192" max="192" width="27.85546875" bestFit="1" customWidth="1"/>
    <col min="193" max="193" width="35.28515625" bestFit="1" customWidth="1"/>
    <col min="194" max="194" width="49.7109375" bestFit="1" customWidth="1"/>
    <col min="195" max="195" width="44.28515625" bestFit="1" customWidth="1"/>
    <col min="196" max="197" width="34.7109375" bestFit="1" customWidth="1"/>
    <col min="198" max="198" width="35.140625" bestFit="1" customWidth="1"/>
    <col min="199" max="199" width="20.140625" bestFit="1" customWidth="1"/>
    <col min="200" max="200" width="44.5703125" bestFit="1" customWidth="1"/>
    <col min="201" max="201" width="56.7109375" bestFit="1" customWidth="1"/>
    <col min="202" max="202" width="37.7109375" bestFit="1" customWidth="1"/>
    <col min="203" max="203" width="19.28515625" bestFit="1" customWidth="1"/>
    <col min="204" max="204" width="49.85546875" bestFit="1" customWidth="1"/>
    <col min="205" max="205" width="88.7109375" bestFit="1" customWidth="1"/>
    <col min="206" max="206" width="34.28515625" bestFit="1" customWidth="1"/>
    <col min="207" max="207" width="34.85546875" bestFit="1" customWidth="1"/>
    <col min="208" max="208" width="36.85546875" bestFit="1" customWidth="1"/>
    <col min="209" max="209" width="26.140625" bestFit="1" customWidth="1"/>
    <col min="210" max="210" width="35.28515625" bestFit="1" customWidth="1"/>
    <col min="211" max="211" width="39.85546875" bestFit="1" customWidth="1"/>
    <col min="212" max="212" width="22" bestFit="1" customWidth="1"/>
    <col min="213" max="213" width="21.7109375" bestFit="1" customWidth="1"/>
    <col min="214" max="214" width="21.28515625" bestFit="1" customWidth="1"/>
    <col min="215" max="215" width="53.7109375" bestFit="1" customWidth="1"/>
    <col min="216" max="216" width="34.7109375" bestFit="1" customWidth="1"/>
    <col min="217" max="217" width="61.42578125" bestFit="1" customWidth="1"/>
    <col min="218" max="218" width="39.28515625" bestFit="1" customWidth="1"/>
    <col min="219" max="219" width="41.140625" bestFit="1" customWidth="1"/>
    <col min="220" max="220" width="29.7109375" bestFit="1" customWidth="1"/>
    <col min="221" max="221" width="21.28515625" bestFit="1" customWidth="1"/>
    <col min="222" max="222" width="27.42578125" bestFit="1" customWidth="1"/>
    <col min="223" max="223" width="28.85546875" bestFit="1" customWidth="1"/>
    <col min="224" max="224" width="30.140625" bestFit="1" customWidth="1"/>
    <col min="225" max="225" width="26" bestFit="1" customWidth="1"/>
    <col min="226" max="226" width="78.5703125" bestFit="1" customWidth="1"/>
    <col min="227" max="227" width="50.140625" bestFit="1" customWidth="1"/>
    <col min="228" max="228" width="59.85546875" bestFit="1" customWidth="1"/>
    <col min="229" max="229" width="76.85546875" bestFit="1" customWidth="1"/>
    <col min="230" max="230" width="31.85546875" bestFit="1" customWidth="1"/>
    <col min="231" max="231" width="30.28515625" bestFit="1" customWidth="1"/>
    <col min="232" max="232" width="25.140625" bestFit="1" customWidth="1"/>
    <col min="233" max="233" width="32.42578125" bestFit="1" customWidth="1"/>
    <col min="234" max="234" width="46.7109375" bestFit="1" customWidth="1"/>
    <col min="235" max="235" width="41.85546875" bestFit="1" customWidth="1"/>
    <col min="236" max="236" width="52.42578125" bestFit="1" customWidth="1"/>
    <col min="237" max="237" width="42.85546875" bestFit="1" customWidth="1"/>
    <col min="238" max="238" width="66" bestFit="1" customWidth="1"/>
    <col min="239" max="239" width="55" bestFit="1" customWidth="1"/>
    <col min="240" max="240" width="35.5703125" bestFit="1" customWidth="1"/>
    <col min="241" max="241" width="87.140625" bestFit="1" customWidth="1"/>
    <col min="242" max="242" width="47.85546875" bestFit="1" customWidth="1"/>
    <col min="243" max="243" width="47.42578125" bestFit="1" customWidth="1"/>
    <col min="244" max="244" width="70" bestFit="1" customWidth="1"/>
    <col min="245" max="245" width="60.85546875" bestFit="1" customWidth="1"/>
    <col min="246" max="246" width="27.28515625" bestFit="1" customWidth="1"/>
    <col min="247" max="247" width="13.7109375" bestFit="1" customWidth="1"/>
    <col min="248" max="248" width="18.5703125" bestFit="1" customWidth="1"/>
    <col min="249" max="249" width="36.7109375" bestFit="1" customWidth="1"/>
    <col min="250" max="250" width="29.85546875" bestFit="1" customWidth="1"/>
    <col min="251" max="251" width="24.28515625" bestFit="1" customWidth="1"/>
    <col min="252" max="252" width="72.42578125" bestFit="1" customWidth="1"/>
    <col min="253" max="253" width="53.7109375" bestFit="1" customWidth="1"/>
    <col min="254" max="254" width="75.28515625" bestFit="1" customWidth="1"/>
    <col min="255" max="255" width="61.7109375" bestFit="1" customWidth="1"/>
    <col min="256" max="256" width="46" bestFit="1" customWidth="1"/>
    <col min="257" max="257" width="85.42578125" bestFit="1" customWidth="1"/>
    <col min="258" max="258" width="81" bestFit="1" customWidth="1"/>
    <col min="259" max="259" width="85.42578125" bestFit="1" customWidth="1"/>
    <col min="260" max="260" width="32" bestFit="1" customWidth="1"/>
    <col min="261" max="261" width="53.42578125" bestFit="1" customWidth="1"/>
    <col min="262" max="262" width="85.42578125" bestFit="1" customWidth="1"/>
    <col min="263" max="263" width="83.140625" bestFit="1" customWidth="1"/>
    <col min="264" max="264" width="27.140625" bestFit="1" customWidth="1"/>
    <col min="265" max="265" width="49.5703125" bestFit="1" customWidth="1"/>
    <col min="266" max="266" width="87.85546875" bestFit="1" customWidth="1"/>
    <col min="267" max="267" width="75.7109375" bestFit="1" customWidth="1"/>
    <col min="268" max="268" width="44.140625" bestFit="1" customWidth="1"/>
    <col min="269" max="269" width="48" bestFit="1" customWidth="1"/>
    <col min="270" max="270" width="56.140625" bestFit="1" customWidth="1"/>
    <col min="271" max="271" width="38.140625" bestFit="1" customWidth="1"/>
    <col min="272" max="272" width="49.140625" bestFit="1" customWidth="1"/>
    <col min="273" max="273" width="66.5703125" bestFit="1" customWidth="1"/>
    <col min="274" max="274" width="44.7109375" bestFit="1" customWidth="1"/>
    <col min="275" max="275" width="30.7109375" bestFit="1" customWidth="1"/>
    <col min="276" max="276" width="66.42578125" bestFit="1" customWidth="1"/>
    <col min="277" max="277" width="41" bestFit="1" customWidth="1"/>
    <col min="278" max="278" width="26.42578125" bestFit="1" customWidth="1"/>
    <col min="279" max="279" width="65" bestFit="1" customWidth="1"/>
    <col min="280" max="280" width="26" bestFit="1" customWidth="1"/>
    <col min="281" max="281" width="6.28515625" customWidth="1"/>
    <col min="282" max="282" width="15.140625" bestFit="1" customWidth="1"/>
    <col min="283" max="283" width="83" bestFit="1" customWidth="1"/>
    <col min="284" max="284" width="58.85546875" bestFit="1" customWidth="1"/>
    <col min="285" max="285" width="25.140625" bestFit="1" customWidth="1"/>
    <col min="286" max="286" width="61.140625" bestFit="1" customWidth="1"/>
    <col min="287" max="287" width="45" bestFit="1" customWidth="1"/>
    <col min="288" max="288" width="87.5703125" bestFit="1" customWidth="1"/>
    <col min="289" max="289" width="38.5703125" bestFit="1" customWidth="1"/>
    <col min="290" max="290" width="30.42578125" bestFit="1" customWidth="1"/>
    <col min="291" max="291" width="80.42578125" bestFit="1" customWidth="1"/>
    <col min="292" max="292" width="52.140625" bestFit="1" customWidth="1"/>
    <col min="293" max="293" width="32.5703125" bestFit="1" customWidth="1"/>
    <col min="294" max="294" width="55.140625" bestFit="1" customWidth="1"/>
    <col min="295" max="295" width="56.5703125" bestFit="1" customWidth="1"/>
    <col min="296" max="296" width="42.42578125" bestFit="1" customWidth="1"/>
    <col min="297" max="297" width="49.140625" bestFit="1" customWidth="1"/>
    <col min="298" max="298" width="31.85546875" bestFit="1" customWidth="1"/>
    <col min="299" max="299" width="47.28515625" bestFit="1" customWidth="1"/>
    <col min="300" max="300" width="21" bestFit="1" customWidth="1"/>
    <col min="301" max="301" width="26.140625" bestFit="1" customWidth="1"/>
    <col min="302" max="302" width="23.7109375" bestFit="1" customWidth="1"/>
    <col min="303" max="303" width="53.5703125" bestFit="1" customWidth="1"/>
    <col min="304" max="304" width="22" bestFit="1" customWidth="1"/>
    <col min="305" max="305" width="52.5703125" bestFit="1" customWidth="1"/>
    <col min="306" max="306" width="40.140625" bestFit="1" customWidth="1"/>
    <col min="307" max="307" width="154.7109375" bestFit="1" customWidth="1"/>
    <col min="308" max="308" width="78.5703125" bestFit="1" customWidth="1"/>
    <col min="309" max="309" width="23.5703125" bestFit="1" customWidth="1"/>
    <col min="310" max="310" width="46.42578125" bestFit="1" customWidth="1"/>
    <col min="311" max="311" width="63.140625" bestFit="1" customWidth="1"/>
    <col min="312" max="312" width="75" bestFit="1" customWidth="1"/>
    <col min="313" max="313" width="58.42578125" bestFit="1" customWidth="1"/>
    <col min="314" max="314" width="24" bestFit="1" customWidth="1"/>
    <col min="315" max="315" width="66.85546875" bestFit="1" customWidth="1"/>
    <col min="316" max="316" width="33.28515625" bestFit="1" customWidth="1"/>
    <col min="317" max="317" width="70.7109375" bestFit="1" customWidth="1"/>
    <col min="318" max="318" width="45.42578125" bestFit="1" customWidth="1"/>
    <col min="319" max="319" width="54" bestFit="1" customWidth="1"/>
    <col min="320" max="320" width="39.28515625" bestFit="1" customWidth="1"/>
    <col min="321" max="321" width="5.42578125" customWidth="1"/>
    <col min="322" max="322" width="48.7109375" bestFit="1" customWidth="1"/>
    <col min="323" max="323" width="83.5703125" bestFit="1" customWidth="1"/>
    <col min="324" max="324" width="110.42578125" bestFit="1" customWidth="1"/>
    <col min="325" max="325" width="45.85546875" bestFit="1" customWidth="1"/>
    <col min="326" max="326" width="28" bestFit="1" customWidth="1"/>
    <col min="327" max="327" width="49.28515625" bestFit="1" customWidth="1"/>
    <col min="328" max="328" width="45" bestFit="1" customWidth="1"/>
    <col min="329" max="329" width="43" bestFit="1" customWidth="1"/>
    <col min="330" max="330" width="45.42578125" bestFit="1" customWidth="1"/>
    <col min="331" max="331" width="83.140625" bestFit="1" customWidth="1"/>
    <col min="332" max="332" width="32.42578125" bestFit="1" customWidth="1"/>
    <col min="333" max="333" width="41.5703125" bestFit="1" customWidth="1"/>
    <col min="334" max="334" width="67.28515625" bestFit="1" customWidth="1"/>
    <col min="335" max="335" width="126.85546875" bestFit="1" customWidth="1"/>
    <col min="336" max="336" width="72.28515625" bestFit="1" customWidth="1"/>
    <col min="337" max="337" width="63.28515625" bestFit="1" customWidth="1"/>
    <col min="338" max="338" width="49.42578125" bestFit="1" customWidth="1"/>
    <col min="339" max="339" width="79.140625" bestFit="1" customWidth="1"/>
    <col min="340" max="341" width="44.42578125" bestFit="1" customWidth="1"/>
    <col min="342" max="342" width="54.42578125" bestFit="1" customWidth="1"/>
    <col min="343" max="343" width="40.140625" bestFit="1" customWidth="1"/>
    <col min="344" max="344" width="52.140625" bestFit="1" customWidth="1"/>
    <col min="345" max="345" width="42.85546875" bestFit="1" customWidth="1"/>
    <col min="346" max="346" width="37.42578125" bestFit="1" customWidth="1"/>
    <col min="347" max="347" width="110.140625" bestFit="1" customWidth="1"/>
    <col min="348" max="348" width="74" bestFit="1" customWidth="1"/>
    <col min="349" max="349" width="19.42578125" bestFit="1" customWidth="1"/>
    <col min="350" max="350" width="64.140625" bestFit="1" customWidth="1"/>
    <col min="351" max="351" width="17.5703125" bestFit="1" customWidth="1"/>
    <col min="352" max="352" width="41.85546875" bestFit="1" customWidth="1"/>
    <col min="353" max="353" width="72.140625" bestFit="1" customWidth="1"/>
    <col min="354" max="354" width="36.140625" bestFit="1" customWidth="1"/>
    <col min="355" max="355" width="55.5703125" bestFit="1" customWidth="1"/>
    <col min="356" max="356" width="20.42578125" bestFit="1" customWidth="1"/>
    <col min="357" max="357" width="43" bestFit="1" customWidth="1"/>
    <col min="358" max="358" width="76.140625" bestFit="1" customWidth="1"/>
    <col min="359" max="359" width="43.7109375" bestFit="1" customWidth="1"/>
    <col min="360" max="360" width="45.85546875" bestFit="1" customWidth="1"/>
    <col min="361" max="361" width="92" bestFit="1" customWidth="1"/>
    <col min="362" max="362" width="89.85546875" bestFit="1" customWidth="1"/>
    <col min="363" max="363" width="80.85546875" bestFit="1" customWidth="1"/>
    <col min="364" max="364" width="15.7109375" bestFit="1" customWidth="1"/>
    <col min="365" max="365" width="65.140625" bestFit="1" customWidth="1"/>
    <col min="366" max="366" width="25" bestFit="1" customWidth="1"/>
    <col min="367" max="367" width="74.7109375" bestFit="1" customWidth="1"/>
    <col min="368" max="368" width="51" bestFit="1" customWidth="1"/>
    <col min="369" max="369" width="34.85546875" bestFit="1" customWidth="1"/>
    <col min="370" max="370" width="65.85546875" bestFit="1" customWidth="1"/>
    <col min="371" max="371" width="36.42578125" bestFit="1" customWidth="1"/>
    <col min="372" max="372" width="53.42578125" bestFit="1" customWidth="1"/>
    <col min="373" max="373" width="114.28515625" bestFit="1" customWidth="1"/>
    <col min="374" max="374" width="20.42578125" bestFit="1" customWidth="1"/>
    <col min="375" max="375" width="47.5703125" bestFit="1" customWidth="1"/>
    <col min="376" max="376" width="18.5703125" bestFit="1" customWidth="1"/>
    <col min="377" max="377" width="65.7109375" bestFit="1" customWidth="1"/>
    <col min="378" max="378" width="54.140625" bestFit="1" customWidth="1"/>
    <col min="379" max="379" width="31.7109375" bestFit="1" customWidth="1"/>
    <col min="380" max="380" width="25" bestFit="1" customWidth="1"/>
    <col min="381" max="381" width="20.42578125" bestFit="1" customWidth="1"/>
    <col min="382" max="382" width="59.28515625" bestFit="1" customWidth="1"/>
    <col min="383" max="383" width="28.28515625" bestFit="1" customWidth="1"/>
    <col min="384" max="384" width="99.5703125" bestFit="1" customWidth="1"/>
    <col min="385" max="385" width="37.7109375" bestFit="1" customWidth="1"/>
    <col min="386" max="386" width="25.28515625" bestFit="1" customWidth="1"/>
    <col min="387" max="387" width="63.7109375" bestFit="1" customWidth="1"/>
    <col min="388" max="388" width="19.42578125" bestFit="1" customWidth="1"/>
    <col min="389" max="389" width="39.85546875" bestFit="1" customWidth="1"/>
    <col min="390" max="390" width="33.7109375" bestFit="1" customWidth="1"/>
    <col min="391" max="391" width="44" bestFit="1" customWidth="1"/>
    <col min="392" max="392" width="19.7109375" bestFit="1" customWidth="1"/>
    <col min="393" max="393" width="22" bestFit="1" customWidth="1"/>
    <col min="394" max="394" width="26.140625" bestFit="1" customWidth="1"/>
    <col min="395" max="395" width="57.42578125" bestFit="1" customWidth="1"/>
    <col min="396" max="396" width="22.42578125" bestFit="1" customWidth="1"/>
    <col min="397" max="397" width="33.85546875" bestFit="1" customWidth="1"/>
    <col min="398" max="398" width="53.42578125" bestFit="1" customWidth="1"/>
    <col min="399" max="399" width="22.140625" bestFit="1" customWidth="1"/>
    <col min="400" max="400" width="17.140625" bestFit="1" customWidth="1"/>
    <col min="401" max="401" width="99.7109375" bestFit="1" customWidth="1"/>
    <col min="402" max="402" width="33" bestFit="1" customWidth="1"/>
    <col min="403" max="403" width="47" bestFit="1" customWidth="1"/>
    <col min="404" max="404" width="38.28515625" bestFit="1" customWidth="1"/>
    <col min="405" max="405" width="38.140625" bestFit="1" customWidth="1"/>
    <col min="406" max="406" width="25.140625" bestFit="1" customWidth="1"/>
    <col min="407" max="407" width="63.85546875" bestFit="1" customWidth="1"/>
    <col min="408" max="408" width="50.42578125" bestFit="1" customWidth="1"/>
    <col min="409" max="409" width="30.85546875" bestFit="1" customWidth="1"/>
    <col min="410" max="410" width="58.42578125" bestFit="1" customWidth="1"/>
    <col min="411" max="411" width="32.7109375" bestFit="1" customWidth="1"/>
    <col min="412" max="413" width="19.85546875" bestFit="1" customWidth="1"/>
    <col min="414" max="414" width="33.85546875" bestFit="1" customWidth="1"/>
    <col min="415" max="415" width="28.85546875" bestFit="1" customWidth="1"/>
    <col min="416" max="416" width="60" bestFit="1" customWidth="1"/>
    <col min="417" max="417" width="71.7109375" bestFit="1" customWidth="1"/>
    <col min="418" max="418" width="91.42578125" bestFit="1" customWidth="1"/>
    <col min="419" max="419" width="89.7109375" bestFit="1" customWidth="1"/>
    <col min="420" max="420" width="54.140625" bestFit="1" customWidth="1"/>
    <col min="421" max="421" width="41.140625" bestFit="1" customWidth="1"/>
    <col min="422" max="422" width="39.140625" bestFit="1" customWidth="1"/>
    <col min="423" max="423" width="57.28515625" bestFit="1" customWidth="1"/>
    <col min="424" max="424" width="80.7109375" bestFit="1" customWidth="1"/>
    <col min="425" max="425" width="41.140625" bestFit="1" customWidth="1"/>
    <col min="426" max="426" width="85.42578125" bestFit="1" customWidth="1"/>
    <col min="427" max="427" width="53.7109375" bestFit="1" customWidth="1"/>
    <col min="428" max="428" width="119.85546875" bestFit="1" customWidth="1"/>
    <col min="429" max="429" width="24.28515625" bestFit="1" customWidth="1"/>
    <col min="430" max="430" width="69.140625" bestFit="1" customWidth="1"/>
    <col min="431" max="431" width="39.42578125" bestFit="1" customWidth="1"/>
    <col min="432" max="432" width="45.42578125" bestFit="1" customWidth="1"/>
    <col min="433" max="433" width="38.7109375" bestFit="1" customWidth="1"/>
    <col min="434" max="434" width="52.28515625" bestFit="1" customWidth="1"/>
    <col min="435" max="435" width="46.28515625" bestFit="1" customWidth="1"/>
    <col min="436" max="436" width="31.7109375" bestFit="1" customWidth="1"/>
    <col min="437" max="437" width="69.7109375" bestFit="1" customWidth="1"/>
    <col min="438" max="438" width="63" bestFit="1" customWidth="1"/>
    <col min="439" max="439" width="63.42578125" bestFit="1" customWidth="1"/>
    <col min="440" max="440" width="36.7109375" bestFit="1" customWidth="1"/>
    <col min="441" max="441" width="53.140625" bestFit="1" customWidth="1"/>
    <col min="442" max="442" width="36.42578125" bestFit="1" customWidth="1"/>
    <col min="443" max="443" width="62.5703125" bestFit="1" customWidth="1"/>
    <col min="444" max="444" width="23.7109375" bestFit="1" customWidth="1"/>
    <col min="445" max="445" width="15.7109375" bestFit="1" customWidth="1"/>
    <col min="446" max="446" width="25.140625" bestFit="1" customWidth="1"/>
    <col min="447" max="447" width="59.42578125" bestFit="1" customWidth="1"/>
    <col min="448" max="448" width="52.85546875" bestFit="1" customWidth="1"/>
    <col min="449" max="449" width="53.5703125" bestFit="1" customWidth="1"/>
    <col min="450" max="450" width="43.28515625" bestFit="1" customWidth="1"/>
    <col min="451" max="451" width="50.85546875" bestFit="1" customWidth="1"/>
    <col min="452" max="452" width="34.42578125" bestFit="1" customWidth="1"/>
    <col min="453" max="453" width="22.42578125" bestFit="1" customWidth="1"/>
    <col min="454" max="454" width="19" bestFit="1" customWidth="1"/>
    <col min="455" max="455" width="83.85546875" bestFit="1" customWidth="1"/>
    <col min="456" max="456" width="54.7109375" bestFit="1" customWidth="1"/>
    <col min="457" max="457" width="28.85546875" bestFit="1" customWidth="1"/>
    <col min="458" max="458" width="31.5703125" bestFit="1" customWidth="1"/>
    <col min="459" max="459" width="63.140625" bestFit="1" customWidth="1"/>
    <col min="460" max="460" width="31.28515625" bestFit="1" customWidth="1"/>
    <col min="461" max="461" width="42" bestFit="1" customWidth="1"/>
    <col min="462" max="462" width="17" bestFit="1" customWidth="1"/>
    <col min="463" max="463" width="39.5703125" bestFit="1" customWidth="1"/>
    <col min="464" max="464" width="15.42578125" bestFit="1" customWidth="1"/>
    <col min="465" max="465" width="91" bestFit="1" customWidth="1"/>
    <col min="466" max="466" width="62.140625" bestFit="1" customWidth="1"/>
    <col min="467" max="467" width="21.42578125" bestFit="1" customWidth="1"/>
    <col min="468" max="468" width="101.7109375" bestFit="1" customWidth="1"/>
    <col min="469" max="469" width="18.28515625" bestFit="1" customWidth="1"/>
    <col min="470" max="470" width="96.7109375" bestFit="1" customWidth="1"/>
    <col min="471" max="471" width="26.5703125" bestFit="1" customWidth="1"/>
    <col min="472" max="472" width="27.85546875" bestFit="1" customWidth="1"/>
    <col min="473" max="473" width="35.28515625" bestFit="1" customWidth="1"/>
    <col min="474" max="474" width="49.7109375" bestFit="1" customWidth="1"/>
    <col min="475" max="475" width="44.28515625" bestFit="1" customWidth="1"/>
    <col min="476" max="477" width="34.7109375" bestFit="1" customWidth="1"/>
    <col min="478" max="478" width="35.140625" bestFit="1" customWidth="1"/>
    <col min="479" max="479" width="20.140625" bestFit="1" customWidth="1"/>
    <col min="480" max="480" width="44.5703125" bestFit="1" customWidth="1"/>
    <col min="481" max="481" width="56.7109375" bestFit="1" customWidth="1"/>
    <col min="482" max="482" width="37.7109375" bestFit="1" customWidth="1"/>
    <col min="483" max="483" width="19.28515625" bestFit="1" customWidth="1"/>
    <col min="484" max="484" width="49.85546875" bestFit="1" customWidth="1"/>
    <col min="485" max="485" width="88.7109375" bestFit="1" customWidth="1"/>
    <col min="486" max="486" width="34.28515625" bestFit="1" customWidth="1"/>
    <col min="487" max="487" width="34.85546875" bestFit="1" customWidth="1"/>
    <col min="488" max="488" width="36.85546875" bestFit="1" customWidth="1"/>
    <col min="489" max="489" width="26.140625" bestFit="1" customWidth="1"/>
    <col min="490" max="490" width="35.28515625" bestFit="1" customWidth="1"/>
    <col min="491" max="491" width="39.85546875" bestFit="1" customWidth="1"/>
    <col min="492" max="492" width="22" bestFit="1" customWidth="1"/>
    <col min="493" max="493" width="21.7109375" bestFit="1" customWidth="1"/>
    <col min="494" max="494" width="21.28515625" bestFit="1" customWidth="1"/>
    <col min="495" max="495" width="53.7109375" bestFit="1" customWidth="1"/>
    <col min="496" max="496" width="34.7109375" bestFit="1" customWidth="1"/>
    <col min="497" max="497" width="61.42578125" bestFit="1" customWidth="1"/>
    <col min="498" max="498" width="39.28515625" bestFit="1" customWidth="1"/>
    <col min="499" max="499" width="41.140625" bestFit="1" customWidth="1"/>
    <col min="500" max="500" width="29.7109375" bestFit="1" customWidth="1"/>
    <col min="501" max="501" width="21.28515625" bestFit="1" customWidth="1"/>
    <col min="502" max="502" width="27.42578125" bestFit="1" customWidth="1"/>
    <col min="503" max="503" width="28.85546875" bestFit="1" customWidth="1"/>
    <col min="504" max="504" width="30.140625" bestFit="1" customWidth="1"/>
    <col min="505" max="505" width="26" bestFit="1" customWidth="1"/>
    <col min="506" max="506" width="78.5703125" bestFit="1" customWidth="1"/>
    <col min="507" max="507" width="50.140625" bestFit="1" customWidth="1"/>
    <col min="508" max="508" width="59.85546875" bestFit="1" customWidth="1"/>
    <col min="509" max="509" width="76.85546875" bestFit="1" customWidth="1"/>
    <col min="510" max="510" width="31.85546875" bestFit="1" customWidth="1"/>
    <col min="511" max="511" width="30.28515625" bestFit="1" customWidth="1"/>
    <col min="512" max="512" width="25.140625" bestFit="1" customWidth="1"/>
    <col min="513" max="513" width="32.42578125" bestFit="1" customWidth="1"/>
    <col min="514" max="514" width="46.7109375" bestFit="1" customWidth="1"/>
    <col min="515" max="515" width="41.85546875" bestFit="1" customWidth="1"/>
    <col min="516" max="516" width="52.42578125" bestFit="1" customWidth="1"/>
    <col min="517" max="517" width="42.85546875" bestFit="1" customWidth="1"/>
    <col min="518" max="518" width="66" bestFit="1" customWidth="1"/>
    <col min="519" max="519" width="55" bestFit="1" customWidth="1"/>
    <col min="520" max="520" width="35.5703125" bestFit="1" customWidth="1"/>
    <col min="521" max="521" width="87.140625" bestFit="1" customWidth="1"/>
    <col min="522" max="522" width="47.85546875" bestFit="1" customWidth="1"/>
    <col min="523" max="523" width="47.42578125" bestFit="1" customWidth="1"/>
    <col min="524" max="524" width="70" bestFit="1" customWidth="1"/>
    <col min="525" max="525" width="60.85546875" bestFit="1" customWidth="1"/>
    <col min="526" max="526" width="27.28515625" bestFit="1" customWidth="1"/>
    <col min="527" max="527" width="13.7109375" bestFit="1" customWidth="1"/>
    <col min="528" max="528" width="18.5703125" bestFit="1" customWidth="1"/>
    <col min="529" max="529" width="36.7109375" bestFit="1" customWidth="1"/>
    <col min="530" max="530" width="29.85546875" bestFit="1" customWidth="1"/>
    <col min="531" max="531" width="24.28515625" bestFit="1" customWidth="1"/>
    <col min="532" max="532" width="72.42578125" bestFit="1" customWidth="1"/>
    <col min="533" max="533" width="53.7109375" bestFit="1" customWidth="1"/>
    <col min="534" max="534" width="75.28515625" bestFit="1" customWidth="1"/>
    <col min="535" max="535" width="61.7109375" bestFit="1" customWidth="1"/>
    <col min="536" max="536" width="46" bestFit="1" customWidth="1"/>
    <col min="537" max="537" width="85.42578125" bestFit="1" customWidth="1"/>
    <col min="538" max="538" width="81" bestFit="1" customWidth="1"/>
    <col min="539" max="539" width="85.42578125" bestFit="1" customWidth="1"/>
    <col min="540" max="540" width="32" bestFit="1" customWidth="1"/>
    <col min="541" max="541" width="53.42578125" bestFit="1" customWidth="1"/>
    <col min="542" max="542" width="85.42578125" bestFit="1" customWidth="1"/>
    <col min="543" max="543" width="83.140625" bestFit="1" customWidth="1"/>
    <col min="544" max="544" width="27.140625" bestFit="1" customWidth="1"/>
    <col min="545" max="545" width="49.5703125" bestFit="1" customWidth="1"/>
    <col min="546" max="546" width="87.85546875" bestFit="1" customWidth="1"/>
    <col min="547" max="547" width="75.7109375" bestFit="1" customWidth="1"/>
    <col min="548" max="548" width="44.140625" bestFit="1" customWidth="1"/>
    <col min="549" max="549" width="48" bestFit="1" customWidth="1"/>
    <col min="550" max="550" width="56.140625" bestFit="1" customWidth="1"/>
    <col min="551" max="551" width="38.140625" bestFit="1" customWidth="1"/>
    <col min="552" max="552" width="49.140625" bestFit="1" customWidth="1"/>
    <col min="553" max="553" width="66.5703125" bestFit="1" customWidth="1"/>
    <col min="554" max="554" width="44.7109375" bestFit="1" customWidth="1"/>
    <col min="555" max="555" width="30.7109375" bestFit="1" customWidth="1"/>
    <col min="556" max="556" width="66.42578125" bestFit="1" customWidth="1"/>
    <col min="557" max="557" width="41" bestFit="1" customWidth="1"/>
    <col min="558" max="558" width="26.42578125" bestFit="1" customWidth="1"/>
    <col min="559" max="559" width="65" bestFit="1" customWidth="1"/>
    <col min="560" max="560" width="26" bestFit="1" customWidth="1"/>
    <col min="561" max="561" width="6.28515625" customWidth="1"/>
    <col min="562" max="562" width="28.5703125" bestFit="1" customWidth="1"/>
    <col min="563" max="563" width="19.85546875" bestFit="1" customWidth="1"/>
  </cols>
  <sheetData>
    <row r="4" spans="1:14" x14ac:dyDescent="0.25">
      <c r="A4" s="81" t="s">
        <v>503</v>
      </c>
      <c r="B4" s="81" t="s">
        <v>504</v>
      </c>
    </row>
    <row r="5" spans="1:14" x14ac:dyDescent="0.25">
      <c r="A5" s="81" t="s">
        <v>506</v>
      </c>
      <c r="B5" t="s">
        <v>464</v>
      </c>
      <c r="C5" t="s">
        <v>6</v>
      </c>
      <c r="D5" t="s">
        <v>463</v>
      </c>
      <c r="E5" t="s">
        <v>507</v>
      </c>
    </row>
    <row r="6" spans="1:14" x14ac:dyDescent="0.25">
      <c r="A6" s="82" t="s">
        <v>467</v>
      </c>
      <c r="B6" s="80">
        <v>142</v>
      </c>
      <c r="C6" s="80">
        <v>16</v>
      </c>
      <c r="D6" s="80">
        <v>62</v>
      </c>
      <c r="E6" s="80">
        <v>220</v>
      </c>
    </row>
    <row r="7" spans="1:14" x14ac:dyDescent="0.25">
      <c r="A7" s="82" t="s">
        <v>466</v>
      </c>
      <c r="B7" s="80">
        <v>136</v>
      </c>
      <c r="C7" s="80">
        <v>40</v>
      </c>
      <c r="D7" s="80">
        <v>40</v>
      </c>
      <c r="E7" s="80">
        <v>216</v>
      </c>
    </row>
    <row r="8" spans="1:14" hidden="1" x14ac:dyDescent="0.25">
      <c r="A8" s="82" t="s">
        <v>507</v>
      </c>
      <c r="B8" s="80">
        <v>278</v>
      </c>
      <c r="C8" s="80">
        <v>56</v>
      </c>
      <c r="D8" s="80">
        <v>102</v>
      </c>
      <c r="E8" s="80">
        <v>436</v>
      </c>
    </row>
    <row r="10" spans="1:14" ht="15.75" thickBot="1" x14ac:dyDescent="0.3"/>
    <row r="11" spans="1:14" x14ac:dyDescent="0.25">
      <c r="A11" s="92" t="s">
        <v>512</v>
      </c>
      <c r="B11" s="83"/>
      <c r="C11" s="83"/>
      <c r="D11" s="83"/>
      <c r="E11" s="83"/>
      <c r="F11" s="84"/>
    </row>
    <row r="12" spans="1:14" ht="15.75" thickBot="1" x14ac:dyDescent="0.3">
      <c r="A12" s="88"/>
      <c r="B12" s="85" t="s">
        <v>464</v>
      </c>
      <c r="C12" s="85" t="s">
        <v>6</v>
      </c>
      <c r="D12" s="85" t="s">
        <v>463</v>
      </c>
      <c r="E12" s="85"/>
      <c r="F12" s="86" t="s">
        <v>508</v>
      </c>
      <c r="J12" s="82"/>
    </row>
    <row r="13" spans="1:14" x14ac:dyDescent="0.25">
      <c r="A13" s="88" t="s">
        <v>467</v>
      </c>
      <c r="B13" s="85">
        <f>GETPIVOTDATA("Etat",$A$4,"Type d'action","Multi-technique / Tertiaire / Autres","Etat","A réaliser")</f>
        <v>142</v>
      </c>
      <c r="C13" s="85">
        <f>GETPIVOTDATA("Etat",$A$4,"Type d'action","Multi-technique / Tertiaire / Autres","Etat","En cours")</f>
        <v>16</v>
      </c>
      <c r="D13" s="85">
        <f>GETPIVOTDATA("Etat",$A$4,"Type d'action","Multi-technique / Tertiaire / Autres","Etat","Réalisée")</f>
        <v>62</v>
      </c>
      <c r="E13" s="85"/>
      <c r="F13" s="86">
        <f>GETPIVOTDATA("Etat",$A$4,"Type d'action","Multi-technique / Tertiaire / Autres")</f>
        <v>220</v>
      </c>
      <c r="J13" s="87" t="s">
        <v>511</v>
      </c>
      <c r="K13" s="83"/>
      <c r="L13" s="83"/>
      <c r="M13" s="83"/>
      <c r="N13" s="84"/>
    </row>
    <row r="14" spans="1:14" x14ac:dyDescent="0.25">
      <c r="A14" s="88" t="s">
        <v>466</v>
      </c>
      <c r="B14" s="93">
        <f>GETPIVOTDATA("Etat",$A$4,"Type d'action","Ouvrage ","Etat","A réaliser")</f>
        <v>136</v>
      </c>
      <c r="C14" s="93">
        <f>GETPIVOTDATA("Etat",$A$4,"Type d'action","Ouvrage ","Etat","En cours")</f>
        <v>40</v>
      </c>
      <c r="D14" s="93">
        <f>GETPIVOTDATA("Etat",$A$4,"Type d'action","Ouvrage ","Etat","Réalisée")</f>
        <v>40</v>
      </c>
      <c r="E14" s="93"/>
      <c r="F14" s="94">
        <f>GETPIVOTDATA("Etat",$A$4,"Type d'action","Ouvrage ")</f>
        <v>216</v>
      </c>
      <c r="J14" s="88"/>
      <c r="K14" s="85" t="s">
        <v>464</v>
      </c>
      <c r="L14" s="85" t="s">
        <v>6</v>
      </c>
      <c r="M14" s="85" t="s">
        <v>463</v>
      </c>
      <c r="N14" s="86" t="s">
        <v>508</v>
      </c>
    </row>
    <row r="15" spans="1:14" ht="15.75" thickBot="1" x14ac:dyDescent="0.3">
      <c r="A15" s="89" t="s">
        <v>508</v>
      </c>
      <c r="B15" s="90">
        <f>B6+B7</f>
        <v>278</v>
      </c>
      <c r="C15" s="90">
        <f>GETPIVOTDATA("Etat",$A$4,"Type d'action","Multi-technique / Tertiaire / Autres","Etat","En cours")+GETPIVOTDATA("Etat",$A$4,"Type d'action","Ouvrage ","Etat","En cours")</f>
        <v>56</v>
      </c>
      <c r="D15" s="90">
        <f>GETPIVOTDATA("Etat",$A$4,"Type d'action","Multi-technique / Tertiaire / Autres","Etat","Réalisée")+GETPIVOTDATA("Etat",$A$4,"Type d'action","Ouvrage ","Etat","Réalisée")</f>
        <v>102</v>
      </c>
      <c r="E15" s="90"/>
      <c r="F15" s="91">
        <f>GETPIVOTDATA("Etat",$A$4,"Type d'action","Multi-technique / Tertiaire / Autres")+GETPIVOTDATA("Etat",$A$4,"Type d'action","Ouvrage ")</f>
        <v>436</v>
      </c>
      <c r="J15" s="89" t="s">
        <v>508</v>
      </c>
      <c r="K15" s="90">
        <f>B15</f>
        <v>278</v>
      </c>
      <c r="L15" s="90">
        <f>GETPIVOTDATA("Etat",$A$4,"Type d'action","Multi-technique / Tertiaire / Autres","Etat","En cours")+GETPIVOTDATA("Etat",$A$4,"Type d'action","Ouvrage ","Etat","En cours")</f>
        <v>56</v>
      </c>
      <c r="M15" s="90">
        <f>GETPIVOTDATA("Etat",$A$4,"Type d'action","Multi-technique / Tertiaire / Autres","Etat","Réalisée")+GETPIVOTDATA("Etat",$A$4,"Type d'action","Ouvrage ","Etat","Réalisée")</f>
        <v>102</v>
      </c>
      <c r="N15" s="91">
        <f>GETPIVOTDATA("Etat",$A$4,"Type d'action","Multi-technique / Tertiaire / Autres")+GETPIVOTDATA("Etat",$A$4,"Type d'action","Ouvrage ")</f>
        <v>436</v>
      </c>
    </row>
    <row r="16" spans="1:14" x14ac:dyDescent="0.25">
      <c r="A16" s="82"/>
      <c r="B16" s="80"/>
      <c r="C16" s="80"/>
      <c r="D16" s="80"/>
      <c r="E16" s="80"/>
      <c r="F16" s="80"/>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zoomScale="90" zoomScaleNormal="90" workbookViewId="0">
      <pane ySplit="1" topLeftCell="A32" activePane="bottomLeft" state="frozen"/>
      <selection pane="bottomLeft" activeCell="P109" sqref="P109"/>
    </sheetView>
  </sheetViews>
  <sheetFormatPr baseColWidth="10" defaultRowHeight="15" x14ac:dyDescent="0.25"/>
  <cols>
    <col min="2" max="2" width="16.140625" style="76" customWidth="1"/>
    <col min="3" max="4" width="11.42578125" style="75"/>
    <col min="5" max="5" width="25" style="75" customWidth="1"/>
    <col min="6" max="6" width="70.7109375" style="76" customWidth="1"/>
    <col min="7" max="8" width="11.85546875" style="107" customWidth="1"/>
    <col min="9" max="10" width="9.42578125" style="75" customWidth="1"/>
    <col min="11" max="11" width="18.140625" style="76" customWidth="1"/>
    <col min="13" max="13" width="11.42578125" style="95"/>
    <col min="15" max="15" width="11.42578125" style="95"/>
    <col min="16" max="16" width="10.28515625" customWidth="1"/>
    <col min="17" max="17" width="26.140625" customWidth="1"/>
  </cols>
  <sheetData>
    <row r="1" spans="1:17" ht="45.75" thickBot="1" x14ac:dyDescent="0.3">
      <c r="A1" s="104" t="s">
        <v>516</v>
      </c>
      <c r="B1" s="102" t="s">
        <v>1</v>
      </c>
      <c r="C1" s="103" t="s">
        <v>517</v>
      </c>
      <c r="D1" s="102" t="s">
        <v>518</v>
      </c>
      <c r="E1" s="102" t="s">
        <v>465</v>
      </c>
      <c r="F1" s="102" t="s">
        <v>520</v>
      </c>
      <c r="G1" s="110" t="s">
        <v>528</v>
      </c>
      <c r="H1" s="108" t="s">
        <v>535</v>
      </c>
      <c r="I1" s="96" t="s">
        <v>521</v>
      </c>
      <c r="J1" s="96" t="s">
        <v>532</v>
      </c>
      <c r="K1" s="97" t="s">
        <v>525</v>
      </c>
      <c r="L1" s="98" t="s">
        <v>523</v>
      </c>
      <c r="M1" s="99" t="s">
        <v>524</v>
      </c>
      <c r="N1" s="100" t="s">
        <v>522</v>
      </c>
      <c r="O1" s="101" t="s">
        <v>526</v>
      </c>
      <c r="P1" s="109" t="s">
        <v>527</v>
      </c>
      <c r="Q1" s="105" t="s">
        <v>533</v>
      </c>
    </row>
    <row r="2" spans="1:17" ht="30" x14ac:dyDescent="0.25">
      <c r="B2" s="76" t="s">
        <v>32</v>
      </c>
      <c r="D2" s="75" t="s">
        <v>519</v>
      </c>
      <c r="E2" s="75" t="s">
        <v>467</v>
      </c>
      <c r="F2" s="76" t="s">
        <v>234</v>
      </c>
      <c r="G2" s="107" t="s">
        <v>530</v>
      </c>
      <c r="H2" s="107">
        <v>1</v>
      </c>
      <c r="I2" s="75">
        <v>0</v>
      </c>
      <c r="J2" s="75">
        <v>0</v>
      </c>
      <c r="K2" s="76">
        <v>0</v>
      </c>
      <c r="L2" s="106">
        <v>0</v>
      </c>
      <c r="M2" s="95">
        <v>0</v>
      </c>
      <c r="N2" s="106">
        <v>0</v>
      </c>
      <c r="O2" s="95">
        <v>0</v>
      </c>
      <c r="P2">
        <v>1</v>
      </c>
      <c r="Q2" t="s">
        <v>555</v>
      </c>
    </row>
    <row r="3" spans="1:17" x14ac:dyDescent="0.25">
      <c r="B3" s="76" t="s">
        <v>32</v>
      </c>
      <c r="C3" s="75" t="s">
        <v>538</v>
      </c>
      <c r="D3" s="75" t="s">
        <v>519</v>
      </c>
      <c r="E3" s="75" t="s">
        <v>466</v>
      </c>
      <c r="F3" s="76" t="s">
        <v>294</v>
      </c>
      <c r="G3" s="107" t="s">
        <v>529</v>
      </c>
      <c r="H3" s="107">
        <v>0</v>
      </c>
      <c r="I3" s="75">
        <v>1</v>
      </c>
      <c r="J3" s="75">
        <v>1</v>
      </c>
      <c r="K3" s="76" t="s">
        <v>531</v>
      </c>
      <c r="L3">
        <v>1</v>
      </c>
      <c r="M3" s="95">
        <v>1</v>
      </c>
      <c r="N3" s="106">
        <v>0</v>
      </c>
      <c r="O3" s="95">
        <v>0</v>
      </c>
      <c r="P3">
        <v>1</v>
      </c>
    </row>
    <row r="4" spans="1:17" ht="30" x14ac:dyDescent="0.25">
      <c r="B4" s="76" t="s">
        <v>32</v>
      </c>
      <c r="D4" s="75" t="s">
        <v>519</v>
      </c>
      <c r="E4" s="75" t="s">
        <v>467</v>
      </c>
      <c r="F4" s="76" t="s">
        <v>401</v>
      </c>
      <c r="G4" s="107" t="s">
        <v>529</v>
      </c>
      <c r="H4" s="107">
        <v>0</v>
      </c>
      <c r="I4" s="75">
        <v>0</v>
      </c>
      <c r="J4" s="75">
        <v>0</v>
      </c>
      <c r="K4" s="76">
        <v>0</v>
      </c>
      <c r="L4">
        <v>1</v>
      </c>
      <c r="M4" s="95">
        <v>1</v>
      </c>
      <c r="N4" s="106">
        <v>0</v>
      </c>
      <c r="O4" s="95">
        <v>0</v>
      </c>
      <c r="P4" t="s">
        <v>531</v>
      </c>
    </row>
    <row r="5" spans="1:17" ht="30" x14ac:dyDescent="0.25">
      <c r="B5" s="76" t="s">
        <v>32</v>
      </c>
      <c r="D5" s="75" t="s">
        <v>519</v>
      </c>
      <c r="E5" s="75" t="s">
        <v>467</v>
      </c>
      <c r="F5" s="76" t="s">
        <v>402</v>
      </c>
      <c r="G5" s="107" t="s">
        <v>529</v>
      </c>
      <c r="H5" s="107">
        <v>0</v>
      </c>
      <c r="I5" s="75">
        <v>0</v>
      </c>
      <c r="J5" s="75">
        <v>0</v>
      </c>
      <c r="K5" s="76">
        <v>0</v>
      </c>
      <c r="L5" s="106">
        <v>1</v>
      </c>
      <c r="M5" s="95">
        <v>1</v>
      </c>
      <c r="N5" s="106">
        <v>0</v>
      </c>
      <c r="O5" s="95">
        <v>0</v>
      </c>
      <c r="P5" t="s">
        <v>531</v>
      </c>
    </row>
    <row r="6" spans="1:17" ht="30" x14ac:dyDescent="0.25">
      <c r="B6" s="76" t="s">
        <v>32</v>
      </c>
      <c r="C6" s="75" t="s">
        <v>539</v>
      </c>
      <c r="D6" s="75" t="s">
        <v>519</v>
      </c>
      <c r="E6" s="75" t="s">
        <v>467</v>
      </c>
      <c r="F6" s="76" t="s">
        <v>403</v>
      </c>
      <c r="G6" s="107" t="s">
        <v>529</v>
      </c>
      <c r="H6" s="107">
        <v>0</v>
      </c>
      <c r="I6" s="75">
        <v>1</v>
      </c>
      <c r="J6" s="75">
        <v>1</v>
      </c>
      <c r="K6" s="76">
        <v>1</v>
      </c>
      <c r="L6" s="106">
        <v>1</v>
      </c>
      <c r="M6" s="95">
        <v>1</v>
      </c>
      <c r="N6" s="106">
        <v>0</v>
      </c>
      <c r="O6" s="95">
        <v>0</v>
      </c>
      <c r="P6" t="s">
        <v>531</v>
      </c>
      <c r="Q6" t="s">
        <v>554</v>
      </c>
    </row>
    <row r="7" spans="1:17" ht="30" x14ac:dyDescent="0.25">
      <c r="B7" s="76" t="s">
        <v>32</v>
      </c>
      <c r="C7" s="75" t="s">
        <v>540</v>
      </c>
      <c r="D7" s="75" t="s">
        <v>519</v>
      </c>
      <c r="E7" s="75" t="s">
        <v>467</v>
      </c>
      <c r="F7" s="76" t="s">
        <v>404</v>
      </c>
      <c r="G7" s="107" t="s">
        <v>529</v>
      </c>
      <c r="H7" s="107">
        <v>0</v>
      </c>
      <c r="I7" s="75">
        <v>1</v>
      </c>
      <c r="J7" s="75">
        <v>1</v>
      </c>
      <c r="K7" s="76">
        <v>1</v>
      </c>
      <c r="L7" s="106">
        <v>1</v>
      </c>
      <c r="M7" s="95">
        <v>1</v>
      </c>
      <c r="N7" s="106">
        <v>0</v>
      </c>
      <c r="O7" s="95">
        <v>0</v>
      </c>
      <c r="P7" t="s">
        <v>531</v>
      </c>
      <c r="Q7" t="s">
        <v>554</v>
      </c>
    </row>
    <row r="8" spans="1:17" ht="30" x14ac:dyDescent="0.25">
      <c r="B8" s="76" t="s">
        <v>32</v>
      </c>
      <c r="C8" s="75" t="s">
        <v>540</v>
      </c>
      <c r="D8" s="75" t="s">
        <v>519</v>
      </c>
      <c r="E8" s="75" t="s">
        <v>467</v>
      </c>
      <c r="F8" s="76" t="s">
        <v>405</v>
      </c>
      <c r="G8" s="107" t="s">
        <v>529</v>
      </c>
      <c r="H8" s="107">
        <v>1</v>
      </c>
      <c r="I8" s="75">
        <v>0</v>
      </c>
      <c r="J8" s="75">
        <v>0</v>
      </c>
      <c r="K8" s="76">
        <v>0</v>
      </c>
      <c r="L8" s="106">
        <v>0</v>
      </c>
      <c r="M8" s="95">
        <v>0</v>
      </c>
      <c r="N8" s="106">
        <v>0</v>
      </c>
      <c r="O8" s="95">
        <v>0</v>
      </c>
      <c r="P8" t="s">
        <v>531</v>
      </c>
      <c r="Q8" t="s">
        <v>554</v>
      </c>
    </row>
    <row r="9" spans="1:17" ht="30" x14ac:dyDescent="0.25">
      <c r="B9" s="76" t="s">
        <v>32</v>
      </c>
      <c r="C9" s="75" t="s">
        <v>540</v>
      </c>
      <c r="D9" s="75" t="s">
        <v>519</v>
      </c>
      <c r="E9" s="75" t="s">
        <v>466</v>
      </c>
      <c r="F9" s="76" t="s">
        <v>406</v>
      </c>
      <c r="G9" s="107" t="s">
        <v>530</v>
      </c>
      <c r="H9" s="107">
        <v>1</v>
      </c>
      <c r="I9" s="75">
        <v>1</v>
      </c>
      <c r="J9" s="75">
        <v>1</v>
      </c>
      <c r="K9" s="76">
        <v>1</v>
      </c>
      <c r="L9" s="106">
        <v>0</v>
      </c>
      <c r="M9" s="95">
        <v>0</v>
      </c>
      <c r="N9" s="106">
        <v>0</v>
      </c>
      <c r="O9" s="95">
        <v>0</v>
      </c>
      <c r="P9" s="106">
        <v>2</v>
      </c>
      <c r="Q9" t="s">
        <v>534</v>
      </c>
    </row>
    <row r="10" spans="1:17" ht="30" x14ac:dyDescent="0.25">
      <c r="B10" s="76" t="s">
        <v>32</v>
      </c>
      <c r="D10" s="75" t="s">
        <v>519</v>
      </c>
      <c r="E10" s="75" t="s">
        <v>467</v>
      </c>
      <c r="F10" s="76" t="s">
        <v>407</v>
      </c>
      <c r="G10" s="107" t="s">
        <v>530</v>
      </c>
      <c r="H10" s="107">
        <v>1</v>
      </c>
      <c r="I10" s="75">
        <v>0</v>
      </c>
      <c r="J10" s="75">
        <v>0</v>
      </c>
      <c r="K10" s="76">
        <v>0</v>
      </c>
      <c r="L10" s="106">
        <v>0</v>
      </c>
      <c r="M10" s="95">
        <v>0</v>
      </c>
      <c r="N10" s="106">
        <v>0</v>
      </c>
      <c r="O10" s="95">
        <v>0</v>
      </c>
      <c r="P10" s="106">
        <v>1</v>
      </c>
    </row>
    <row r="11" spans="1:17" x14ac:dyDescent="0.25">
      <c r="B11" s="76" t="s">
        <v>32</v>
      </c>
      <c r="C11" s="75" t="s">
        <v>541</v>
      </c>
      <c r="D11" s="75" t="s">
        <v>519</v>
      </c>
      <c r="E11" s="75" t="s">
        <v>466</v>
      </c>
      <c r="F11" s="76" t="s">
        <v>408</v>
      </c>
      <c r="G11" s="107" t="s">
        <v>529</v>
      </c>
      <c r="H11" s="107">
        <v>0</v>
      </c>
      <c r="I11" s="75">
        <v>1</v>
      </c>
      <c r="J11" s="75">
        <v>1</v>
      </c>
      <c r="K11" s="76" t="s">
        <v>531</v>
      </c>
      <c r="L11">
        <v>0</v>
      </c>
      <c r="M11" s="95">
        <v>2</v>
      </c>
      <c r="N11" s="106">
        <v>0</v>
      </c>
      <c r="O11" s="95">
        <v>0</v>
      </c>
      <c r="P11" s="19">
        <v>1</v>
      </c>
    </row>
    <row r="12" spans="1:17" x14ac:dyDescent="0.25">
      <c r="B12" s="76" t="s">
        <v>32</v>
      </c>
      <c r="D12" s="75" t="s">
        <v>519</v>
      </c>
      <c r="E12" s="75" t="s">
        <v>466</v>
      </c>
      <c r="F12" s="76" t="s">
        <v>409</v>
      </c>
      <c r="G12" s="107" t="s">
        <v>529</v>
      </c>
      <c r="H12" s="107">
        <v>0</v>
      </c>
      <c r="I12" s="75">
        <v>1</v>
      </c>
      <c r="J12" s="75">
        <v>1</v>
      </c>
      <c r="K12" s="76">
        <v>1</v>
      </c>
      <c r="L12" s="106">
        <v>1</v>
      </c>
      <c r="M12" s="95">
        <v>1</v>
      </c>
      <c r="N12" s="106">
        <v>0</v>
      </c>
      <c r="O12" s="95">
        <v>0</v>
      </c>
      <c r="P12" t="s">
        <v>531</v>
      </c>
    </row>
    <row r="13" spans="1:17" ht="30" x14ac:dyDescent="0.25">
      <c r="B13" s="76" t="s">
        <v>32</v>
      </c>
      <c r="D13" s="75" t="s">
        <v>519</v>
      </c>
      <c r="E13" s="75" t="s">
        <v>467</v>
      </c>
      <c r="F13" s="76" t="s">
        <v>412</v>
      </c>
      <c r="G13" s="107" t="s">
        <v>529</v>
      </c>
      <c r="H13" s="107">
        <v>1</v>
      </c>
      <c r="I13" s="75">
        <v>0</v>
      </c>
      <c r="J13" s="75">
        <v>0</v>
      </c>
      <c r="K13" s="76">
        <v>0</v>
      </c>
      <c r="L13" s="106">
        <v>0</v>
      </c>
      <c r="M13" s="95">
        <v>0</v>
      </c>
      <c r="N13" s="106">
        <v>0</v>
      </c>
      <c r="O13" s="95">
        <v>0</v>
      </c>
      <c r="P13" t="s">
        <v>531</v>
      </c>
    </row>
    <row r="14" spans="1:17" ht="30" x14ac:dyDescent="0.25">
      <c r="B14" s="76" t="s">
        <v>32</v>
      </c>
      <c r="C14" s="75" t="s">
        <v>542</v>
      </c>
      <c r="D14" s="75" t="s">
        <v>519</v>
      </c>
      <c r="E14" s="75" t="s">
        <v>467</v>
      </c>
      <c r="F14" s="76" t="s">
        <v>565</v>
      </c>
      <c r="G14" s="107" t="s">
        <v>529</v>
      </c>
      <c r="H14" s="107">
        <v>0</v>
      </c>
      <c r="I14" s="75">
        <v>0</v>
      </c>
      <c r="J14" s="75">
        <v>0</v>
      </c>
      <c r="K14" s="76">
        <v>0</v>
      </c>
      <c r="L14" s="106">
        <v>1</v>
      </c>
      <c r="M14" s="95">
        <v>1</v>
      </c>
      <c r="N14" s="106">
        <v>0</v>
      </c>
      <c r="O14" s="95">
        <v>0</v>
      </c>
      <c r="P14" t="s">
        <v>531</v>
      </c>
    </row>
    <row r="15" spans="1:17" ht="30" x14ac:dyDescent="0.25">
      <c r="B15" s="76" t="s">
        <v>32</v>
      </c>
      <c r="C15" s="75" t="s">
        <v>543</v>
      </c>
      <c r="D15" s="75" t="s">
        <v>519</v>
      </c>
      <c r="E15" s="75" t="s">
        <v>467</v>
      </c>
      <c r="F15" s="76" t="s">
        <v>415</v>
      </c>
      <c r="G15" s="107" t="s">
        <v>529</v>
      </c>
      <c r="H15" s="107">
        <v>0</v>
      </c>
      <c r="I15" s="75">
        <v>0</v>
      </c>
      <c r="J15" s="75">
        <v>0</v>
      </c>
      <c r="K15" s="76">
        <v>0</v>
      </c>
      <c r="L15" s="106">
        <v>1</v>
      </c>
      <c r="M15" s="95">
        <v>1</v>
      </c>
      <c r="N15" s="106">
        <v>0</v>
      </c>
      <c r="O15" s="95">
        <v>0</v>
      </c>
      <c r="P15" t="s">
        <v>531</v>
      </c>
    </row>
    <row r="16" spans="1:17" ht="30" x14ac:dyDescent="0.25">
      <c r="B16" s="76" t="s">
        <v>32</v>
      </c>
      <c r="C16" s="75" t="s">
        <v>544</v>
      </c>
      <c r="D16" s="75" t="s">
        <v>519</v>
      </c>
      <c r="E16" s="75" t="s">
        <v>467</v>
      </c>
      <c r="F16" s="76" t="s">
        <v>416</v>
      </c>
      <c r="G16" s="107" t="s">
        <v>529</v>
      </c>
      <c r="H16" s="107">
        <v>0</v>
      </c>
      <c r="I16" s="75">
        <v>0</v>
      </c>
      <c r="J16" s="75">
        <v>0</v>
      </c>
      <c r="K16" s="76">
        <v>0</v>
      </c>
      <c r="L16" s="106">
        <v>1</v>
      </c>
      <c r="M16" s="95">
        <v>1</v>
      </c>
      <c r="N16" s="106">
        <v>0</v>
      </c>
      <c r="O16" s="95">
        <v>0</v>
      </c>
      <c r="P16" t="s">
        <v>531</v>
      </c>
    </row>
    <row r="17" spans="2:17" x14ac:dyDescent="0.25">
      <c r="B17" s="76" t="s">
        <v>32</v>
      </c>
      <c r="C17" s="75" t="s">
        <v>545</v>
      </c>
      <c r="D17" s="75" t="s">
        <v>519</v>
      </c>
      <c r="E17" s="75" t="s">
        <v>466</v>
      </c>
      <c r="F17" s="76" t="s">
        <v>417</v>
      </c>
      <c r="G17" s="107" t="s">
        <v>529</v>
      </c>
      <c r="H17" s="107">
        <v>0</v>
      </c>
      <c r="I17" s="75">
        <v>0</v>
      </c>
      <c r="J17" s="75">
        <v>0</v>
      </c>
      <c r="K17" s="76">
        <v>0</v>
      </c>
      <c r="L17" s="106">
        <v>0</v>
      </c>
      <c r="M17" s="95">
        <v>0</v>
      </c>
      <c r="N17" s="106">
        <v>1</v>
      </c>
      <c r="O17" s="95">
        <v>1</v>
      </c>
      <c r="P17" t="s">
        <v>531</v>
      </c>
    </row>
    <row r="18" spans="2:17" x14ac:dyDescent="0.25">
      <c r="B18" s="76" t="s">
        <v>32</v>
      </c>
      <c r="D18" s="75" t="s">
        <v>519</v>
      </c>
      <c r="E18" s="75" t="s">
        <v>466</v>
      </c>
      <c r="F18" s="76" t="s">
        <v>418</v>
      </c>
      <c r="G18" s="107" t="s">
        <v>529</v>
      </c>
      <c r="H18" s="107" t="s">
        <v>536</v>
      </c>
      <c r="I18" s="75" t="s">
        <v>536</v>
      </c>
      <c r="J18" s="75" t="s">
        <v>536</v>
      </c>
      <c r="K18" s="76" t="s">
        <v>536</v>
      </c>
      <c r="L18" s="106" t="s">
        <v>536</v>
      </c>
      <c r="M18" s="95" t="s">
        <v>536</v>
      </c>
      <c r="N18" s="106" t="s">
        <v>536</v>
      </c>
      <c r="O18" s="95" t="s">
        <v>536</v>
      </c>
      <c r="P18" s="106" t="s">
        <v>536</v>
      </c>
    </row>
    <row r="19" spans="2:17" x14ac:dyDescent="0.25">
      <c r="B19" s="76" t="s">
        <v>32</v>
      </c>
      <c r="D19" s="75" t="s">
        <v>519</v>
      </c>
      <c r="E19" s="75" t="s">
        <v>466</v>
      </c>
      <c r="F19" s="76" t="s">
        <v>419</v>
      </c>
      <c r="G19" s="107" t="s">
        <v>529</v>
      </c>
      <c r="H19" s="107">
        <v>0</v>
      </c>
      <c r="I19" s="75">
        <v>0</v>
      </c>
      <c r="J19" s="75">
        <v>0</v>
      </c>
      <c r="K19" s="76">
        <v>0</v>
      </c>
      <c r="L19" s="106">
        <v>1</v>
      </c>
      <c r="M19" s="95">
        <v>1</v>
      </c>
      <c r="N19" s="106">
        <v>0</v>
      </c>
      <c r="O19" s="95">
        <v>0</v>
      </c>
      <c r="P19" s="106">
        <v>1</v>
      </c>
      <c r="Q19" t="s">
        <v>556</v>
      </c>
    </row>
    <row r="20" spans="2:17" ht="30" x14ac:dyDescent="0.25">
      <c r="B20" s="76" t="s">
        <v>32</v>
      </c>
      <c r="D20" s="75" t="s">
        <v>519</v>
      </c>
      <c r="E20" s="75" t="s">
        <v>467</v>
      </c>
      <c r="F20" s="76" t="s">
        <v>420</v>
      </c>
      <c r="G20" s="107" t="s">
        <v>529</v>
      </c>
      <c r="H20" s="107">
        <v>1</v>
      </c>
      <c r="I20" s="75">
        <v>0</v>
      </c>
      <c r="J20" s="75">
        <v>0</v>
      </c>
      <c r="K20" s="76">
        <v>0</v>
      </c>
      <c r="L20" s="106">
        <v>0</v>
      </c>
      <c r="M20" s="95">
        <v>0</v>
      </c>
      <c r="N20" s="106">
        <v>0</v>
      </c>
      <c r="O20" s="95">
        <v>0</v>
      </c>
      <c r="P20" t="s">
        <v>531</v>
      </c>
    </row>
    <row r="21" spans="2:17" x14ac:dyDescent="0.25">
      <c r="B21" s="76" t="s">
        <v>32</v>
      </c>
      <c r="D21" s="75" t="s">
        <v>519</v>
      </c>
      <c r="E21" s="75" t="s">
        <v>466</v>
      </c>
      <c r="F21" s="76" t="s">
        <v>421</v>
      </c>
      <c r="G21" s="107" t="s">
        <v>529</v>
      </c>
      <c r="H21" s="107">
        <v>1</v>
      </c>
      <c r="I21" s="75">
        <v>0</v>
      </c>
      <c r="J21" s="75">
        <v>0</v>
      </c>
      <c r="K21" s="76">
        <v>0</v>
      </c>
      <c r="L21" s="106">
        <v>0</v>
      </c>
      <c r="M21" s="95">
        <v>0</v>
      </c>
      <c r="N21" s="106">
        <v>0</v>
      </c>
      <c r="O21" s="95">
        <v>0</v>
      </c>
      <c r="P21" t="s">
        <v>531</v>
      </c>
    </row>
    <row r="22" spans="2:17" ht="30" x14ac:dyDescent="0.25">
      <c r="B22" s="76" t="s">
        <v>32</v>
      </c>
      <c r="C22" s="75" t="s">
        <v>539</v>
      </c>
      <c r="D22" s="75" t="s">
        <v>519</v>
      </c>
      <c r="E22" s="75" t="s">
        <v>467</v>
      </c>
      <c r="F22" s="76" t="s">
        <v>437</v>
      </c>
      <c r="G22" s="107" t="s">
        <v>530</v>
      </c>
      <c r="H22" s="107">
        <v>1</v>
      </c>
      <c r="I22" s="75">
        <v>0</v>
      </c>
      <c r="J22" s="75">
        <v>0</v>
      </c>
      <c r="K22" s="76">
        <v>0</v>
      </c>
      <c r="L22" s="106">
        <v>0</v>
      </c>
      <c r="M22" s="95">
        <v>0</v>
      </c>
      <c r="N22" s="106">
        <v>0</v>
      </c>
      <c r="O22" s="95">
        <v>0</v>
      </c>
      <c r="P22" s="106">
        <v>1</v>
      </c>
    </row>
    <row r="23" spans="2:17" x14ac:dyDescent="0.25">
      <c r="B23" s="76" t="s">
        <v>32</v>
      </c>
      <c r="C23" s="75" t="s">
        <v>539</v>
      </c>
      <c r="D23" s="75" t="s">
        <v>519</v>
      </c>
      <c r="E23" s="75" t="s">
        <v>466</v>
      </c>
      <c r="F23" s="76" t="s">
        <v>438</v>
      </c>
      <c r="G23" s="107" t="s">
        <v>529</v>
      </c>
      <c r="H23" s="107">
        <v>0</v>
      </c>
      <c r="I23" s="75">
        <v>1</v>
      </c>
      <c r="J23" s="75">
        <v>1</v>
      </c>
      <c r="K23" s="76">
        <v>1</v>
      </c>
      <c r="L23" s="106">
        <v>1</v>
      </c>
      <c r="M23" s="95">
        <v>1</v>
      </c>
      <c r="N23" s="106">
        <v>0</v>
      </c>
      <c r="O23" s="95">
        <v>0</v>
      </c>
      <c r="P23" s="106">
        <v>2</v>
      </c>
      <c r="Q23" t="s">
        <v>557</v>
      </c>
    </row>
    <row r="24" spans="2:17" ht="30" x14ac:dyDescent="0.25">
      <c r="B24" s="76" t="s">
        <v>32</v>
      </c>
      <c r="D24" s="75" t="s">
        <v>519</v>
      </c>
      <c r="E24" s="75" t="s">
        <v>467</v>
      </c>
      <c r="F24" s="76" t="s">
        <v>470</v>
      </c>
      <c r="G24" s="107" t="s">
        <v>530</v>
      </c>
      <c r="H24" s="107">
        <v>1</v>
      </c>
      <c r="I24" s="75">
        <v>0</v>
      </c>
      <c r="J24" s="75">
        <v>0</v>
      </c>
      <c r="K24" s="76">
        <v>0</v>
      </c>
      <c r="L24" s="106">
        <v>0</v>
      </c>
      <c r="M24" s="95">
        <v>0</v>
      </c>
      <c r="N24" s="106">
        <v>0</v>
      </c>
      <c r="O24" s="95">
        <v>0</v>
      </c>
      <c r="P24" s="106">
        <v>2</v>
      </c>
    </row>
    <row r="25" spans="2:17" ht="30" x14ac:dyDescent="0.25">
      <c r="B25" s="76" t="s">
        <v>32</v>
      </c>
      <c r="D25" s="75" t="s">
        <v>519</v>
      </c>
      <c r="E25" s="75" t="s">
        <v>467</v>
      </c>
      <c r="F25" s="76" t="s">
        <v>472</v>
      </c>
      <c r="G25" s="107" t="s">
        <v>530</v>
      </c>
      <c r="H25" s="107">
        <v>1</v>
      </c>
      <c r="I25" s="75">
        <v>0</v>
      </c>
      <c r="J25" s="75">
        <v>0</v>
      </c>
      <c r="K25" s="76">
        <v>0</v>
      </c>
      <c r="L25" s="106">
        <v>0</v>
      </c>
      <c r="M25" s="95">
        <v>0</v>
      </c>
      <c r="N25" s="106">
        <v>0</v>
      </c>
      <c r="O25" s="95">
        <v>0</v>
      </c>
      <c r="P25" s="106">
        <v>2</v>
      </c>
    </row>
    <row r="26" spans="2:17" ht="30" x14ac:dyDescent="0.25">
      <c r="B26" s="76" t="s">
        <v>32</v>
      </c>
      <c r="C26" s="75" t="s">
        <v>546</v>
      </c>
      <c r="D26" s="75" t="s">
        <v>519</v>
      </c>
      <c r="E26" s="75" t="s">
        <v>467</v>
      </c>
      <c r="F26" s="76" t="s">
        <v>474</v>
      </c>
      <c r="G26" s="107" t="s">
        <v>530</v>
      </c>
      <c r="H26" s="107">
        <v>1</v>
      </c>
      <c r="I26" s="75">
        <v>0</v>
      </c>
      <c r="J26" s="75">
        <v>0</v>
      </c>
      <c r="K26" s="76">
        <v>0</v>
      </c>
      <c r="L26" s="106">
        <v>0</v>
      </c>
      <c r="M26" s="95">
        <v>0</v>
      </c>
      <c r="N26" s="106">
        <v>0</v>
      </c>
      <c r="O26" s="95">
        <v>0</v>
      </c>
      <c r="P26" s="106">
        <v>2</v>
      </c>
    </row>
    <row r="27" spans="2:17" ht="30" x14ac:dyDescent="0.25">
      <c r="B27" s="76" t="s">
        <v>32</v>
      </c>
      <c r="C27" s="75" t="s">
        <v>546</v>
      </c>
      <c r="D27" s="75" t="s">
        <v>519</v>
      </c>
      <c r="E27" s="75" t="s">
        <v>467</v>
      </c>
      <c r="F27" s="76" t="s">
        <v>473</v>
      </c>
      <c r="G27" s="107" t="s">
        <v>530</v>
      </c>
      <c r="H27" s="107">
        <v>1</v>
      </c>
      <c r="I27" s="75">
        <v>0</v>
      </c>
      <c r="J27" s="75">
        <v>0</v>
      </c>
      <c r="K27" s="76">
        <v>0</v>
      </c>
      <c r="L27" s="106">
        <v>0</v>
      </c>
      <c r="M27" s="95">
        <v>0</v>
      </c>
      <c r="N27" s="106">
        <v>0</v>
      </c>
      <c r="O27" s="95">
        <v>0</v>
      </c>
      <c r="P27" s="106">
        <v>1</v>
      </c>
    </row>
    <row r="28" spans="2:17" ht="30" x14ac:dyDescent="0.25">
      <c r="B28" s="76" t="s">
        <v>32</v>
      </c>
      <c r="D28" s="75" t="s">
        <v>519</v>
      </c>
      <c r="E28" s="75" t="s">
        <v>467</v>
      </c>
      <c r="F28" s="76" t="s">
        <v>475</v>
      </c>
      <c r="G28" s="107" t="s">
        <v>530</v>
      </c>
      <c r="H28" s="107">
        <v>1</v>
      </c>
      <c r="I28" s="75">
        <v>0</v>
      </c>
      <c r="J28" s="75">
        <v>0</v>
      </c>
      <c r="K28" s="76">
        <v>0</v>
      </c>
      <c r="L28" s="106">
        <v>0</v>
      </c>
      <c r="M28" s="95">
        <v>0</v>
      </c>
      <c r="N28" s="106">
        <v>0</v>
      </c>
      <c r="O28" s="95">
        <v>0</v>
      </c>
      <c r="P28" s="106">
        <v>1</v>
      </c>
    </row>
    <row r="29" spans="2:17" x14ac:dyDescent="0.25">
      <c r="B29" s="76" t="s">
        <v>32</v>
      </c>
      <c r="D29" s="75" t="s">
        <v>519</v>
      </c>
      <c r="E29" s="75" t="s">
        <v>466</v>
      </c>
      <c r="F29" s="76" t="s">
        <v>476</v>
      </c>
      <c r="G29" s="107" t="s">
        <v>529</v>
      </c>
      <c r="H29" s="107">
        <v>0</v>
      </c>
      <c r="I29" s="75">
        <v>0</v>
      </c>
      <c r="J29" s="75">
        <v>0</v>
      </c>
      <c r="K29" s="76">
        <v>0</v>
      </c>
      <c r="L29" s="106">
        <v>0</v>
      </c>
      <c r="M29" s="95">
        <v>1</v>
      </c>
      <c r="N29" s="106">
        <v>0</v>
      </c>
      <c r="O29" s="95">
        <v>0</v>
      </c>
      <c r="P29" t="s">
        <v>531</v>
      </c>
    </row>
    <row r="30" spans="2:17" ht="30" x14ac:dyDescent="0.25">
      <c r="B30" s="76" t="s">
        <v>38</v>
      </c>
      <c r="D30" s="75" t="s">
        <v>519</v>
      </c>
      <c r="E30" s="75" t="s">
        <v>467</v>
      </c>
      <c r="F30" s="76" t="s">
        <v>41</v>
      </c>
      <c r="G30" s="107" t="s">
        <v>529</v>
      </c>
      <c r="H30" s="107">
        <v>0</v>
      </c>
      <c r="I30" s="75">
        <v>0</v>
      </c>
      <c r="J30" s="75">
        <v>0</v>
      </c>
      <c r="K30" s="76">
        <v>0</v>
      </c>
      <c r="L30" s="106">
        <v>0</v>
      </c>
      <c r="M30" s="95">
        <v>0</v>
      </c>
      <c r="N30" s="106">
        <v>1</v>
      </c>
      <c r="O30" s="95">
        <v>1</v>
      </c>
      <c r="P30" t="s">
        <v>531</v>
      </c>
    </row>
    <row r="31" spans="2:17" x14ac:dyDescent="0.25">
      <c r="B31" s="76" t="s">
        <v>58</v>
      </c>
      <c r="D31" s="75" t="s">
        <v>519</v>
      </c>
      <c r="E31" s="75" t="s">
        <v>466</v>
      </c>
      <c r="F31" s="76" t="s">
        <v>292</v>
      </c>
      <c r="G31" s="107" t="s">
        <v>529</v>
      </c>
      <c r="H31" s="107">
        <v>0</v>
      </c>
      <c r="I31" s="75">
        <v>0</v>
      </c>
      <c r="J31" s="75">
        <v>0</v>
      </c>
      <c r="K31" s="76">
        <v>0</v>
      </c>
      <c r="L31" s="106">
        <v>0</v>
      </c>
      <c r="M31" s="95">
        <v>0</v>
      </c>
      <c r="N31" s="106">
        <v>1</v>
      </c>
      <c r="O31" s="95">
        <v>1</v>
      </c>
      <c r="P31" s="106">
        <v>2</v>
      </c>
    </row>
    <row r="32" spans="2:17" ht="30" x14ac:dyDescent="0.25">
      <c r="B32" s="76" t="s">
        <v>78</v>
      </c>
      <c r="D32" s="75" t="s">
        <v>519</v>
      </c>
      <c r="E32" s="75" t="s">
        <v>467</v>
      </c>
      <c r="F32" s="76" t="s">
        <v>77</v>
      </c>
      <c r="G32" s="107" t="s">
        <v>529</v>
      </c>
      <c r="H32" s="107">
        <v>0</v>
      </c>
      <c r="I32" s="75">
        <v>0</v>
      </c>
      <c r="J32" s="75">
        <v>0</v>
      </c>
      <c r="K32" s="76">
        <v>0</v>
      </c>
      <c r="L32" s="106">
        <v>0</v>
      </c>
      <c r="M32" s="95">
        <v>2</v>
      </c>
      <c r="N32" s="106">
        <v>0</v>
      </c>
      <c r="O32" s="95">
        <v>0</v>
      </c>
      <c r="P32" s="106">
        <v>1</v>
      </c>
    </row>
    <row r="33" spans="2:16" ht="30" x14ac:dyDescent="0.25">
      <c r="B33" s="76" t="s">
        <v>78</v>
      </c>
      <c r="D33" s="75" t="s">
        <v>519</v>
      </c>
      <c r="E33" s="75" t="s">
        <v>467</v>
      </c>
      <c r="F33" s="76" t="s">
        <v>37</v>
      </c>
      <c r="G33" s="107" t="s">
        <v>530</v>
      </c>
      <c r="H33" s="107">
        <v>1</v>
      </c>
      <c r="I33" s="75">
        <v>0</v>
      </c>
      <c r="J33" s="75">
        <v>0</v>
      </c>
      <c r="K33" s="76">
        <v>0</v>
      </c>
      <c r="L33" s="106">
        <v>0</v>
      </c>
      <c r="M33" s="95">
        <v>0</v>
      </c>
      <c r="N33" s="106">
        <v>0</v>
      </c>
      <c r="O33" s="95">
        <v>0</v>
      </c>
      <c r="P33" s="106">
        <v>1</v>
      </c>
    </row>
    <row r="34" spans="2:16" x14ac:dyDescent="0.25">
      <c r="B34" s="76" t="s">
        <v>78</v>
      </c>
      <c r="D34" s="75" t="s">
        <v>519</v>
      </c>
      <c r="E34" s="75" t="s">
        <v>466</v>
      </c>
      <c r="F34" s="76" t="s">
        <v>67</v>
      </c>
      <c r="G34" s="107" t="s">
        <v>529</v>
      </c>
      <c r="H34" s="107" t="s">
        <v>536</v>
      </c>
      <c r="I34" s="75" t="s">
        <v>536</v>
      </c>
      <c r="J34" s="75" t="s">
        <v>536</v>
      </c>
      <c r="K34" s="76" t="s">
        <v>536</v>
      </c>
      <c r="L34" s="106" t="s">
        <v>536</v>
      </c>
      <c r="M34" s="95" t="s">
        <v>536</v>
      </c>
      <c r="N34" s="106" t="s">
        <v>536</v>
      </c>
      <c r="O34" s="95" t="s">
        <v>536</v>
      </c>
      <c r="P34" s="106" t="s">
        <v>536</v>
      </c>
    </row>
    <row r="35" spans="2:16" ht="30" x14ac:dyDescent="0.25">
      <c r="B35" s="76" t="s">
        <v>78</v>
      </c>
      <c r="C35" s="75" t="s">
        <v>547</v>
      </c>
      <c r="D35" s="75" t="s">
        <v>519</v>
      </c>
      <c r="E35" s="75" t="s">
        <v>466</v>
      </c>
      <c r="F35" s="76" t="s">
        <v>73</v>
      </c>
      <c r="G35" s="107" t="s">
        <v>530</v>
      </c>
      <c r="H35" s="107">
        <v>1</v>
      </c>
      <c r="I35" s="75">
        <v>1</v>
      </c>
      <c r="J35" s="75">
        <v>1</v>
      </c>
      <c r="K35" s="76" t="s">
        <v>531</v>
      </c>
      <c r="L35" s="106">
        <v>0</v>
      </c>
      <c r="M35" s="95">
        <v>0</v>
      </c>
      <c r="N35" s="106">
        <v>0</v>
      </c>
      <c r="O35" s="95">
        <v>0</v>
      </c>
      <c r="P35" s="106">
        <v>2</v>
      </c>
    </row>
    <row r="36" spans="2:16" x14ac:dyDescent="0.25">
      <c r="B36" s="76" t="s">
        <v>78</v>
      </c>
      <c r="C36" s="75" t="s">
        <v>548</v>
      </c>
      <c r="D36" s="75" t="s">
        <v>519</v>
      </c>
      <c r="E36" s="75" t="s">
        <v>466</v>
      </c>
      <c r="F36" s="76" t="s">
        <v>482</v>
      </c>
      <c r="G36" s="107" t="s">
        <v>530</v>
      </c>
      <c r="H36" s="107">
        <v>1</v>
      </c>
      <c r="I36" s="75">
        <v>1</v>
      </c>
      <c r="J36" s="75">
        <v>1</v>
      </c>
      <c r="K36" s="76" t="s">
        <v>531</v>
      </c>
      <c r="L36" s="106">
        <v>0</v>
      </c>
      <c r="M36" s="95">
        <v>0</v>
      </c>
      <c r="N36" s="106">
        <v>0</v>
      </c>
      <c r="O36" s="95">
        <v>0</v>
      </c>
      <c r="P36" s="106">
        <v>1</v>
      </c>
    </row>
    <row r="37" spans="2:16" x14ac:dyDescent="0.25">
      <c r="B37" s="76" t="s">
        <v>78</v>
      </c>
      <c r="D37" s="75" t="s">
        <v>519</v>
      </c>
      <c r="E37" s="75" t="s">
        <v>466</v>
      </c>
      <c r="F37" s="76" t="s">
        <v>484</v>
      </c>
      <c r="G37" s="107" t="s">
        <v>530</v>
      </c>
      <c r="H37" s="107">
        <v>1</v>
      </c>
      <c r="I37" s="75">
        <v>0</v>
      </c>
      <c r="J37" s="75">
        <v>0</v>
      </c>
      <c r="K37" s="76">
        <v>0</v>
      </c>
      <c r="L37" s="106">
        <v>0</v>
      </c>
      <c r="M37" s="95">
        <v>0</v>
      </c>
      <c r="N37" s="106">
        <v>0</v>
      </c>
      <c r="O37" s="95">
        <v>0</v>
      </c>
      <c r="P37" s="106">
        <v>2</v>
      </c>
    </row>
    <row r="38" spans="2:16" ht="30" x14ac:dyDescent="0.25">
      <c r="B38" s="76" t="s">
        <v>78</v>
      </c>
      <c r="D38" s="75" t="s">
        <v>519</v>
      </c>
      <c r="E38" s="75" t="s">
        <v>466</v>
      </c>
      <c r="F38" s="76" t="s">
        <v>485</v>
      </c>
      <c r="G38" s="107" t="s">
        <v>530</v>
      </c>
      <c r="H38" s="107">
        <v>1</v>
      </c>
      <c r="I38" s="75">
        <v>0</v>
      </c>
      <c r="J38" s="75">
        <v>0</v>
      </c>
      <c r="K38" s="76">
        <v>0</v>
      </c>
      <c r="L38" s="106">
        <v>0</v>
      </c>
      <c r="M38" s="95">
        <v>0</v>
      </c>
      <c r="N38" s="106">
        <v>0</v>
      </c>
      <c r="O38" s="95">
        <v>0</v>
      </c>
      <c r="P38" s="106">
        <v>2</v>
      </c>
    </row>
    <row r="39" spans="2:16" x14ac:dyDescent="0.25">
      <c r="B39" s="76" t="s">
        <v>78</v>
      </c>
      <c r="D39" s="75" t="s">
        <v>519</v>
      </c>
      <c r="E39" s="75" t="s">
        <v>466</v>
      </c>
      <c r="F39" s="76" t="s">
        <v>487</v>
      </c>
      <c r="G39" s="107" t="s">
        <v>530</v>
      </c>
      <c r="H39" s="107">
        <v>1</v>
      </c>
      <c r="I39" s="75">
        <v>0</v>
      </c>
      <c r="J39" s="75">
        <v>0</v>
      </c>
      <c r="K39" s="76">
        <v>0</v>
      </c>
      <c r="L39" s="106">
        <v>0</v>
      </c>
      <c r="M39" s="95">
        <v>0</v>
      </c>
      <c r="N39" s="106">
        <v>0</v>
      </c>
      <c r="O39" s="95">
        <v>0</v>
      </c>
      <c r="P39" s="106">
        <v>1</v>
      </c>
    </row>
    <row r="40" spans="2:16" x14ac:dyDescent="0.25">
      <c r="B40" s="76" t="s">
        <v>78</v>
      </c>
      <c r="D40" s="75" t="s">
        <v>519</v>
      </c>
      <c r="E40" s="75" t="s">
        <v>466</v>
      </c>
      <c r="F40" s="76" t="s">
        <v>486</v>
      </c>
      <c r="G40" s="107" t="s">
        <v>529</v>
      </c>
      <c r="H40" s="107">
        <v>0</v>
      </c>
      <c r="I40" s="75">
        <v>1</v>
      </c>
      <c r="J40" s="75">
        <v>1</v>
      </c>
      <c r="K40" s="76" t="s">
        <v>531</v>
      </c>
      <c r="L40" s="106">
        <v>0</v>
      </c>
      <c r="M40" s="95">
        <v>2</v>
      </c>
      <c r="N40" s="106">
        <v>0</v>
      </c>
      <c r="O40" s="95">
        <v>0</v>
      </c>
      <c r="P40" s="106">
        <v>1</v>
      </c>
    </row>
    <row r="41" spans="2:16" x14ac:dyDescent="0.25">
      <c r="B41" s="76" t="s">
        <v>78</v>
      </c>
      <c r="D41" s="75" t="s">
        <v>519</v>
      </c>
      <c r="E41" s="75" t="s">
        <v>466</v>
      </c>
      <c r="F41" s="76" t="s">
        <v>488</v>
      </c>
      <c r="G41" s="107" t="s">
        <v>529</v>
      </c>
      <c r="H41" s="107">
        <v>0</v>
      </c>
      <c r="I41" s="75">
        <v>0</v>
      </c>
      <c r="J41" s="75">
        <v>0</v>
      </c>
      <c r="K41" s="76">
        <v>0</v>
      </c>
      <c r="L41" s="106">
        <v>0</v>
      </c>
      <c r="M41" s="95">
        <v>0</v>
      </c>
      <c r="N41" s="106">
        <v>1</v>
      </c>
      <c r="O41" s="95">
        <v>1</v>
      </c>
      <c r="P41" s="106">
        <v>1</v>
      </c>
    </row>
    <row r="42" spans="2:16" ht="30" x14ac:dyDescent="0.25">
      <c r="B42" s="76" t="s">
        <v>78</v>
      </c>
      <c r="D42" s="75" t="s">
        <v>519</v>
      </c>
      <c r="E42" s="75" t="s">
        <v>466</v>
      </c>
      <c r="F42" s="76" t="s">
        <v>489</v>
      </c>
      <c r="G42" s="107" t="s">
        <v>529</v>
      </c>
      <c r="H42" s="107">
        <v>0</v>
      </c>
      <c r="I42" s="75">
        <v>0</v>
      </c>
      <c r="J42" s="75">
        <v>0</v>
      </c>
      <c r="K42" s="76">
        <v>0</v>
      </c>
      <c r="L42" s="106">
        <v>0</v>
      </c>
      <c r="M42" s="95">
        <v>0</v>
      </c>
      <c r="N42" s="106">
        <v>1</v>
      </c>
      <c r="O42" s="95">
        <v>1</v>
      </c>
      <c r="P42" s="106">
        <v>1</v>
      </c>
    </row>
    <row r="43" spans="2:16" x14ac:dyDescent="0.25">
      <c r="B43" s="76" t="s">
        <v>89</v>
      </c>
      <c r="D43" s="75" t="s">
        <v>519</v>
      </c>
      <c r="E43" s="75" t="s">
        <v>466</v>
      </c>
      <c r="F43" s="76" t="s">
        <v>98</v>
      </c>
      <c r="G43" s="107" t="s">
        <v>529</v>
      </c>
      <c r="H43" s="107">
        <v>0</v>
      </c>
      <c r="I43" s="75">
        <v>0</v>
      </c>
      <c r="J43" s="75">
        <v>0</v>
      </c>
      <c r="K43" s="76">
        <v>0</v>
      </c>
      <c r="L43" s="106">
        <v>0</v>
      </c>
      <c r="M43" s="95">
        <v>1</v>
      </c>
      <c r="N43" s="106">
        <v>0</v>
      </c>
      <c r="O43" s="95">
        <v>1</v>
      </c>
      <c r="P43" s="106">
        <v>1</v>
      </c>
    </row>
    <row r="44" spans="2:16" ht="30" x14ac:dyDescent="0.25">
      <c r="B44" s="76" t="s">
        <v>89</v>
      </c>
      <c r="D44" s="75" t="s">
        <v>519</v>
      </c>
      <c r="E44" s="75" t="s">
        <v>466</v>
      </c>
      <c r="F44" s="76" t="s">
        <v>100</v>
      </c>
      <c r="G44" s="107" t="s">
        <v>529</v>
      </c>
      <c r="H44" s="107">
        <v>0</v>
      </c>
      <c r="I44" s="75">
        <v>0</v>
      </c>
      <c r="J44" s="75">
        <v>0</v>
      </c>
      <c r="K44" s="76">
        <v>0</v>
      </c>
      <c r="L44" s="106">
        <v>1</v>
      </c>
      <c r="M44" s="95">
        <v>1</v>
      </c>
      <c r="N44" s="106">
        <v>0</v>
      </c>
      <c r="O44" s="95">
        <v>0</v>
      </c>
      <c r="P44" s="106">
        <v>2</v>
      </c>
    </row>
    <row r="45" spans="2:16" x14ac:dyDescent="0.25">
      <c r="B45" s="76" t="s">
        <v>89</v>
      </c>
      <c r="C45" s="75" t="s">
        <v>548</v>
      </c>
      <c r="D45" s="75" t="s">
        <v>519</v>
      </c>
      <c r="E45" s="75" t="s">
        <v>466</v>
      </c>
      <c r="F45" s="76" t="s">
        <v>101</v>
      </c>
      <c r="G45" s="107" t="s">
        <v>529</v>
      </c>
      <c r="H45" s="107">
        <v>0</v>
      </c>
      <c r="I45" s="75">
        <v>0</v>
      </c>
      <c r="J45" s="75">
        <v>0</v>
      </c>
      <c r="K45" s="76">
        <v>0</v>
      </c>
      <c r="L45" s="106">
        <v>1</v>
      </c>
      <c r="M45" s="95">
        <v>1</v>
      </c>
      <c r="N45" s="106">
        <v>0</v>
      </c>
      <c r="O45" s="95">
        <v>0</v>
      </c>
      <c r="P45" t="s">
        <v>531</v>
      </c>
    </row>
    <row r="46" spans="2:16" x14ac:dyDescent="0.25">
      <c r="B46" s="76" t="s">
        <v>89</v>
      </c>
      <c r="C46" s="75" t="s">
        <v>549</v>
      </c>
      <c r="D46" s="75" t="s">
        <v>519</v>
      </c>
      <c r="E46" s="75" t="s">
        <v>466</v>
      </c>
      <c r="F46" s="76" t="s">
        <v>99</v>
      </c>
      <c r="G46" s="107" t="s">
        <v>529</v>
      </c>
      <c r="H46" s="107">
        <v>0</v>
      </c>
      <c r="I46" s="75">
        <v>1</v>
      </c>
      <c r="J46" s="75">
        <v>1</v>
      </c>
      <c r="K46" s="76" t="s">
        <v>531</v>
      </c>
      <c r="L46" s="106">
        <v>0</v>
      </c>
      <c r="M46" s="95">
        <v>0</v>
      </c>
      <c r="N46" s="106">
        <v>1</v>
      </c>
      <c r="O46" s="95">
        <v>1</v>
      </c>
      <c r="P46" s="106">
        <v>1</v>
      </c>
    </row>
    <row r="47" spans="2:16" ht="30" x14ac:dyDescent="0.25">
      <c r="B47" s="76" t="s">
        <v>89</v>
      </c>
      <c r="D47" s="75" t="s">
        <v>519</v>
      </c>
      <c r="E47" s="75" t="s">
        <v>467</v>
      </c>
      <c r="F47" s="76" t="s">
        <v>91</v>
      </c>
      <c r="G47" s="107" t="s">
        <v>530</v>
      </c>
      <c r="H47" s="107">
        <v>1</v>
      </c>
      <c r="I47" s="75">
        <v>0</v>
      </c>
      <c r="J47" s="75">
        <v>0</v>
      </c>
      <c r="K47" s="76">
        <v>0</v>
      </c>
      <c r="L47" s="106">
        <v>0</v>
      </c>
      <c r="M47" s="95">
        <v>0</v>
      </c>
      <c r="N47" s="106">
        <v>0</v>
      </c>
      <c r="O47" s="95">
        <v>0</v>
      </c>
      <c r="P47" s="106">
        <v>5</v>
      </c>
    </row>
    <row r="48" spans="2:16" ht="30" x14ac:dyDescent="0.25">
      <c r="B48" s="76" t="s">
        <v>115</v>
      </c>
      <c r="D48" s="75" t="s">
        <v>519</v>
      </c>
      <c r="E48" s="75" t="s">
        <v>467</v>
      </c>
      <c r="F48" s="76" t="s">
        <v>373</v>
      </c>
      <c r="G48" s="107" t="s">
        <v>529</v>
      </c>
      <c r="H48" s="107">
        <v>1</v>
      </c>
      <c r="I48" s="75">
        <v>0</v>
      </c>
      <c r="J48" s="75">
        <v>0</v>
      </c>
      <c r="K48" s="76">
        <v>0</v>
      </c>
      <c r="L48" s="106">
        <v>0</v>
      </c>
      <c r="M48" s="95">
        <v>0</v>
      </c>
      <c r="N48" s="106">
        <v>0</v>
      </c>
      <c r="O48" s="95">
        <v>0</v>
      </c>
      <c r="P48" t="s">
        <v>531</v>
      </c>
    </row>
    <row r="49" spans="2:17" ht="30" x14ac:dyDescent="0.25">
      <c r="B49" s="76" t="s">
        <v>115</v>
      </c>
      <c r="D49" s="75" t="s">
        <v>519</v>
      </c>
      <c r="E49" s="75" t="s">
        <v>467</v>
      </c>
      <c r="F49" s="76" t="s">
        <v>314</v>
      </c>
      <c r="G49" s="107" t="s">
        <v>530</v>
      </c>
      <c r="H49" s="107">
        <v>1</v>
      </c>
      <c r="I49" s="75">
        <v>0</v>
      </c>
      <c r="J49" s="75">
        <v>0</v>
      </c>
      <c r="K49" s="76">
        <v>0</v>
      </c>
      <c r="L49" s="106">
        <v>0</v>
      </c>
      <c r="M49" s="95">
        <v>0</v>
      </c>
      <c r="N49" s="106">
        <v>0</v>
      </c>
      <c r="O49" s="95">
        <v>0</v>
      </c>
      <c r="P49" s="106">
        <v>1</v>
      </c>
      <c r="Q49" t="s">
        <v>612</v>
      </c>
    </row>
    <row r="50" spans="2:17" x14ac:dyDescent="0.25">
      <c r="B50" s="76" t="s">
        <v>115</v>
      </c>
      <c r="C50" s="75" t="s">
        <v>546</v>
      </c>
      <c r="D50" s="75" t="s">
        <v>519</v>
      </c>
      <c r="E50" s="75" t="s">
        <v>466</v>
      </c>
      <c r="F50" s="76" t="s">
        <v>301</v>
      </c>
      <c r="G50" s="107" t="s">
        <v>529</v>
      </c>
      <c r="H50" s="107">
        <v>0</v>
      </c>
      <c r="I50" s="75">
        <v>1</v>
      </c>
      <c r="J50" s="75">
        <v>1</v>
      </c>
      <c r="K50" s="76" t="s">
        <v>531</v>
      </c>
      <c r="L50" s="106">
        <v>1</v>
      </c>
      <c r="M50" s="95">
        <v>1</v>
      </c>
      <c r="N50" s="106">
        <v>0</v>
      </c>
      <c r="O50" s="95">
        <v>0</v>
      </c>
      <c r="P50" t="s">
        <v>531</v>
      </c>
    </row>
    <row r="51" spans="2:17" ht="30" x14ac:dyDescent="0.25">
      <c r="B51" s="76" t="s">
        <v>115</v>
      </c>
      <c r="D51" s="75" t="s">
        <v>519</v>
      </c>
      <c r="E51" s="75" t="s">
        <v>467</v>
      </c>
      <c r="F51" s="76" t="s">
        <v>302</v>
      </c>
      <c r="G51" s="107" t="s">
        <v>530</v>
      </c>
      <c r="H51" s="107">
        <v>1</v>
      </c>
      <c r="I51" s="75">
        <v>0</v>
      </c>
      <c r="J51" s="75">
        <v>0</v>
      </c>
      <c r="K51" s="76">
        <v>0</v>
      </c>
      <c r="L51" s="106">
        <v>0</v>
      </c>
      <c r="M51" s="95">
        <v>0</v>
      </c>
      <c r="N51" s="106">
        <v>0</v>
      </c>
      <c r="O51" s="95">
        <v>0</v>
      </c>
      <c r="P51" s="106">
        <v>2</v>
      </c>
    </row>
    <row r="52" spans="2:17" x14ac:dyDescent="0.25">
      <c r="B52" s="76" t="s">
        <v>115</v>
      </c>
      <c r="D52" s="75" t="s">
        <v>519</v>
      </c>
      <c r="E52" s="75" t="s">
        <v>466</v>
      </c>
      <c r="F52" s="76" t="s">
        <v>477</v>
      </c>
      <c r="G52" s="107" t="s">
        <v>530</v>
      </c>
      <c r="H52" s="107">
        <v>1</v>
      </c>
      <c r="I52" s="75">
        <v>0</v>
      </c>
      <c r="J52" s="75">
        <v>0</v>
      </c>
      <c r="K52" s="76">
        <v>0</v>
      </c>
      <c r="L52" s="106">
        <v>0</v>
      </c>
      <c r="M52" s="95">
        <v>0</v>
      </c>
      <c r="N52" s="106">
        <v>0</v>
      </c>
      <c r="O52" s="95">
        <v>0</v>
      </c>
      <c r="P52" s="106">
        <v>1</v>
      </c>
    </row>
    <row r="53" spans="2:17" x14ac:dyDescent="0.25">
      <c r="B53" s="76" t="s">
        <v>115</v>
      </c>
      <c r="D53" s="75" t="s">
        <v>519</v>
      </c>
      <c r="E53" s="75" t="s">
        <v>466</v>
      </c>
      <c r="F53" s="76" t="s">
        <v>478</v>
      </c>
      <c r="G53" s="107" t="s">
        <v>529</v>
      </c>
      <c r="H53" s="107">
        <v>0</v>
      </c>
      <c r="I53" s="75">
        <v>0</v>
      </c>
      <c r="J53" s="75">
        <v>0</v>
      </c>
      <c r="K53" s="76">
        <v>0</v>
      </c>
      <c r="L53" s="106">
        <v>0</v>
      </c>
      <c r="M53" s="95">
        <v>0</v>
      </c>
      <c r="N53" s="106">
        <v>1</v>
      </c>
      <c r="O53" s="95">
        <v>1</v>
      </c>
      <c r="P53" t="s">
        <v>531</v>
      </c>
    </row>
    <row r="54" spans="2:17" x14ac:dyDescent="0.25">
      <c r="B54" s="76" t="s">
        <v>115</v>
      </c>
      <c r="C54" s="75" t="s">
        <v>550</v>
      </c>
      <c r="D54" s="75" t="s">
        <v>519</v>
      </c>
      <c r="E54" s="75" t="s">
        <v>466</v>
      </c>
      <c r="F54" s="76" t="s">
        <v>479</v>
      </c>
      <c r="G54" s="107" t="s">
        <v>529</v>
      </c>
      <c r="H54" s="107">
        <v>0</v>
      </c>
      <c r="I54" s="75">
        <v>0</v>
      </c>
      <c r="J54" s="75">
        <v>0</v>
      </c>
      <c r="K54" s="76">
        <v>0</v>
      </c>
      <c r="L54" s="106">
        <v>1</v>
      </c>
      <c r="M54" s="95">
        <v>1</v>
      </c>
      <c r="N54" s="106">
        <v>0</v>
      </c>
      <c r="O54" s="95">
        <v>0</v>
      </c>
      <c r="P54" t="s">
        <v>531</v>
      </c>
      <c r="Q54" t="s">
        <v>537</v>
      </c>
    </row>
    <row r="55" spans="2:17" x14ac:dyDescent="0.25">
      <c r="B55" s="76" t="s">
        <v>115</v>
      </c>
      <c r="C55" s="75" t="s">
        <v>546</v>
      </c>
      <c r="D55" s="75" t="s">
        <v>519</v>
      </c>
      <c r="E55" s="75" t="s">
        <v>466</v>
      </c>
      <c r="F55" s="76" t="s">
        <v>480</v>
      </c>
      <c r="G55" s="107" t="s">
        <v>529</v>
      </c>
      <c r="H55" s="107">
        <v>0</v>
      </c>
      <c r="I55" s="75">
        <v>1</v>
      </c>
      <c r="J55" s="75">
        <v>1</v>
      </c>
      <c r="K55" s="76">
        <v>1</v>
      </c>
      <c r="L55" s="106">
        <v>1</v>
      </c>
      <c r="M55" s="95">
        <v>1</v>
      </c>
      <c r="N55" s="106">
        <v>0</v>
      </c>
      <c r="O55" s="95">
        <v>0</v>
      </c>
      <c r="P55" s="106">
        <v>3</v>
      </c>
    </row>
    <row r="56" spans="2:17" ht="30" x14ac:dyDescent="0.25">
      <c r="B56" s="76" t="s">
        <v>129</v>
      </c>
      <c r="D56" s="75" t="s">
        <v>519</v>
      </c>
      <c r="E56" s="75" t="s">
        <v>467</v>
      </c>
      <c r="F56" s="76" t="s">
        <v>456</v>
      </c>
      <c r="G56" s="107" t="s">
        <v>529</v>
      </c>
      <c r="H56" s="107">
        <v>0</v>
      </c>
      <c r="I56" s="75">
        <v>0</v>
      </c>
      <c r="J56" s="75">
        <v>0</v>
      </c>
      <c r="K56" s="76">
        <v>0</v>
      </c>
      <c r="L56" s="106">
        <v>0</v>
      </c>
      <c r="M56" s="95">
        <v>0</v>
      </c>
      <c r="N56" s="106">
        <v>1</v>
      </c>
      <c r="O56" s="95">
        <v>1</v>
      </c>
      <c r="P56" s="106">
        <v>1</v>
      </c>
    </row>
    <row r="57" spans="2:17" ht="30" x14ac:dyDescent="0.25">
      <c r="B57" s="76" t="s">
        <v>129</v>
      </c>
      <c r="C57" s="75" t="s">
        <v>540</v>
      </c>
      <c r="D57" s="75" t="s">
        <v>519</v>
      </c>
      <c r="E57" s="75" t="s">
        <v>467</v>
      </c>
      <c r="F57" s="76" t="s">
        <v>336</v>
      </c>
      <c r="G57" s="107" t="s">
        <v>530</v>
      </c>
      <c r="H57" s="107">
        <v>1</v>
      </c>
      <c r="I57" s="75">
        <v>0</v>
      </c>
      <c r="J57" s="75">
        <v>0</v>
      </c>
      <c r="K57" s="76">
        <v>0</v>
      </c>
      <c r="L57" s="106">
        <v>0</v>
      </c>
      <c r="M57" s="95">
        <v>0</v>
      </c>
      <c r="N57" s="106">
        <v>0</v>
      </c>
      <c r="O57" s="95">
        <v>0</v>
      </c>
      <c r="P57" s="106">
        <v>1</v>
      </c>
    </row>
    <row r="58" spans="2:17" ht="30" x14ac:dyDescent="0.25">
      <c r="B58" s="76" t="s">
        <v>129</v>
      </c>
      <c r="C58" s="75" t="s">
        <v>540</v>
      </c>
      <c r="D58" s="75" t="s">
        <v>519</v>
      </c>
      <c r="E58" s="75" t="s">
        <v>467</v>
      </c>
      <c r="F58" s="76" t="s">
        <v>493</v>
      </c>
      <c r="G58" s="107" t="s">
        <v>529</v>
      </c>
      <c r="H58" s="107">
        <v>0</v>
      </c>
      <c r="I58" s="75">
        <v>1</v>
      </c>
      <c r="J58" s="75">
        <v>1</v>
      </c>
      <c r="K58" s="76">
        <v>1</v>
      </c>
      <c r="L58" s="106">
        <v>1</v>
      </c>
      <c r="M58" s="95">
        <v>1</v>
      </c>
      <c r="N58" s="106">
        <v>0</v>
      </c>
      <c r="O58" s="95">
        <v>0</v>
      </c>
      <c r="P58" s="106">
        <v>2</v>
      </c>
    </row>
    <row r="59" spans="2:17" x14ac:dyDescent="0.25">
      <c r="B59" s="76" t="s">
        <v>129</v>
      </c>
      <c r="D59" s="75" t="s">
        <v>519</v>
      </c>
      <c r="E59" s="75" t="s">
        <v>466</v>
      </c>
      <c r="F59" s="76" t="s">
        <v>490</v>
      </c>
      <c r="G59" s="107" t="s">
        <v>530</v>
      </c>
      <c r="H59" s="107">
        <v>1</v>
      </c>
      <c r="I59" s="75">
        <v>0</v>
      </c>
      <c r="J59" s="75">
        <v>0</v>
      </c>
      <c r="K59" s="76">
        <v>0</v>
      </c>
      <c r="L59" s="106">
        <v>0</v>
      </c>
      <c r="M59" s="95">
        <v>0</v>
      </c>
      <c r="N59" s="106">
        <v>0</v>
      </c>
      <c r="O59" s="95">
        <v>0</v>
      </c>
      <c r="P59" s="106">
        <v>2</v>
      </c>
    </row>
    <row r="60" spans="2:17" x14ac:dyDescent="0.25">
      <c r="B60" s="76" t="s">
        <v>129</v>
      </c>
      <c r="D60" s="75" t="s">
        <v>519</v>
      </c>
      <c r="E60" s="75" t="s">
        <v>466</v>
      </c>
      <c r="F60" s="76" t="s">
        <v>491</v>
      </c>
      <c r="G60" s="107" t="s">
        <v>530</v>
      </c>
      <c r="H60" s="107">
        <v>1</v>
      </c>
      <c r="I60" s="75">
        <v>0</v>
      </c>
      <c r="J60" s="75">
        <v>0</v>
      </c>
      <c r="K60" s="76">
        <v>0</v>
      </c>
      <c r="L60" s="106">
        <v>0</v>
      </c>
      <c r="M60" s="95">
        <v>0</v>
      </c>
      <c r="N60" s="106">
        <v>0</v>
      </c>
      <c r="O60" s="95">
        <v>0</v>
      </c>
      <c r="P60" t="s">
        <v>531</v>
      </c>
    </row>
    <row r="61" spans="2:17" x14ac:dyDescent="0.25">
      <c r="B61" s="76" t="s">
        <v>129</v>
      </c>
      <c r="C61" s="75" t="s">
        <v>540</v>
      </c>
      <c r="D61" s="75" t="s">
        <v>519</v>
      </c>
      <c r="E61" s="75" t="s">
        <v>466</v>
      </c>
      <c r="F61" s="76" t="s">
        <v>492</v>
      </c>
      <c r="G61" s="107" t="s">
        <v>530</v>
      </c>
      <c r="H61" s="107">
        <v>1</v>
      </c>
      <c r="I61" s="75">
        <v>0</v>
      </c>
      <c r="J61" s="75">
        <v>0</v>
      </c>
      <c r="K61" s="76">
        <v>0</v>
      </c>
      <c r="L61" s="106">
        <v>0</v>
      </c>
      <c r="M61" s="95">
        <v>0</v>
      </c>
      <c r="N61" s="106">
        <v>0</v>
      </c>
      <c r="O61" s="95">
        <v>0</v>
      </c>
      <c r="P61" s="106" t="s">
        <v>531</v>
      </c>
    </row>
    <row r="62" spans="2:17" ht="30" x14ac:dyDescent="0.25">
      <c r="B62" s="76" t="s">
        <v>135</v>
      </c>
      <c r="D62" s="75" t="s">
        <v>519</v>
      </c>
      <c r="E62" s="75" t="s">
        <v>467</v>
      </c>
      <c r="F62" s="76" t="s">
        <v>384</v>
      </c>
      <c r="G62" s="107" t="s">
        <v>529</v>
      </c>
      <c r="H62" s="107">
        <v>0</v>
      </c>
      <c r="I62" s="75">
        <v>0</v>
      </c>
      <c r="J62" s="75">
        <v>0</v>
      </c>
      <c r="K62" s="76">
        <v>0</v>
      </c>
      <c r="L62" s="106">
        <v>0</v>
      </c>
      <c r="M62" s="95">
        <v>0</v>
      </c>
      <c r="N62" s="106">
        <v>1</v>
      </c>
      <c r="O62" s="95">
        <v>1</v>
      </c>
      <c r="P62" s="106">
        <v>1</v>
      </c>
    </row>
    <row r="63" spans="2:17" x14ac:dyDescent="0.25">
      <c r="B63" s="76" t="s">
        <v>135</v>
      </c>
      <c r="D63" s="75" t="s">
        <v>519</v>
      </c>
      <c r="E63" s="75" t="s">
        <v>466</v>
      </c>
      <c r="F63" s="76" t="s">
        <v>439</v>
      </c>
      <c r="G63" s="107" t="s">
        <v>529</v>
      </c>
      <c r="H63" s="107">
        <v>0</v>
      </c>
      <c r="I63" s="75">
        <v>0</v>
      </c>
      <c r="J63" s="75">
        <v>0</v>
      </c>
      <c r="K63" s="76">
        <v>0</v>
      </c>
      <c r="L63" s="106">
        <v>0</v>
      </c>
      <c r="M63" s="95">
        <v>0</v>
      </c>
      <c r="N63" s="106">
        <v>1</v>
      </c>
      <c r="O63" s="95">
        <v>1</v>
      </c>
      <c r="P63" s="106">
        <v>1</v>
      </c>
    </row>
    <row r="64" spans="2:17" x14ac:dyDescent="0.25">
      <c r="B64" s="76" t="s">
        <v>135</v>
      </c>
      <c r="D64" s="75" t="s">
        <v>519</v>
      </c>
      <c r="E64" s="75" t="s">
        <v>466</v>
      </c>
      <c r="F64" s="76" t="s">
        <v>441</v>
      </c>
      <c r="G64" s="107" t="s">
        <v>529</v>
      </c>
      <c r="H64" s="107">
        <v>1</v>
      </c>
      <c r="I64" s="75">
        <v>0</v>
      </c>
      <c r="J64" s="75">
        <v>0</v>
      </c>
      <c r="K64" s="76">
        <v>0</v>
      </c>
      <c r="L64" s="106">
        <v>0</v>
      </c>
      <c r="M64" s="95">
        <v>0</v>
      </c>
      <c r="N64" s="106">
        <v>0</v>
      </c>
      <c r="O64" s="95">
        <v>0</v>
      </c>
      <c r="P64" t="s">
        <v>531</v>
      </c>
    </row>
    <row r="65" spans="2:16" ht="30" x14ac:dyDescent="0.25">
      <c r="B65" s="76" t="s">
        <v>135</v>
      </c>
      <c r="D65" s="75" t="s">
        <v>519</v>
      </c>
      <c r="E65" s="75" t="s">
        <v>467</v>
      </c>
      <c r="F65" s="76" t="s">
        <v>459</v>
      </c>
      <c r="G65" s="107" t="s">
        <v>529</v>
      </c>
      <c r="H65" s="107">
        <v>1</v>
      </c>
      <c r="I65" s="75">
        <v>0</v>
      </c>
      <c r="J65" s="75">
        <v>0</v>
      </c>
      <c r="K65" s="76">
        <v>0</v>
      </c>
      <c r="L65" s="106">
        <v>0</v>
      </c>
      <c r="M65" s="95">
        <v>0</v>
      </c>
      <c r="N65" s="106">
        <v>0</v>
      </c>
      <c r="O65" s="95">
        <v>0</v>
      </c>
      <c r="P65" s="106" t="s">
        <v>531</v>
      </c>
    </row>
    <row r="66" spans="2:16" ht="30" x14ac:dyDescent="0.25">
      <c r="B66" s="76" t="s">
        <v>150</v>
      </c>
      <c r="D66" s="75" t="s">
        <v>519</v>
      </c>
      <c r="E66" s="75" t="s">
        <v>467</v>
      </c>
      <c r="F66" s="76" t="s">
        <v>162</v>
      </c>
      <c r="G66" s="107" t="s">
        <v>529</v>
      </c>
      <c r="H66" s="107">
        <v>1</v>
      </c>
      <c r="I66" s="75">
        <v>0</v>
      </c>
      <c r="J66" s="75">
        <v>0</v>
      </c>
      <c r="K66" s="76">
        <v>0</v>
      </c>
      <c r="L66" s="106">
        <v>0</v>
      </c>
      <c r="M66" s="95">
        <v>0</v>
      </c>
      <c r="N66" s="106">
        <v>0</v>
      </c>
      <c r="O66" s="95">
        <v>0</v>
      </c>
      <c r="P66" s="106" t="s">
        <v>531</v>
      </c>
    </row>
    <row r="67" spans="2:16" x14ac:dyDescent="0.25">
      <c r="B67" s="76" t="s">
        <v>150</v>
      </c>
      <c r="D67" s="75" t="s">
        <v>519</v>
      </c>
      <c r="E67" s="75" t="s">
        <v>466</v>
      </c>
      <c r="F67" s="76" t="s">
        <v>156</v>
      </c>
      <c r="G67" s="107" t="s">
        <v>529</v>
      </c>
      <c r="H67" s="107">
        <v>0</v>
      </c>
      <c r="I67" s="75">
        <v>0</v>
      </c>
      <c r="J67" s="75">
        <v>0</v>
      </c>
      <c r="K67" s="76">
        <v>0</v>
      </c>
      <c r="L67" s="106">
        <v>0</v>
      </c>
      <c r="M67" s="95">
        <v>2</v>
      </c>
      <c r="N67" s="106">
        <v>0</v>
      </c>
      <c r="O67" s="95">
        <v>0</v>
      </c>
      <c r="P67" s="106" t="s">
        <v>531</v>
      </c>
    </row>
    <row r="68" spans="2:16" ht="30" x14ac:dyDescent="0.25">
      <c r="B68" s="76" t="s">
        <v>164</v>
      </c>
      <c r="D68" s="75" t="s">
        <v>519</v>
      </c>
      <c r="E68" s="75" t="s">
        <v>467</v>
      </c>
      <c r="F68" s="76" t="s">
        <v>259</v>
      </c>
      <c r="G68" s="107" t="s">
        <v>529</v>
      </c>
      <c r="H68" s="107">
        <v>0</v>
      </c>
      <c r="I68" s="75">
        <v>0</v>
      </c>
      <c r="J68" s="75">
        <v>0</v>
      </c>
      <c r="K68" s="76">
        <v>0</v>
      </c>
      <c r="L68" s="106">
        <v>1</v>
      </c>
      <c r="M68" s="95">
        <v>1</v>
      </c>
      <c r="N68" s="106">
        <v>0</v>
      </c>
      <c r="O68" s="95">
        <v>0</v>
      </c>
      <c r="P68" s="106">
        <v>2</v>
      </c>
    </row>
    <row r="69" spans="2:16" x14ac:dyDescent="0.25">
      <c r="B69" s="76" t="s">
        <v>164</v>
      </c>
      <c r="D69" s="75" t="s">
        <v>519</v>
      </c>
      <c r="E69" s="75" t="s">
        <v>466</v>
      </c>
      <c r="F69" s="76" t="s">
        <v>280</v>
      </c>
      <c r="G69" s="107" t="s">
        <v>529</v>
      </c>
      <c r="H69" s="107">
        <v>0</v>
      </c>
      <c r="I69" s="75">
        <v>0</v>
      </c>
      <c r="J69" s="75">
        <v>0</v>
      </c>
      <c r="K69" s="76">
        <v>0</v>
      </c>
      <c r="L69" s="106">
        <v>1</v>
      </c>
      <c r="M69" s="95">
        <v>1</v>
      </c>
      <c r="N69" s="106">
        <v>0</v>
      </c>
      <c r="O69" s="95">
        <v>0</v>
      </c>
      <c r="P69" s="106" t="s">
        <v>531</v>
      </c>
    </row>
    <row r="70" spans="2:16" x14ac:dyDescent="0.25">
      <c r="B70" s="76" t="s">
        <v>164</v>
      </c>
      <c r="D70" s="75" t="s">
        <v>519</v>
      </c>
      <c r="E70" s="75" t="s">
        <v>466</v>
      </c>
      <c r="F70" s="76" t="s">
        <v>281</v>
      </c>
      <c r="G70" s="107" t="s">
        <v>529</v>
      </c>
      <c r="H70" s="107" t="s">
        <v>536</v>
      </c>
      <c r="I70" s="75" t="s">
        <v>536</v>
      </c>
      <c r="J70" s="75" t="s">
        <v>536</v>
      </c>
      <c r="K70" s="76" t="s">
        <v>536</v>
      </c>
      <c r="L70" s="106" t="s">
        <v>536</v>
      </c>
      <c r="M70" s="95" t="s">
        <v>536</v>
      </c>
      <c r="N70" s="106" t="s">
        <v>536</v>
      </c>
      <c r="O70" s="95" t="s">
        <v>536</v>
      </c>
      <c r="P70" s="106" t="s">
        <v>536</v>
      </c>
    </row>
    <row r="71" spans="2:16" x14ac:dyDescent="0.25">
      <c r="B71" s="76" t="s">
        <v>164</v>
      </c>
      <c r="C71" s="75" t="s">
        <v>539</v>
      </c>
      <c r="D71" s="75" t="s">
        <v>519</v>
      </c>
      <c r="E71" s="75" t="s">
        <v>466</v>
      </c>
      <c r="F71" s="76" t="s">
        <v>282</v>
      </c>
      <c r="G71" s="107" t="s">
        <v>529</v>
      </c>
      <c r="H71" s="107">
        <v>0</v>
      </c>
      <c r="I71" s="75">
        <v>1</v>
      </c>
      <c r="J71" s="75">
        <v>1</v>
      </c>
      <c r="K71" s="76">
        <v>1</v>
      </c>
      <c r="L71" s="106">
        <v>1</v>
      </c>
      <c r="M71" s="95">
        <v>2</v>
      </c>
      <c r="N71" s="106">
        <v>0</v>
      </c>
      <c r="O71" s="95">
        <v>0</v>
      </c>
      <c r="P71" s="106">
        <v>2</v>
      </c>
    </row>
    <row r="72" spans="2:16" ht="30" x14ac:dyDescent="0.25">
      <c r="B72" s="76" t="s">
        <v>164</v>
      </c>
      <c r="D72" s="75" t="s">
        <v>519</v>
      </c>
      <c r="E72" s="75" t="s">
        <v>466</v>
      </c>
      <c r="F72" s="76" t="s">
        <v>180</v>
      </c>
      <c r="G72" s="107" t="s">
        <v>529</v>
      </c>
      <c r="H72" s="107">
        <v>0</v>
      </c>
      <c r="I72" s="75">
        <v>0</v>
      </c>
      <c r="J72" s="75">
        <v>0</v>
      </c>
      <c r="K72" s="76">
        <v>0</v>
      </c>
      <c r="L72" s="106">
        <v>1</v>
      </c>
      <c r="M72" s="95">
        <v>1</v>
      </c>
      <c r="N72" s="106">
        <v>0</v>
      </c>
      <c r="O72" s="95">
        <v>0</v>
      </c>
      <c r="P72" s="106">
        <v>2</v>
      </c>
    </row>
    <row r="73" spans="2:16" ht="30" x14ac:dyDescent="0.25">
      <c r="B73" s="76" t="s">
        <v>164</v>
      </c>
      <c r="C73" s="75" t="s">
        <v>547</v>
      </c>
      <c r="D73" s="75" t="s">
        <v>519</v>
      </c>
      <c r="E73" s="75" t="s">
        <v>467</v>
      </c>
      <c r="F73" s="76" t="s">
        <v>181</v>
      </c>
      <c r="G73" s="107" t="s">
        <v>529</v>
      </c>
      <c r="H73" s="107">
        <v>0</v>
      </c>
      <c r="I73" s="75">
        <v>1</v>
      </c>
      <c r="J73" s="75">
        <v>0</v>
      </c>
      <c r="K73" s="76" t="s">
        <v>531</v>
      </c>
      <c r="L73" s="106">
        <v>1</v>
      </c>
      <c r="M73" s="95">
        <v>1</v>
      </c>
      <c r="N73" s="106">
        <v>0</v>
      </c>
      <c r="O73" s="95">
        <v>0</v>
      </c>
      <c r="P73" s="106">
        <v>1</v>
      </c>
    </row>
    <row r="74" spans="2:16" x14ac:dyDescent="0.25">
      <c r="B74" s="76" t="s">
        <v>164</v>
      </c>
      <c r="C74" s="75" t="s">
        <v>551</v>
      </c>
      <c r="D74" s="75" t="s">
        <v>519</v>
      </c>
      <c r="E74" s="75" t="s">
        <v>466</v>
      </c>
      <c r="F74" s="76" t="s">
        <v>291</v>
      </c>
      <c r="G74" s="107" t="s">
        <v>529</v>
      </c>
      <c r="H74" s="107">
        <v>0</v>
      </c>
      <c r="I74" s="75">
        <v>1</v>
      </c>
      <c r="J74" s="75">
        <v>1</v>
      </c>
      <c r="K74" s="76">
        <v>1</v>
      </c>
      <c r="L74" s="106">
        <v>1</v>
      </c>
      <c r="M74" s="95">
        <v>2</v>
      </c>
      <c r="N74" s="106">
        <v>1</v>
      </c>
      <c r="O74" s="95">
        <v>1</v>
      </c>
      <c r="P74" s="106">
        <v>3</v>
      </c>
    </row>
    <row r="75" spans="2:16" ht="30" x14ac:dyDescent="0.25">
      <c r="B75" s="76" t="s">
        <v>164</v>
      </c>
      <c r="D75" s="75" t="s">
        <v>519</v>
      </c>
      <c r="E75" s="75" t="s">
        <v>467</v>
      </c>
      <c r="F75" s="76" t="s">
        <v>461</v>
      </c>
      <c r="G75" s="107" t="s">
        <v>530</v>
      </c>
      <c r="H75" s="107" t="s">
        <v>536</v>
      </c>
      <c r="I75" s="75" t="s">
        <v>536</v>
      </c>
      <c r="J75" s="75" t="s">
        <v>536</v>
      </c>
      <c r="K75" s="76" t="s">
        <v>536</v>
      </c>
      <c r="L75" s="106" t="s">
        <v>536</v>
      </c>
      <c r="M75" s="95" t="s">
        <v>536</v>
      </c>
      <c r="N75" s="106" t="s">
        <v>536</v>
      </c>
      <c r="O75" s="95" t="s">
        <v>536</v>
      </c>
      <c r="P75" s="106" t="s">
        <v>536</v>
      </c>
    </row>
    <row r="76" spans="2:16" ht="30" x14ac:dyDescent="0.25">
      <c r="B76" s="76" t="s">
        <v>164</v>
      </c>
      <c r="D76" s="75" t="s">
        <v>519</v>
      </c>
      <c r="E76" s="75" t="s">
        <v>467</v>
      </c>
      <c r="F76" s="76" t="s">
        <v>183</v>
      </c>
      <c r="G76" s="107" t="s">
        <v>530</v>
      </c>
      <c r="H76" s="107">
        <v>1</v>
      </c>
      <c r="I76" s="75">
        <v>0</v>
      </c>
      <c r="J76" s="75">
        <v>0</v>
      </c>
      <c r="K76" s="76">
        <v>0</v>
      </c>
      <c r="L76" s="106">
        <v>0</v>
      </c>
      <c r="M76" s="95">
        <v>0</v>
      </c>
      <c r="N76" s="106">
        <v>0</v>
      </c>
      <c r="O76" s="95">
        <v>0</v>
      </c>
      <c r="P76" s="106">
        <v>2</v>
      </c>
    </row>
    <row r="77" spans="2:16" ht="30" x14ac:dyDescent="0.25">
      <c r="B77" s="76" t="s">
        <v>165</v>
      </c>
      <c r="C77" s="75" t="s">
        <v>539</v>
      </c>
      <c r="D77" s="75" t="s">
        <v>519</v>
      </c>
      <c r="E77" s="75" t="s">
        <v>466</v>
      </c>
      <c r="F77" s="76" t="s">
        <v>285</v>
      </c>
      <c r="G77" s="107" t="s">
        <v>529</v>
      </c>
      <c r="H77" s="107">
        <v>0</v>
      </c>
      <c r="I77" s="75">
        <v>0</v>
      </c>
      <c r="J77" s="75">
        <v>0</v>
      </c>
      <c r="K77" s="76">
        <v>0</v>
      </c>
      <c r="L77" s="106">
        <v>0</v>
      </c>
      <c r="M77" s="95">
        <v>0</v>
      </c>
      <c r="N77" s="106">
        <v>1</v>
      </c>
      <c r="O77" s="95">
        <v>1</v>
      </c>
      <c r="P77" s="106">
        <v>1</v>
      </c>
    </row>
    <row r="78" spans="2:16" x14ac:dyDescent="0.25">
      <c r="B78" s="76" t="s">
        <v>165</v>
      </c>
      <c r="C78" s="75" t="s">
        <v>552</v>
      </c>
      <c r="D78" s="75" t="s">
        <v>519</v>
      </c>
      <c r="E78" s="75" t="s">
        <v>466</v>
      </c>
      <c r="F78" s="76" t="s">
        <v>286</v>
      </c>
      <c r="G78" s="107" t="s">
        <v>529</v>
      </c>
      <c r="H78" s="107">
        <v>0</v>
      </c>
      <c r="I78" s="75">
        <v>1</v>
      </c>
      <c r="J78" s="75">
        <v>1</v>
      </c>
      <c r="K78" s="76" t="s">
        <v>531</v>
      </c>
      <c r="L78" s="106">
        <v>1</v>
      </c>
      <c r="M78" s="95">
        <v>1</v>
      </c>
      <c r="N78" s="106">
        <v>0</v>
      </c>
      <c r="O78" s="95">
        <v>0</v>
      </c>
      <c r="P78" s="106">
        <v>1</v>
      </c>
    </row>
    <row r="79" spans="2:16" ht="30" x14ac:dyDescent="0.25">
      <c r="B79" s="76" t="s">
        <v>165</v>
      </c>
      <c r="D79" s="75" t="s">
        <v>519</v>
      </c>
      <c r="E79" s="75" t="s">
        <v>467</v>
      </c>
      <c r="F79" s="76" t="s">
        <v>287</v>
      </c>
      <c r="G79" s="107" t="s">
        <v>529</v>
      </c>
      <c r="H79" s="107">
        <v>0</v>
      </c>
      <c r="I79" s="75">
        <v>0</v>
      </c>
      <c r="J79" s="75">
        <v>0</v>
      </c>
      <c r="K79" s="76">
        <v>0</v>
      </c>
      <c r="L79" s="106">
        <v>0</v>
      </c>
      <c r="M79" s="95">
        <v>0</v>
      </c>
      <c r="N79" s="106">
        <v>1</v>
      </c>
      <c r="O79" s="95">
        <v>1</v>
      </c>
      <c r="P79" s="106">
        <v>1</v>
      </c>
    </row>
    <row r="80" spans="2:16" ht="30" x14ac:dyDescent="0.25">
      <c r="B80" s="76" t="s">
        <v>166</v>
      </c>
      <c r="C80" s="75" t="s">
        <v>549</v>
      </c>
      <c r="D80" s="75" t="s">
        <v>519</v>
      </c>
      <c r="E80" s="75" t="s">
        <v>467</v>
      </c>
      <c r="F80" s="76" t="s">
        <v>202</v>
      </c>
      <c r="G80" s="107" t="s">
        <v>529</v>
      </c>
      <c r="H80" s="107">
        <v>0</v>
      </c>
      <c r="I80" s="75">
        <v>1</v>
      </c>
      <c r="J80" s="75">
        <v>1</v>
      </c>
      <c r="K80" s="76" t="s">
        <v>531</v>
      </c>
      <c r="L80" s="106">
        <v>0</v>
      </c>
      <c r="M80" s="95">
        <v>0</v>
      </c>
      <c r="N80" s="106">
        <v>1</v>
      </c>
      <c r="O80" s="95">
        <v>1</v>
      </c>
      <c r="P80" s="106">
        <v>1</v>
      </c>
    </row>
    <row r="81" spans="2:16" ht="30" x14ac:dyDescent="0.25">
      <c r="B81" s="76" t="s">
        <v>166</v>
      </c>
      <c r="D81" s="75" t="s">
        <v>519</v>
      </c>
      <c r="E81" s="75" t="s">
        <v>467</v>
      </c>
      <c r="F81" s="76" t="s">
        <v>201</v>
      </c>
      <c r="G81" s="107" t="s">
        <v>529</v>
      </c>
      <c r="H81" s="107">
        <v>0</v>
      </c>
      <c r="I81" s="75">
        <v>0</v>
      </c>
      <c r="J81" s="75">
        <v>0</v>
      </c>
      <c r="K81" s="76">
        <v>0</v>
      </c>
      <c r="L81" s="106">
        <v>0</v>
      </c>
      <c r="M81" s="95">
        <v>0</v>
      </c>
      <c r="N81" s="106">
        <v>1</v>
      </c>
      <c r="O81" s="95">
        <v>1</v>
      </c>
      <c r="P81" s="106" t="s">
        <v>531</v>
      </c>
    </row>
    <row r="82" spans="2:16" x14ac:dyDescent="0.25">
      <c r="B82" s="76" t="s">
        <v>166</v>
      </c>
      <c r="D82" s="75" t="s">
        <v>519</v>
      </c>
      <c r="E82" s="75" t="s">
        <v>466</v>
      </c>
      <c r="F82" s="76" t="s">
        <v>199</v>
      </c>
      <c r="G82" s="107" t="s">
        <v>529</v>
      </c>
      <c r="H82" s="107">
        <v>0</v>
      </c>
      <c r="I82" s="75">
        <v>0</v>
      </c>
      <c r="J82" s="75">
        <v>0</v>
      </c>
      <c r="K82" s="76">
        <v>0</v>
      </c>
      <c r="L82" s="106">
        <v>1</v>
      </c>
      <c r="M82" s="95">
        <v>1</v>
      </c>
      <c r="N82" s="106">
        <v>0</v>
      </c>
      <c r="O82" s="95">
        <v>0</v>
      </c>
      <c r="P82" t="s">
        <v>531</v>
      </c>
    </row>
    <row r="83" spans="2:16" ht="30" x14ac:dyDescent="0.25">
      <c r="B83" s="76" t="s">
        <v>166</v>
      </c>
      <c r="C83" s="75" t="s">
        <v>546</v>
      </c>
      <c r="D83" s="75" t="s">
        <v>519</v>
      </c>
      <c r="E83" s="75" t="s">
        <v>467</v>
      </c>
      <c r="F83" s="76" t="s">
        <v>198</v>
      </c>
      <c r="G83" s="107" t="s">
        <v>529</v>
      </c>
      <c r="H83" s="107">
        <v>0</v>
      </c>
      <c r="I83" s="75">
        <v>1</v>
      </c>
      <c r="J83" s="75">
        <v>1</v>
      </c>
      <c r="K83" s="76">
        <v>1</v>
      </c>
      <c r="L83" s="106">
        <v>1</v>
      </c>
      <c r="M83" s="95">
        <v>1</v>
      </c>
      <c r="N83" s="106">
        <v>0</v>
      </c>
      <c r="O83" s="95">
        <v>0</v>
      </c>
      <c r="P83" s="106">
        <v>1</v>
      </c>
    </row>
    <row r="84" spans="2:16" ht="30" x14ac:dyDescent="0.25">
      <c r="B84" s="76" t="s">
        <v>166</v>
      </c>
      <c r="C84" s="75" t="s">
        <v>549</v>
      </c>
      <c r="D84" s="75" t="s">
        <v>519</v>
      </c>
      <c r="E84" s="75" t="s">
        <v>466</v>
      </c>
      <c r="F84" s="76" t="s">
        <v>197</v>
      </c>
      <c r="G84" s="107" t="s">
        <v>529</v>
      </c>
      <c r="H84" s="107">
        <v>0</v>
      </c>
      <c r="I84" s="75">
        <v>1</v>
      </c>
      <c r="J84" s="75">
        <v>1</v>
      </c>
      <c r="K84" s="76">
        <v>1</v>
      </c>
      <c r="L84" s="106">
        <v>0</v>
      </c>
      <c r="M84" s="95">
        <v>2</v>
      </c>
      <c r="N84" s="106">
        <v>0</v>
      </c>
      <c r="O84" s="95">
        <v>0</v>
      </c>
      <c r="P84" t="s">
        <v>531</v>
      </c>
    </row>
    <row r="85" spans="2:16" ht="30" x14ac:dyDescent="0.25">
      <c r="B85" s="76" t="s">
        <v>166</v>
      </c>
      <c r="C85" s="75" t="s">
        <v>539</v>
      </c>
      <c r="D85" s="75" t="s">
        <v>519</v>
      </c>
      <c r="E85" s="75" t="s">
        <v>467</v>
      </c>
      <c r="F85" s="76" t="s">
        <v>462</v>
      </c>
      <c r="G85" s="107" t="s">
        <v>529</v>
      </c>
      <c r="H85" s="107">
        <v>0</v>
      </c>
      <c r="I85" s="75">
        <v>1</v>
      </c>
      <c r="J85" s="75">
        <v>1</v>
      </c>
      <c r="K85" s="76">
        <v>1</v>
      </c>
      <c r="L85" s="106">
        <v>1</v>
      </c>
      <c r="M85" s="95">
        <v>1</v>
      </c>
      <c r="N85" s="106">
        <v>0</v>
      </c>
      <c r="O85" s="95">
        <v>0</v>
      </c>
      <c r="P85" s="106">
        <v>1</v>
      </c>
    </row>
    <row r="86" spans="2:16" x14ac:dyDescent="0.25">
      <c r="B86" s="76" t="s">
        <v>166</v>
      </c>
      <c r="C86" s="75" t="s">
        <v>547</v>
      </c>
      <c r="D86" s="75" t="s">
        <v>519</v>
      </c>
      <c r="E86" s="75" t="s">
        <v>466</v>
      </c>
      <c r="F86" s="76" t="s">
        <v>210</v>
      </c>
      <c r="G86" s="107" t="s">
        <v>530</v>
      </c>
      <c r="H86" s="107">
        <v>1</v>
      </c>
      <c r="I86" s="75">
        <v>0</v>
      </c>
      <c r="J86" s="75">
        <v>0</v>
      </c>
      <c r="K86" s="76">
        <v>0</v>
      </c>
      <c r="L86" s="106">
        <v>0</v>
      </c>
      <c r="M86" s="95">
        <v>0</v>
      </c>
      <c r="N86" s="106">
        <v>0</v>
      </c>
      <c r="O86" s="95">
        <v>0</v>
      </c>
      <c r="P86" s="106">
        <v>3</v>
      </c>
    </row>
    <row r="87" spans="2:16" x14ac:dyDescent="0.25">
      <c r="B87" s="76" t="s">
        <v>167</v>
      </c>
      <c r="C87" s="75" t="s">
        <v>553</v>
      </c>
      <c r="D87" s="75" t="s">
        <v>519</v>
      </c>
      <c r="E87" s="75" t="s">
        <v>466</v>
      </c>
      <c r="F87" s="76" t="s">
        <v>218</v>
      </c>
      <c r="G87" s="107" t="s">
        <v>529</v>
      </c>
      <c r="H87" s="107">
        <v>0</v>
      </c>
      <c r="I87" s="75">
        <v>0</v>
      </c>
      <c r="J87" s="75">
        <v>0</v>
      </c>
      <c r="K87" s="76">
        <v>0</v>
      </c>
      <c r="L87" s="106">
        <v>0</v>
      </c>
      <c r="M87" s="95">
        <v>0</v>
      </c>
      <c r="N87" s="106">
        <v>0</v>
      </c>
      <c r="O87" s="95">
        <v>2</v>
      </c>
      <c r="P87" t="s">
        <v>531</v>
      </c>
    </row>
    <row r="88" spans="2:16" x14ac:dyDescent="0.25">
      <c r="B88" s="76" t="s">
        <v>167</v>
      </c>
      <c r="D88" s="75" t="s">
        <v>519</v>
      </c>
      <c r="E88" s="75" t="s">
        <v>466</v>
      </c>
      <c r="F88" s="76" t="s">
        <v>219</v>
      </c>
      <c r="G88" s="107" t="s">
        <v>529</v>
      </c>
      <c r="H88" s="107">
        <v>0</v>
      </c>
      <c r="I88" s="75">
        <v>1</v>
      </c>
      <c r="J88" s="75">
        <v>1</v>
      </c>
      <c r="K88" s="76">
        <v>1</v>
      </c>
      <c r="L88" s="106">
        <v>0</v>
      </c>
      <c r="M88" s="95">
        <v>0</v>
      </c>
      <c r="N88" s="106">
        <v>1</v>
      </c>
      <c r="O88" s="95">
        <v>1</v>
      </c>
      <c r="P88" s="106">
        <v>2</v>
      </c>
    </row>
    <row r="89" spans="2:16" ht="30" x14ac:dyDescent="0.25">
      <c r="B89" s="76" t="s">
        <v>167</v>
      </c>
      <c r="D89" s="75" t="s">
        <v>519</v>
      </c>
      <c r="E89" s="75" t="s">
        <v>467</v>
      </c>
      <c r="F89" s="76" t="s">
        <v>422</v>
      </c>
      <c r="G89" s="107" t="s">
        <v>529</v>
      </c>
      <c r="H89" s="107">
        <v>0</v>
      </c>
      <c r="I89" s="75">
        <v>0</v>
      </c>
      <c r="J89" s="75">
        <v>0</v>
      </c>
      <c r="K89" s="76">
        <v>0</v>
      </c>
      <c r="L89" s="106">
        <v>0</v>
      </c>
      <c r="M89" s="95">
        <v>0</v>
      </c>
      <c r="N89" s="106">
        <v>1</v>
      </c>
      <c r="O89" s="95">
        <v>1</v>
      </c>
      <c r="P89" s="106">
        <v>1</v>
      </c>
    </row>
    <row r="90" spans="2:16" x14ac:dyDescent="0.25">
      <c r="B90" s="76" t="s">
        <v>167</v>
      </c>
      <c r="D90" s="75" t="s">
        <v>519</v>
      </c>
      <c r="E90" s="75" t="s">
        <v>466</v>
      </c>
      <c r="F90" s="76" t="s">
        <v>423</v>
      </c>
      <c r="G90" s="107" t="s">
        <v>529</v>
      </c>
      <c r="H90" s="107" t="s">
        <v>536</v>
      </c>
      <c r="I90" s="75" t="s">
        <v>536</v>
      </c>
      <c r="J90" s="75" t="s">
        <v>536</v>
      </c>
      <c r="K90" s="76" t="s">
        <v>536</v>
      </c>
      <c r="L90" s="106" t="s">
        <v>536</v>
      </c>
      <c r="M90" s="95" t="s">
        <v>536</v>
      </c>
      <c r="N90" s="106" t="s">
        <v>536</v>
      </c>
      <c r="O90" s="95" t="s">
        <v>536</v>
      </c>
      <c r="P90" s="106" t="s">
        <v>536</v>
      </c>
    </row>
    <row r="91" spans="2:16" x14ac:dyDescent="0.25">
      <c r="B91" s="76" t="s">
        <v>167</v>
      </c>
      <c r="D91" s="75" t="s">
        <v>519</v>
      </c>
      <c r="E91" s="75" t="s">
        <v>466</v>
      </c>
      <c r="F91" s="76" t="s">
        <v>424</v>
      </c>
      <c r="G91" s="107" t="s">
        <v>529</v>
      </c>
      <c r="H91" s="107" t="s">
        <v>536</v>
      </c>
      <c r="I91" s="75" t="s">
        <v>536</v>
      </c>
      <c r="J91" s="75" t="s">
        <v>536</v>
      </c>
      <c r="K91" s="76" t="s">
        <v>536</v>
      </c>
      <c r="L91" t="s">
        <v>536</v>
      </c>
      <c r="M91" s="95" t="s">
        <v>536</v>
      </c>
      <c r="N91" t="s">
        <v>536</v>
      </c>
      <c r="O91" s="95" t="s">
        <v>536</v>
      </c>
      <c r="P91" t="s">
        <v>536</v>
      </c>
    </row>
    <row r="92" spans="2:16" x14ac:dyDescent="0.25">
      <c r="B92" s="76" t="s">
        <v>167</v>
      </c>
      <c r="C92" s="75" t="s">
        <v>546</v>
      </c>
      <c r="D92" s="75" t="s">
        <v>519</v>
      </c>
      <c r="E92" s="75" t="s">
        <v>466</v>
      </c>
      <c r="F92" s="76" t="s">
        <v>426</v>
      </c>
      <c r="G92" s="107" t="s">
        <v>530</v>
      </c>
      <c r="H92" s="107">
        <v>1</v>
      </c>
      <c r="I92" s="75">
        <v>0</v>
      </c>
      <c r="J92" s="75">
        <v>0</v>
      </c>
      <c r="K92" s="76">
        <v>0</v>
      </c>
      <c r="L92" s="106">
        <v>0</v>
      </c>
      <c r="M92" s="95">
        <v>0</v>
      </c>
      <c r="N92" s="106">
        <v>0</v>
      </c>
      <c r="O92" s="95">
        <v>0</v>
      </c>
      <c r="P92" s="106" t="s">
        <v>531</v>
      </c>
    </row>
    <row r="93" spans="2:16" x14ac:dyDescent="0.25">
      <c r="B93" s="76" t="s">
        <v>167</v>
      </c>
      <c r="C93" s="75" t="s">
        <v>546</v>
      </c>
      <c r="D93" s="75" t="s">
        <v>519</v>
      </c>
      <c r="E93" s="75" t="s">
        <v>466</v>
      </c>
      <c r="F93" s="76" t="s">
        <v>427</v>
      </c>
      <c r="G93" s="107" t="s">
        <v>530</v>
      </c>
      <c r="H93" s="107">
        <v>1</v>
      </c>
      <c r="I93" s="75">
        <v>0</v>
      </c>
      <c r="J93" s="75">
        <v>0</v>
      </c>
      <c r="K93" s="76">
        <v>0</v>
      </c>
      <c r="L93" s="106">
        <v>0</v>
      </c>
      <c r="M93" s="95">
        <v>0</v>
      </c>
      <c r="N93" s="106">
        <v>0</v>
      </c>
      <c r="O93" s="95">
        <v>0</v>
      </c>
      <c r="P93" s="106">
        <v>5</v>
      </c>
    </row>
    <row r="94" spans="2:16" x14ac:dyDescent="0.25">
      <c r="B94" s="76" t="s">
        <v>167</v>
      </c>
      <c r="D94" s="75" t="s">
        <v>519</v>
      </c>
      <c r="E94" s="75" t="s">
        <v>466</v>
      </c>
      <c r="F94" s="76" t="s">
        <v>428</v>
      </c>
      <c r="G94" s="107" t="s">
        <v>529</v>
      </c>
      <c r="H94" s="107">
        <v>0</v>
      </c>
      <c r="I94" s="75">
        <v>0</v>
      </c>
      <c r="J94" s="75">
        <v>0</v>
      </c>
      <c r="K94" s="76">
        <v>0</v>
      </c>
      <c r="L94" s="106">
        <v>0</v>
      </c>
      <c r="M94" s="95">
        <v>2</v>
      </c>
      <c r="N94" s="106">
        <v>0</v>
      </c>
      <c r="O94" s="95">
        <v>0</v>
      </c>
      <c r="P94" s="106">
        <v>1</v>
      </c>
    </row>
    <row r="95" spans="2:16" ht="30" x14ac:dyDescent="0.25">
      <c r="B95" s="76" t="s">
        <v>167</v>
      </c>
      <c r="D95" s="75" t="s">
        <v>519</v>
      </c>
      <c r="E95" s="75" t="s">
        <v>467</v>
      </c>
      <c r="F95" s="76" t="s">
        <v>430</v>
      </c>
      <c r="G95" s="107" t="s">
        <v>529</v>
      </c>
      <c r="H95" s="107" t="s">
        <v>536</v>
      </c>
      <c r="I95" s="75" t="s">
        <v>536</v>
      </c>
      <c r="J95" s="75" t="s">
        <v>536</v>
      </c>
      <c r="K95" s="76" t="s">
        <v>536</v>
      </c>
      <c r="L95" s="106" t="s">
        <v>536</v>
      </c>
      <c r="M95" s="95" t="s">
        <v>536</v>
      </c>
      <c r="N95" s="106" t="s">
        <v>536</v>
      </c>
      <c r="O95" s="95" t="s">
        <v>536</v>
      </c>
      <c r="P95" s="106" t="s">
        <v>536</v>
      </c>
    </row>
    <row r="96" spans="2:16" x14ac:dyDescent="0.25">
      <c r="B96" s="76" t="s">
        <v>167</v>
      </c>
      <c r="D96" s="75" t="s">
        <v>519</v>
      </c>
      <c r="E96" s="75" t="s">
        <v>466</v>
      </c>
      <c r="F96" s="76" t="s">
        <v>431</v>
      </c>
      <c r="G96" s="107" t="s">
        <v>529</v>
      </c>
      <c r="H96" s="107" t="s">
        <v>536</v>
      </c>
      <c r="I96" s="75" t="s">
        <v>536</v>
      </c>
      <c r="J96" s="75" t="s">
        <v>536</v>
      </c>
      <c r="K96" s="76" t="s">
        <v>536</v>
      </c>
      <c r="L96" s="106" t="s">
        <v>536</v>
      </c>
      <c r="M96" s="95" t="s">
        <v>536</v>
      </c>
      <c r="N96" s="106" t="s">
        <v>536</v>
      </c>
      <c r="O96" s="95" t="s">
        <v>536</v>
      </c>
      <c r="P96" s="106" t="s">
        <v>536</v>
      </c>
    </row>
    <row r="97" spans="2:16" x14ac:dyDescent="0.25">
      <c r="B97" s="76" t="s">
        <v>167</v>
      </c>
      <c r="D97" s="75" t="s">
        <v>519</v>
      </c>
      <c r="E97" s="75" t="s">
        <v>466</v>
      </c>
      <c r="F97" s="76" t="s">
        <v>432</v>
      </c>
      <c r="G97" s="107" t="s">
        <v>529</v>
      </c>
      <c r="H97" s="107">
        <v>0</v>
      </c>
      <c r="I97" s="75">
        <v>0</v>
      </c>
      <c r="J97" s="75">
        <v>0</v>
      </c>
      <c r="K97" s="76">
        <v>0</v>
      </c>
      <c r="L97" s="106">
        <v>1</v>
      </c>
      <c r="M97" s="95">
        <v>1</v>
      </c>
      <c r="N97" s="106">
        <v>0</v>
      </c>
      <c r="O97" s="95">
        <v>0</v>
      </c>
      <c r="P97" s="106" t="s">
        <v>531</v>
      </c>
    </row>
    <row r="98" spans="2:16" ht="30" x14ac:dyDescent="0.25">
      <c r="B98" s="76" t="s">
        <v>167</v>
      </c>
      <c r="D98" s="75" t="s">
        <v>519</v>
      </c>
      <c r="E98" s="75" t="s">
        <v>467</v>
      </c>
      <c r="F98" s="76" t="s">
        <v>433</v>
      </c>
      <c r="G98" s="107" t="s">
        <v>529</v>
      </c>
      <c r="H98" s="107">
        <v>1</v>
      </c>
      <c r="I98" s="75">
        <v>0</v>
      </c>
      <c r="J98" s="75">
        <v>0</v>
      </c>
      <c r="K98" s="76">
        <v>0</v>
      </c>
      <c r="L98" s="106">
        <v>0</v>
      </c>
      <c r="M98" s="95">
        <v>0</v>
      </c>
      <c r="N98" s="106">
        <v>0</v>
      </c>
      <c r="O98" s="95">
        <v>0</v>
      </c>
      <c r="P98" s="106" t="s">
        <v>531</v>
      </c>
    </row>
    <row r="99" spans="2:16" ht="30" x14ac:dyDescent="0.25">
      <c r="B99" s="76" t="s">
        <v>167</v>
      </c>
      <c r="D99" s="75" t="s">
        <v>519</v>
      </c>
      <c r="E99" s="75" t="s">
        <v>467</v>
      </c>
      <c r="F99" s="76" t="s">
        <v>436</v>
      </c>
      <c r="G99" s="107" t="s">
        <v>529</v>
      </c>
      <c r="H99" s="107">
        <v>0</v>
      </c>
      <c r="I99" s="75">
        <v>0</v>
      </c>
      <c r="J99" s="75">
        <v>0</v>
      </c>
      <c r="K99" s="76">
        <v>0</v>
      </c>
      <c r="L99" s="106">
        <v>0</v>
      </c>
      <c r="M99" s="95">
        <v>0</v>
      </c>
      <c r="N99" s="106">
        <v>1</v>
      </c>
      <c r="O99" s="95">
        <v>1</v>
      </c>
      <c r="P99" s="106">
        <v>1</v>
      </c>
    </row>
    <row r="100" spans="2:16" x14ac:dyDescent="0.25">
      <c r="B100" s="76" t="s">
        <v>167</v>
      </c>
      <c r="D100" s="75" t="s">
        <v>519</v>
      </c>
      <c r="E100" s="75" t="s">
        <v>466</v>
      </c>
      <c r="F100" s="76" t="s">
        <v>435</v>
      </c>
      <c r="G100" s="107" t="s">
        <v>529</v>
      </c>
      <c r="H100" s="107">
        <v>0</v>
      </c>
      <c r="I100" s="75">
        <v>0</v>
      </c>
      <c r="J100" s="75">
        <v>0</v>
      </c>
      <c r="K100" s="76">
        <v>0</v>
      </c>
      <c r="L100" s="106">
        <v>0</v>
      </c>
      <c r="M100" s="95">
        <v>0</v>
      </c>
      <c r="N100" s="106">
        <v>1</v>
      </c>
      <c r="O100" s="95">
        <v>1</v>
      </c>
      <c r="P100" s="106">
        <v>1</v>
      </c>
    </row>
    <row r="101" spans="2:16" ht="30" x14ac:dyDescent="0.25">
      <c r="B101" s="76" t="s">
        <v>167</v>
      </c>
      <c r="D101" s="75" t="s">
        <v>519</v>
      </c>
      <c r="E101" s="75" t="s">
        <v>467</v>
      </c>
      <c r="F101" s="76" t="s">
        <v>434</v>
      </c>
      <c r="G101" s="107" t="s">
        <v>529</v>
      </c>
      <c r="H101" s="107">
        <v>1</v>
      </c>
      <c r="I101" s="75">
        <v>0</v>
      </c>
      <c r="J101" s="75">
        <v>0</v>
      </c>
      <c r="K101" s="76">
        <v>0</v>
      </c>
      <c r="L101" s="106">
        <v>0</v>
      </c>
      <c r="M101" s="95">
        <v>0</v>
      </c>
      <c r="N101" s="106">
        <v>0</v>
      </c>
      <c r="O101" s="95">
        <v>0</v>
      </c>
      <c r="P101" s="106">
        <v>1</v>
      </c>
    </row>
    <row r="102" spans="2:16" ht="30" x14ac:dyDescent="0.25">
      <c r="B102" s="76" t="s">
        <v>167</v>
      </c>
      <c r="D102" s="75" t="s">
        <v>519</v>
      </c>
      <c r="E102" s="75" t="s">
        <v>467</v>
      </c>
      <c r="F102" s="76" t="s">
        <v>220</v>
      </c>
      <c r="G102" s="107" t="s">
        <v>529</v>
      </c>
      <c r="H102" s="107">
        <v>0</v>
      </c>
      <c r="I102" s="75">
        <v>0</v>
      </c>
      <c r="J102" s="75">
        <v>0</v>
      </c>
      <c r="K102" s="76">
        <v>0</v>
      </c>
      <c r="L102" s="106">
        <v>1</v>
      </c>
      <c r="M102" s="95">
        <v>1</v>
      </c>
      <c r="N102" s="106">
        <v>0</v>
      </c>
      <c r="O102" s="95">
        <v>0</v>
      </c>
      <c r="P102" s="106">
        <v>2</v>
      </c>
    </row>
    <row r="103" spans="2:16" ht="30" x14ac:dyDescent="0.25">
      <c r="B103" s="76" t="s">
        <v>167</v>
      </c>
      <c r="D103" s="75" t="s">
        <v>519</v>
      </c>
      <c r="E103" s="75" t="s">
        <v>467</v>
      </c>
      <c r="F103" s="76" t="s">
        <v>221</v>
      </c>
      <c r="G103" s="107" t="s">
        <v>529</v>
      </c>
      <c r="H103" s="107">
        <v>0</v>
      </c>
      <c r="I103" s="75">
        <v>0</v>
      </c>
      <c r="J103" s="75">
        <v>0</v>
      </c>
      <c r="K103" s="76">
        <v>0</v>
      </c>
      <c r="L103" s="106">
        <v>0</v>
      </c>
      <c r="M103" s="95">
        <v>0</v>
      </c>
      <c r="N103" s="106">
        <v>1</v>
      </c>
      <c r="O103" s="95">
        <v>1</v>
      </c>
      <c r="P103" s="106">
        <v>1</v>
      </c>
    </row>
    <row r="104" spans="2:16" x14ac:dyDescent="0.25">
      <c r="B104" s="76" t="s">
        <v>167</v>
      </c>
      <c r="D104" s="75" t="s">
        <v>519</v>
      </c>
      <c r="E104" s="75" t="s">
        <v>466</v>
      </c>
      <c r="F104" s="76" t="s">
        <v>223</v>
      </c>
      <c r="G104" s="107" t="s">
        <v>529</v>
      </c>
      <c r="H104" s="107" t="s">
        <v>536</v>
      </c>
      <c r="I104" s="75" t="s">
        <v>536</v>
      </c>
      <c r="J104" s="75" t="s">
        <v>536</v>
      </c>
      <c r="K104" s="76" t="s">
        <v>536</v>
      </c>
      <c r="L104" s="106" t="s">
        <v>536</v>
      </c>
      <c r="M104" s="95" t="s">
        <v>536</v>
      </c>
      <c r="N104" s="106" t="s">
        <v>536</v>
      </c>
      <c r="O104" s="95" t="s">
        <v>536</v>
      </c>
      <c r="P104" s="106" t="s">
        <v>536</v>
      </c>
    </row>
    <row r="105" spans="2:16" ht="30" x14ac:dyDescent="0.25">
      <c r="B105" s="76" t="s">
        <v>168</v>
      </c>
      <c r="D105" s="75" t="s">
        <v>519</v>
      </c>
      <c r="E105" s="75" t="s">
        <v>466</v>
      </c>
      <c r="F105" s="76" t="s">
        <v>224</v>
      </c>
      <c r="G105" s="107" t="s">
        <v>530</v>
      </c>
      <c r="H105" s="107">
        <v>1</v>
      </c>
      <c r="I105" s="75">
        <v>0</v>
      </c>
      <c r="J105" s="75">
        <v>0</v>
      </c>
      <c r="K105" s="76">
        <v>0</v>
      </c>
      <c r="L105" s="106">
        <v>0</v>
      </c>
      <c r="M105" s="95">
        <v>0</v>
      </c>
      <c r="N105" s="106">
        <v>0</v>
      </c>
      <c r="O105" s="95">
        <v>0</v>
      </c>
      <c r="P105" s="106">
        <v>2</v>
      </c>
    </row>
    <row r="106" spans="2:16" x14ac:dyDescent="0.25">
      <c r="B106" s="76" t="s">
        <v>168</v>
      </c>
      <c r="D106" s="75" t="s">
        <v>519</v>
      </c>
      <c r="E106" s="75" t="s">
        <v>466</v>
      </c>
      <c r="F106" s="76" t="s">
        <v>225</v>
      </c>
      <c r="G106" s="107" t="s">
        <v>529</v>
      </c>
      <c r="H106" s="107">
        <v>0</v>
      </c>
      <c r="I106" s="75">
        <v>0</v>
      </c>
      <c r="J106" s="75">
        <v>0</v>
      </c>
      <c r="K106" s="76">
        <v>0</v>
      </c>
      <c r="L106" s="106">
        <v>0</v>
      </c>
      <c r="M106" s="95">
        <v>0</v>
      </c>
      <c r="N106" s="106">
        <v>1</v>
      </c>
      <c r="O106" s="95">
        <v>1</v>
      </c>
      <c r="P106" s="106">
        <v>1</v>
      </c>
    </row>
    <row r="107" spans="2:16" ht="30" x14ac:dyDescent="0.25">
      <c r="B107" s="76" t="s">
        <v>168</v>
      </c>
      <c r="D107" s="75" t="s">
        <v>519</v>
      </c>
      <c r="E107" s="75" t="s">
        <v>467</v>
      </c>
      <c r="F107" s="76" t="s">
        <v>392</v>
      </c>
      <c r="G107" s="107" t="s">
        <v>530</v>
      </c>
      <c r="H107" s="107">
        <v>1</v>
      </c>
      <c r="I107" s="75">
        <v>0</v>
      </c>
      <c r="J107" s="75">
        <v>0</v>
      </c>
      <c r="K107" s="76">
        <v>0</v>
      </c>
      <c r="L107" s="106">
        <v>0</v>
      </c>
      <c r="M107" s="95">
        <v>0</v>
      </c>
      <c r="N107" s="106">
        <v>0</v>
      </c>
      <c r="O107" s="95">
        <v>0</v>
      </c>
      <c r="P107" s="106">
        <v>1</v>
      </c>
    </row>
    <row r="108" spans="2:16" x14ac:dyDescent="0.25">
      <c r="B108" s="76" t="s">
        <v>168</v>
      </c>
      <c r="D108" s="75" t="s">
        <v>519</v>
      </c>
      <c r="E108" s="75" t="s">
        <v>466</v>
      </c>
      <c r="F108" s="76" t="s">
        <v>495</v>
      </c>
      <c r="G108" s="107" t="s">
        <v>530</v>
      </c>
      <c r="H108" s="107">
        <v>1</v>
      </c>
      <c r="I108" s="75">
        <v>0</v>
      </c>
      <c r="J108" s="75">
        <v>0</v>
      </c>
      <c r="K108" s="76">
        <v>0</v>
      </c>
      <c r="L108" s="106">
        <v>0</v>
      </c>
      <c r="M108" s="95">
        <v>0</v>
      </c>
      <c r="N108" s="106">
        <v>0</v>
      </c>
      <c r="O108" s="95">
        <v>0</v>
      </c>
      <c r="P108" s="106">
        <v>5</v>
      </c>
    </row>
    <row r="109" spans="2:16" ht="30" x14ac:dyDescent="0.25">
      <c r="B109" s="76" t="s">
        <v>168</v>
      </c>
      <c r="D109" s="75" t="s">
        <v>519</v>
      </c>
      <c r="E109" s="75" t="s">
        <v>467</v>
      </c>
      <c r="F109" s="76" t="s">
        <v>497</v>
      </c>
      <c r="G109" s="107" t="s">
        <v>530</v>
      </c>
      <c r="H109" s="107">
        <v>0</v>
      </c>
      <c r="I109" s="75" t="s">
        <v>536</v>
      </c>
      <c r="J109" s="75" t="s">
        <v>536</v>
      </c>
      <c r="K109" s="76" t="s">
        <v>536</v>
      </c>
      <c r="L109" s="106">
        <v>1</v>
      </c>
      <c r="M109" s="95">
        <v>1</v>
      </c>
      <c r="N109" s="106" t="s">
        <v>536</v>
      </c>
      <c r="O109" s="95" t="s">
        <v>536</v>
      </c>
      <c r="P109" s="106" t="s">
        <v>536</v>
      </c>
    </row>
    <row r="110" spans="2:16" x14ac:dyDescent="0.25">
      <c r="B110" s="76" t="s">
        <v>168</v>
      </c>
      <c r="D110" s="75" t="s">
        <v>519</v>
      </c>
      <c r="E110" s="75" t="s">
        <v>466</v>
      </c>
      <c r="F110" s="76" t="s">
        <v>498</v>
      </c>
      <c r="G110" s="107" t="s">
        <v>529</v>
      </c>
      <c r="H110" s="107" t="s">
        <v>536</v>
      </c>
      <c r="I110" s="75" t="s">
        <v>536</v>
      </c>
      <c r="J110" s="75" t="s">
        <v>536</v>
      </c>
      <c r="K110" s="76" t="s">
        <v>536</v>
      </c>
      <c r="L110" s="106" t="s">
        <v>536</v>
      </c>
      <c r="M110" s="95" t="s">
        <v>536</v>
      </c>
      <c r="N110" s="106" t="s">
        <v>536</v>
      </c>
      <c r="O110" s="95" t="s">
        <v>536</v>
      </c>
      <c r="P110" s="106" t="s">
        <v>536</v>
      </c>
    </row>
    <row r="111" spans="2:16" ht="30" x14ac:dyDescent="0.25">
      <c r="B111" s="76" t="s">
        <v>168</v>
      </c>
      <c r="D111" s="75" t="s">
        <v>519</v>
      </c>
      <c r="E111" s="75" t="s">
        <v>467</v>
      </c>
      <c r="F111" s="76" t="s">
        <v>499</v>
      </c>
      <c r="G111" s="107" t="s">
        <v>530</v>
      </c>
      <c r="H111" s="107">
        <v>1</v>
      </c>
      <c r="I111" s="75">
        <v>0</v>
      </c>
      <c r="J111" s="75">
        <v>0</v>
      </c>
      <c r="K111" s="76">
        <v>0</v>
      </c>
      <c r="L111" s="106">
        <v>0</v>
      </c>
      <c r="M111" s="95">
        <v>0</v>
      </c>
      <c r="N111" s="106">
        <v>0</v>
      </c>
      <c r="O111" s="95">
        <v>0</v>
      </c>
      <c r="P111" s="106">
        <v>1</v>
      </c>
    </row>
    <row r="112" spans="2:16" x14ac:dyDescent="0.25">
      <c r="B112" s="76" t="s">
        <v>168</v>
      </c>
      <c r="D112" s="75" t="s">
        <v>519</v>
      </c>
      <c r="E112" s="75" t="s">
        <v>466</v>
      </c>
      <c r="F112" s="76" t="s">
        <v>500</v>
      </c>
      <c r="G112" s="107" t="s">
        <v>529</v>
      </c>
      <c r="H112" s="107">
        <v>0</v>
      </c>
      <c r="I112" s="75">
        <v>1</v>
      </c>
      <c r="J112" s="75">
        <v>0</v>
      </c>
      <c r="K112" s="76">
        <v>1</v>
      </c>
      <c r="L112" s="106">
        <v>1</v>
      </c>
      <c r="M112" s="95">
        <v>0</v>
      </c>
      <c r="N112" s="106">
        <v>0</v>
      </c>
      <c r="O112" s="95">
        <v>1</v>
      </c>
      <c r="P112" s="106">
        <v>2</v>
      </c>
    </row>
    <row r="113" spans="2:16" ht="30" x14ac:dyDescent="0.25">
      <c r="B113" s="76" t="s">
        <v>168</v>
      </c>
      <c r="D113" s="75" t="s">
        <v>519</v>
      </c>
      <c r="E113" s="75" t="s">
        <v>467</v>
      </c>
      <c r="F113" s="76" t="s">
        <v>501</v>
      </c>
      <c r="G113" s="107" t="s">
        <v>529</v>
      </c>
      <c r="H113" s="107">
        <v>1</v>
      </c>
      <c r="I113" s="75">
        <v>0</v>
      </c>
      <c r="J113" s="75">
        <v>0</v>
      </c>
      <c r="K113" s="76">
        <v>0</v>
      </c>
      <c r="L113" s="106">
        <v>0</v>
      </c>
      <c r="M113" s="95">
        <v>0</v>
      </c>
      <c r="N113" s="106">
        <v>0</v>
      </c>
      <c r="O113" s="95">
        <v>0</v>
      </c>
      <c r="P113" t="s">
        <v>531</v>
      </c>
    </row>
    <row r="114" spans="2:16" x14ac:dyDescent="0.25">
      <c r="B114" s="76" t="s">
        <v>168</v>
      </c>
      <c r="C114" s="75" t="s">
        <v>546</v>
      </c>
      <c r="D114" s="75" t="s">
        <v>519</v>
      </c>
      <c r="E114" s="75" t="s">
        <v>466</v>
      </c>
      <c r="F114" s="76" t="s">
        <v>502</v>
      </c>
      <c r="G114" s="107" t="s">
        <v>529</v>
      </c>
      <c r="H114" s="107">
        <v>0</v>
      </c>
      <c r="I114" s="75">
        <v>1</v>
      </c>
      <c r="J114" s="75">
        <v>1</v>
      </c>
      <c r="K114" s="76">
        <v>1</v>
      </c>
      <c r="L114" s="106">
        <v>1</v>
      </c>
      <c r="M114" s="95">
        <v>1</v>
      </c>
      <c r="N114" s="106">
        <v>0</v>
      </c>
      <c r="O114" s="95">
        <v>0</v>
      </c>
      <c r="P114" s="106">
        <v>1</v>
      </c>
    </row>
  </sheetData>
  <autoFilter ref="A1:F114"/>
  <sortState ref="A2:Q184">
    <sortCondition ref="B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8"/>
  <sheetViews>
    <sheetView topLeftCell="A3" workbookViewId="0">
      <selection activeCell="A3" sqref="A3:I9"/>
    </sheetView>
  </sheetViews>
  <sheetFormatPr baseColWidth="10" defaultRowHeight="15" x14ac:dyDescent="0.25"/>
  <cols>
    <col min="1" max="1" width="21" bestFit="1" customWidth="1"/>
    <col min="2" max="2" width="23.85546875" customWidth="1"/>
    <col min="3" max="3" width="12.7109375" customWidth="1"/>
    <col min="4" max="4" width="3.85546875" customWidth="1"/>
    <col min="5" max="5" width="7.28515625" customWidth="1"/>
    <col min="6" max="7" width="4.140625" customWidth="1"/>
    <col min="8" max="8" width="6.28515625" customWidth="1"/>
    <col min="9" max="9" width="10" customWidth="1"/>
    <col min="10" max="10" width="6" customWidth="1"/>
    <col min="11" max="11" width="3.85546875" customWidth="1"/>
    <col min="12" max="12" width="12.5703125" customWidth="1"/>
    <col min="13" max="13" width="32.5703125" customWidth="1"/>
    <col min="14" max="14" width="55.140625" customWidth="1"/>
    <col min="15" max="15" width="56.5703125" customWidth="1"/>
    <col min="16" max="16" width="42.42578125" bestFit="1" customWidth="1"/>
    <col min="17" max="17" width="49.140625" bestFit="1" customWidth="1"/>
    <col min="18" max="18" width="31.85546875" bestFit="1" customWidth="1"/>
    <col min="19" max="19" width="47.28515625" bestFit="1" customWidth="1"/>
    <col min="20" max="20" width="21" bestFit="1" customWidth="1"/>
    <col min="21" max="21" width="26.140625" bestFit="1" customWidth="1"/>
    <col min="22" max="22" width="23.7109375" bestFit="1" customWidth="1"/>
    <col min="23" max="23" width="53.5703125" bestFit="1" customWidth="1"/>
    <col min="24" max="24" width="22" bestFit="1" customWidth="1"/>
    <col min="25" max="25" width="52.5703125" bestFit="1" customWidth="1"/>
    <col min="26" max="26" width="40.140625" bestFit="1" customWidth="1"/>
    <col min="27" max="27" width="154.7109375" bestFit="1" customWidth="1"/>
    <col min="28" max="28" width="78.5703125" bestFit="1" customWidth="1"/>
    <col min="29" max="29" width="23.5703125" bestFit="1" customWidth="1"/>
    <col min="30" max="30" width="46.42578125" bestFit="1" customWidth="1"/>
    <col min="31" max="31" width="63.140625" bestFit="1" customWidth="1"/>
    <col min="32" max="32" width="75" bestFit="1" customWidth="1"/>
    <col min="33" max="33" width="58.42578125" bestFit="1" customWidth="1"/>
    <col min="34" max="34" width="24" bestFit="1" customWidth="1"/>
    <col min="35" max="35" width="66.85546875" bestFit="1" customWidth="1"/>
    <col min="36" max="36" width="33.28515625" bestFit="1" customWidth="1"/>
    <col min="37" max="37" width="70.7109375" bestFit="1" customWidth="1"/>
    <col min="38" max="38" width="45.42578125" bestFit="1" customWidth="1"/>
    <col min="39" max="39" width="54" bestFit="1" customWidth="1"/>
    <col min="40" max="40" width="39.28515625" bestFit="1" customWidth="1"/>
    <col min="41" max="41" width="5.42578125" customWidth="1"/>
    <col min="42" max="42" width="48.7109375" bestFit="1" customWidth="1"/>
    <col min="43" max="43" width="83.5703125" bestFit="1" customWidth="1"/>
    <col min="44" max="44" width="110.42578125" bestFit="1" customWidth="1"/>
    <col min="45" max="45" width="45.85546875" bestFit="1" customWidth="1"/>
    <col min="46" max="46" width="28" bestFit="1" customWidth="1"/>
    <col min="47" max="47" width="49.28515625" bestFit="1" customWidth="1"/>
    <col min="48" max="48" width="45" bestFit="1" customWidth="1"/>
    <col min="49" max="49" width="43" bestFit="1" customWidth="1"/>
    <col min="50" max="50" width="45.42578125" bestFit="1" customWidth="1"/>
    <col min="51" max="51" width="83.140625" bestFit="1" customWidth="1"/>
    <col min="52" max="52" width="32.42578125" bestFit="1" customWidth="1"/>
    <col min="53" max="53" width="41.5703125" bestFit="1" customWidth="1"/>
    <col min="54" max="54" width="67.28515625" bestFit="1" customWidth="1"/>
    <col min="55" max="55" width="126.85546875" bestFit="1" customWidth="1"/>
    <col min="56" max="56" width="72.28515625" bestFit="1" customWidth="1"/>
    <col min="57" max="57" width="63.28515625" bestFit="1" customWidth="1"/>
    <col min="58" max="58" width="49.42578125" bestFit="1" customWidth="1"/>
    <col min="59" max="59" width="79.140625" bestFit="1" customWidth="1"/>
    <col min="60" max="61" width="44.42578125" bestFit="1" customWidth="1"/>
    <col min="62" max="62" width="54.42578125" bestFit="1" customWidth="1"/>
    <col min="63" max="63" width="40.140625" bestFit="1" customWidth="1"/>
    <col min="64" max="64" width="52.140625" bestFit="1" customWidth="1"/>
    <col min="65" max="65" width="42.85546875" bestFit="1" customWidth="1"/>
    <col min="66" max="66" width="37.42578125" bestFit="1" customWidth="1"/>
    <col min="67" max="67" width="110.140625" bestFit="1" customWidth="1"/>
    <col min="68" max="68" width="74" bestFit="1" customWidth="1"/>
    <col min="69" max="69" width="19.42578125" bestFit="1" customWidth="1"/>
    <col min="70" max="70" width="64.140625" bestFit="1" customWidth="1"/>
    <col min="71" max="71" width="17.5703125" bestFit="1" customWidth="1"/>
    <col min="72" max="72" width="41.85546875" bestFit="1" customWidth="1"/>
    <col min="73" max="73" width="72.140625" bestFit="1" customWidth="1"/>
    <col min="74" max="74" width="36.140625" bestFit="1" customWidth="1"/>
    <col min="75" max="75" width="55.5703125" bestFit="1" customWidth="1"/>
    <col min="76" max="76" width="20.42578125" bestFit="1" customWidth="1"/>
    <col min="77" max="77" width="43" bestFit="1" customWidth="1"/>
    <col min="78" max="78" width="76.140625" bestFit="1" customWidth="1"/>
    <col min="79" max="79" width="43.7109375" bestFit="1" customWidth="1"/>
    <col min="80" max="80" width="45.85546875" bestFit="1" customWidth="1"/>
    <col min="81" max="81" width="92" bestFit="1" customWidth="1"/>
    <col min="82" max="82" width="89.85546875" bestFit="1" customWidth="1"/>
    <col min="83" max="83" width="80.85546875" bestFit="1" customWidth="1"/>
    <col min="84" max="84" width="15.7109375" bestFit="1" customWidth="1"/>
    <col min="85" max="85" width="65.140625" bestFit="1" customWidth="1"/>
    <col min="86" max="86" width="25" bestFit="1" customWidth="1"/>
    <col min="87" max="87" width="74.7109375" bestFit="1" customWidth="1"/>
    <col min="88" max="88" width="51" bestFit="1" customWidth="1"/>
    <col min="89" max="89" width="34.85546875" bestFit="1" customWidth="1"/>
    <col min="90" max="90" width="65.85546875" bestFit="1" customWidth="1"/>
    <col min="91" max="91" width="36.42578125" bestFit="1" customWidth="1"/>
    <col min="92" max="92" width="53.42578125" bestFit="1" customWidth="1"/>
    <col min="93" max="93" width="114.28515625" bestFit="1" customWidth="1"/>
    <col min="94" max="94" width="20.42578125" bestFit="1" customWidth="1"/>
    <col min="95" max="95" width="47.5703125" bestFit="1" customWidth="1"/>
    <col min="96" max="96" width="18.5703125" bestFit="1" customWidth="1"/>
    <col min="97" max="97" width="65.7109375" bestFit="1" customWidth="1"/>
    <col min="98" max="98" width="54.140625" bestFit="1" customWidth="1"/>
    <col min="99" max="99" width="31.7109375" bestFit="1" customWidth="1"/>
    <col min="100" max="100" width="25" bestFit="1" customWidth="1"/>
    <col min="101" max="101" width="20.42578125" bestFit="1" customWidth="1"/>
    <col min="102" max="102" width="59.28515625" bestFit="1" customWidth="1"/>
    <col min="103" max="103" width="28.28515625" bestFit="1" customWidth="1"/>
    <col min="104" max="104" width="99.5703125" bestFit="1" customWidth="1"/>
    <col min="105" max="105" width="37.7109375" bestFit="1" customWidth="1"/>
    <col min="106" max="106" width="25.28515625" bestFit="1" customWidth="1"/>
    <col min="107" max="107" width="63.7109375" bestFit="1" customWidth="1"/>
    <col min="108" max="108" width="19.42578125" bestFit="1" customWidth="1"/>
    <col min="109" max="109" width="39.85546875" bestFit="1" customWidth="1"/>
    <col min="110" max="110" width="33.7109375" bestFit="1" customWidth="1"/>
    <col min="111" max="111" width="44" bestFit="1" customWidth="1"/>
    <col min="112" max="112" width="19.7109375" bestFit="1" customWidth="1"/>
    <col min="113" max="113" width="22" bestFit="1" customWidth="1"/>
    <col min="114" max="114" width="26.140625" bestFit="1" customWidth="1"/>
    <col min="115" max="115" width="57.42578125" bestFit="1" customWidth="1"/>
    <col min="116" max="116" width="22.42578125" bestFit="1" customWidth="1"/>
    <col min="117" max="117" width="33.85546875" bestFit="1" customWidth="1"/>
    <col min="118" max="118" width="53.42578125" bestFit="1" customWidth="1"/>
    <col min="119" max="119" width="22.140625" bestFit="1" customWidth="1"/>
    <col min="120" max="120" width="17.140625" bestFit="1" customWidth="1"/>
    <col min="121" max="121" width="99.7109375" bestFit="1" customWidth="1"/>
    <col min="122" max="122" width="33" bestFit="1" customWidth="1"/>
    <col min="123" max="123" width="47" bestFit="1" customWidth="1"/>
    <col min="124" max="124" width="38.28515625" bestFit="1" customWidth="1"/>
    <col min="125" max="125" width="38.140625" bestFit="1" customWidth="1"/>
    <col min="126" max="126" width="25.140625" bestFit="1" customWidth="1"/>
    <col min="127" max="127" width="63.85546875" bestFit="1" customWidth="1"/>
    <col min="128" max="128" width="50.42578125" bestFit="1" customWidth="1"/>
    <col min="129" max="129" width="30.85546875" bestFit="1" customWidth="1"/>
    <col min="130" max="130" width="58.42578125" bestFit="1" customWidth="1"/>
    <col min="131" max="131" width="32.7109375" bestFit="1" customWidth="1"/>
    <col min="132" max="133" width="19.85546875" bestFit="1" customWidth="1"/>
    <col min="134" max="134" width="33.85546875" bestFit="1" customWidth="1"/>
    <col min="135" max="135" width="28.85546875" bestFit="1" customWidth="1"/>
    <col min="136" max="136" width="60" bestFit="1" customWidth="1"/>
    <col min="137" max="137" width="71.7109375" bestFit="1" customWidth="1"/>
    <col min="138" max="138" width="91.42578125" bestFit="1" customWidth="1"/>
    <col min="139" max="139" width="89.7109375" bestFit="1" customWidth="1"/>
    <col min="140" max="140" width="54.140625" bestFit="1" customWidth="1"/>
    <col min="141" max="141" width="41.140625" bestFit="1" customWidth="1"/>
    <col min="142" max="142" width="39.140625" bestFit="1" customWidth="1"/>
    <col min="143" max="143" width="57.28515625" bestFit="1" customWidth="1"/>
    <col min="144" max="144" width="80.7109375" bestFit="1" customWidth="1"/>
    <col min="145" max="145" width="41.140625" bestFit="1" customWidth="1"/>
    <col min="146" max="146" width="85.42578125" bestFit="1" customWidth="1"/>
    <col min="147" max="147" width="53.7109375" bestFit="1" customWidth="1"/>
    <col min="148" max="148" width="119.85546875" bestFit="1" customWidth="1"/>
    <col min="149" max="149" width="24.28515625" bestFit="1" customWidth="1"/>
    <col min="150" max="150" width="69.140625" bestFit="1" customWidth="1"/>
    <col min="151" max="151" width="39.42578125" bestFit="1" customWidth="1"/>
    <col min="152" max="152" width="45.42578125" bestFit="1" customWidth="1"/>
    <col min="153" max="153" width="38.7109375" bestFit="1" customWidth="1"/>
    <col min="154" max="154" width="52.28515625" bestFit="1" customWidth="1"/>
    <col min="155" max="155" width="46.28515625" bestFit="1" customWidth="1"/>
    <col min="156" max="156" width="31.7109375" bestFit="1" customWidth="1"/>
    <col min="157" max="157" width="69.7109375" bestFit="1" customWidth="1"/>
    <col min="158" max="158" width="63" bestFit="1" customWidth="1"/>
    <col min="159" max="159" width="63.42578125" bestFit="1" customWidth="1"/>
    <col min="160" max="160" width="36.7109375" bestFit="1" customWidth="1"/>
    <col min="161" max="161" width="53.140625" bestFit="1" customWidth="1"/>
    <col min="162" max="162" width="36.42578125" bestFit="1" customWidth="1"/>
    <col min="163" max="163" width="62.5703125" bestFit="1" customWidth="1"/>
    <col min="164" max="164" width="23.7109375" bestFit="1" customWidth="1"/>
    <col min="165" max="165" width="15.7109375" bestFit="1" customWidth="1"/>
    <col min="166" max="166" width="25.140625" bestFit="1" customWidth="1"/>
    <col min="167" max="167" width="59.42578125" bestFit="1" customWidth="1"/>
    <col min="168" max="168" width="52.85546875" bestFit="1" customWidth="1"/>
    <col min="169" max="169" width="53.5703125" bestFit="1" customWidth="1"/>
    <col min="170" max="170" width="43.28515625" bestFit="1" customWidth="1"/>
    <col min="171" max="171" width="50.85546875" bestFit="1" customWidth="1"/>
    <col min="172" max="172" width="34.42578125" bestFit="1" customWidth="1"/>
    <col min="173" max="173" width="22.42578125" bestFit="1" customWidth="1"/>
    <col min="174" max="174" width="19" bestFit="1" customWidth="1"/>
    <col min="175" max="175" width="83.85546875" bestFit="1" customWidth="1"/>
    <col min="176" max="176" width="54.7109375" bestFit="1" customWidth="1"/>
    <col min="177" max="177" width="28.85546875" bestFit="1" customWidth="1"/>
    <col min="178" max="178" width="31.5703125" bestFit="1" customWidth="1"/>
    <col min="179" max="179" width="63.140625" bestFit="1" customWidth="1"/>
    <col min="180" max="180" width="31.28515625" bestFit="1" customWidth="1"/>
    <col min="181" max="181" width="42" bestFit="1" customWidth="1"/>
    <col min="182" max="182" width="17" bestFit="1" customWidth="1"/>
    <col min="183" max="183" width="39.5703125" bestFit="1" customWidth="1"/>
    <col min="184" max="184" width="15.42578125" bestFit="1" customWidth="1"/>
    <col min="185" max="185" width="91" bestFit="1" customWidth="1"/>
    <col min="186" max="186" width="62.140625" bestFit="1" customWidth="1"/>
    <col min="187" max="187" width="21.42578125" bestFit="1" customWidth="1"/>
    <col min="188" max="188" width="101.7109375" bestFit="1" customWidth="1"/>
    <col min="189" max="189" width="18.28515625" bestFit="1" customWidth="1"/>
    <col min="190" max="190" width="96.7109375" bestFit="1" customWidth="1"/>
    <col min="191" max="191" width="26.5703125" bestFit="1" customWidth="1"/>
    <col min="192" max="192" width="27.85546875" bestFit="1" customWidth="1"/>
    <col min="193" max="193" width="35.28515625" bestFit="1" customWidth="1"/>
    <col min="194" max="194" width="49.7109375" bestFit="1" customWidth="1"/>
    <col min="195" max="195" width="44.28515625" bestFit="1" customWidth="1"/>
    <col min="196" max="197" width="34.7109375" bestFit="1" customWidth="1"/>
    <col min="198" max="198" width="35.140625" bestFit="1" customWidth="1"/>
    <col min="199" max="199" width="20.140625" bestFit="1" customWidth="1"/>
    <col min="200" max="200" width="44.5703125" bestFit="1" customWidth="1"/>
    <col min="201" max="201" width="56.7109375" bestFit="1" customWidth="1"/>
    <col min="202" max="202" width="37.7109375" bestFit="1" customWidth="1"/>
    <col min="203" max="203" width="19.28515625" bestFit="1" customWidth="1"/>
    <col min="204" max="204" width="49.85546875" bestFit="1" customWidth="1"/>
    <col min="205" max="205" width="88.7109375" bestFit="1" customWidth="1"/>
    <col min="206" max="206" width="34.28515625" bestFit="1" customWidth="1"/>
    <col min="207" max="207" width="34.85546875" bestFit="1" customWidth="1"/>
    <col min="208" max="208" width="36.85546875" bestFit="1" customWidth="1"/>
    <col min="209" max="209" width="26.140625" bestFit="1" customWidth="1"/>
    <col min="210" max="210" width="35.28515625" bestFit="1" customWidth="1"/>
    <col min="211" max="211" width="39.85546875" bestFit="1" customWidth="1"/>
    <col min="212" max="212" width="22" bestFit="1" customWidth="1"/>
    <col min="213" max="213" width="21.7109375" bestFit="1" customWidth="1"/>
    <col min="214" max="214" width="21.28515625" bestFit="1" customWidth="1"/>
    <col min="215" max="215" width="53.7109375" bestFit="1" customWidth="1"/>
    <col min="216" max="216" width="34.7109375" bestFit="1" customWidth="1"/>
    <col min="217" max="217" width="61.42578125" bestFit="1" customWidth="1"/>
    <col min="218" max="218" width="39.28515625" bestFit="1" customWidth="1"/>
    <col min="219" max="219" width="41.140625" bestFit="1" customWidth="1"/>
    <col min="220" max="220" width="29.7109375" bestFit="1" customWidth="1"/>
    <col min="221" max="221" width="21.28515625" bestFit="1" customWidth="1"/>
    <col min="222" max="222" width="27.42578125" bestFit="1" customWidth="1"/>
    <col min="223" max="223" width="28.85546875" bestFit="1" customWidth="1"/>
    <col min="224" max="224" width="30.140625" bestFit="1" customWidth="1"/>
    <col min="225" max="225" width="26" bestFit="1" customWidth="1"/>
    <col min="226" max="226" width="78.5703125" bestFit="1" customWidth="1"/>
    <col min="227" max="227" width="50.140625" bestFit="1" customWidth="1"/>
    <col min="228" max="228" width="59.85546875" bestFit="1" customWidth="1"/>
    <col min="229" max="229" width="76.85546875" bestFit="1" customWidth="1"/>
    <col min="230" max="230" width="31.85546875" bestFit="1" customWidth="1"/>
    <col min="231" max="231" width="30.28515625" bestFit="1" customWidth="1"/>
    <col min="232" max="232" width="25.140625" bestFit="1" customWidth="1"/>
    <col min="233" max="233" width="32.42578125" bestFit="1" customWidth="1"/>
    <col min="234" max="234" width="46.7109375" bestFit="1" customWidth="1"/>
    <col min="235" max="235" width="41.85546875" bestFit="1" customWidth="1"/>
    <col min="236" max="236" width="52.42578125" bestFit="1" customWidth="1"/>
    <col min="237" max="237" width="42.85546875" bestFit="1" customWidth="1"/>
    <col min="238" max="238" width="66" bestFit="1" customWidth="1"/>
    <col min="239" max="239" width="55" bestFit="1" customWidth="1"/>
    <col min="240" max="240" width="35.5703125" bestFit="1" customWidth="1"/>
    <col min="241" max="241" width="87.140625" bestFit="1" customWidth="1"/>
    <col min="242" max="242" width="47.85546875" bestFit="1" customWidth="1"/>
    <col min="243" max="243" width="47.42578125" bestFit="1" customWidth="1"/>
    <col min="244" max="244" width="70" bestFit="1" customWidth="1"/>
    <col min="245" max="245" width="60.85546875" bestFit="1" customWidth="1"/>
    <col min="246" max="246" width="27.28515625" bestFit="1" customWidth="1"/>
    <col min="247" max="247" width="13.7109375" bestFit="1" customWidth="1"/>
    <col min="248" max="248" width="18.5703125" bestFit="1" customWidth="1"/>
    <col min="249" max="249" width="36.7109375" bestFit="1" customWidth="1"/>
    <col min="250" max="250" width="29.85546875" bestFit="1" customWidth="1"/>
    <col min="251" max="251" width="24.28515625" bestFit="1" customWidth="1"/>
    <col min="252" max="252" width="72.42578125" bestFit="1" customWidth="1"/>
    <col min="253" max="253" width="53.7109375" bestFit="1" customWidth="1"/>
    <col min="254" max="254" width="75.28515625" bestFit="1" customWidth="1"/>
    <col min="255" max="255" width="61.7109375" bestFit="1" customWidth="1"/>
    <col min="256" max="256" width="46" bestFit="1" customWidth="1"/>
    <col min="257" max="257" width="85.42578125" bestFit="1" customWidth="1"/>
    <col min="258" max="258" width="81" bestFit="1" customWidth="1"/>
    <col min="259" max="259" width="85.42578125" bestFit="1" customWidth="1"/>
    <col min="260" max="260" width="32" bestFit="1" customWidth="1"/>
    <col min="261" max="261" width="53.42578125" bestFit="1" customWidth="1"/>
    <col min="262" max="262" width="85.42578125" bestFit="1" customWidth="1"/>
    <col min="263" max="263" width="83.140625" bestFit="1" customWidth="1"/>
    <col min="264" max="264" width="27.140625" bestFit="1" customWidth="1"/>
    <col min="265" max="265" width="49.5703125" bestFit="1" customWidth="1"/>
    <col min="266" max="266" width="87.85546875" bestFit="1" customWidth="1"/>
    <col min="267" max="267" width="75.7109375" bestFit="1" customWidth="1"/>
    <col min="268" max="268" width="44.140625" bestFit="1" customWidth="1"/>
    <col min="269" max="269" width="48" bestFit="1" customWidth="1"/>
    <col min="270" max="270" width="56.140625" bestFit="1" customWidth="1"/>
    <col min="271" max="271" width="38.140625" bestFit="1" customWidth="1"/>
    <col min="272" max="272" width="49.140625" bestFit="1" customWidth="1"/>
    <col min="273" max="273" width="66.5703125" bestFit="1" customWidth="1"/>
    <col min="274" max="274" width="44.7109375" bestFit="1" customWidth="1"/>
    <col min="275" max="275" width="30.7109375" bestFit="1" customWidth="1"/>
    <col min="276" max="276" width="66.42578125" bestFit="1" customWidth="1"/>
    <col min="277" max="277" width="41" bestFit="1" customWidth="1"/>
    <col min="278" max="278" width="26.42578125" bestFit="1" customWidth="1"/>
    <col min="279" max="279" width="65" bestFit="1" customWidth="1"/>
    <col min="280" max="280" width="26" bestFit="1" customWidth="1"/>
    <col min="281" max="281" width="6.28515625" customWidth="1"/>
    <col min="282" max="282" width="12.5703125" bestFit="1" customWidth="1"/>
  </cols>
  <sheetData>
    <row r="3" spans="1:12" x14ac:dyDescent="0.25">
      <c r="A3" s="81" t="s">
        <v>510</v>
      </c>
      <c r="B3" s="81" t="s">
        <v>504</v>
      </c>
    </row>
    <row r="4" spans="1:12" x14ac:dyDescent="0.25">
      <c r="A4" s="81" t="s">
        <v>506</v>
      </c>
      <c r="B4" t="s">
        <v>413</v>
      </c>
      <c r="C4" t="s">
        <v>447</v>
      </c>
      <c r="D4" t="s">
        <v>260</v>
      </c>
      <c r="E4" t="s">
        <v>249</v>
      </c>
      <c r="F4" t="s">
        <v>346</v>
      </c>
      <c r="G4" t="s">
        <v>248</v>
      </c>
      <c r="H4" t="s">
        <v>505</v>
      </c>
      <c r="I4" t="s">
        <v>722</v>
      </c>
      <c r="J4" t="s">
        <v>250</v>
      </c>
      <c r="K4" t="s">
        <v>729</v>
      </c>
      <c r="L4" t="s">
        <v>507</v>
      </c>
    </row>
    <row r="5" spans="1:12" x14ac:dyDescent="0.25">
      <c r="A5" s="82" t="s">
        <v>464</v>
      </c>
      <c r="B5" s="80">
        <v>2</v>
      </c>
      <c r="C5" s="80">
        <v>1</v>
      </c>
      <c r="D5" s="80">
        <v>4</v>
      </c>
      <c r="E5" s="80">
        <v>123</v>
      </c>
      <c r="F5" s="80">
        <v>3</v>
      </c>
      <c r="G5" s="80">
        <v>28</v>
      </c>
      <c r="H5" s="80">
        <v>111</v>
      </c>
      <c r="I5" s="80">
        <v>1</v>
      </c>
      <c r="J5" s="80">
        <v>3</v>
      </c>
      <c r="K5" s="80">
        <v>2</v>
      </c>
      <c r="L5" s="80">
        <v>278</v>
      </c>
    </row>
    <row r="6" spans="1:12" x14ac:dyDescent="0.25">
      <c r="A6" s="82" t="s">
        <v>6</v>
      </c>
      <c r="B6" s="80">
        <v>5</v>
      </c>
      <c r="C6" s="80">
        <v>15</v>
      </c>
      <c r="D6" s="80"/>
      <c r="E6" s="80">
        <v>29</v>
      </c>
      <c r="F6" s="80">
        <v>3</v>
      </c>
      <c r="G6" s="80">
        <v>1</v>
      </c>
      <c r="H6" s="80">
        <v>1</v>
      </c>
      <c r="I6" s="80"/>
      <c r="J6" s="80">
        <v>2</v>
      </c>
      <c r="K6" s="80"/>
      <c r="L6" s="80">
        <v>56</v>
      </c>
    </row>
    <row r="7" spans="1:12" x14ac:dyDescent="0.25">
      <c r="A7" s="82" t="s">
        <v>463</v>
      </c>
      <c r="B7" s="80"/>
      <c r="C7" s="80"/>
      <c r="D7" s="80">
        <v>2</v>
      </c>
      <c r="E7" s="80">
        <v>78</v>
      </c>
      <c r="F7" s="80">
        <v>2</v>
      </c>
      <c r="G7" s="80">
        <v>18</v>
      </c>
      <c r="H7" s="80">
        <v>2</v>
      </c>
      <c r="I7" s="80"/>
      <c r="J7" s="80"/>
      <c r="K7" s="80"/>
      <c r="L7" s="80">
        <v>102</v>
      </c>
    </row>
    <row r="8" spans="1:12" x14ac:dyDescent="0.25">
      <c r="A8" s="82" t="s">
        <v>505</v>
      </c>
      <c r="B8" s="80"/>
      <c r="C8" s="80"/>
      <c r="D8" s="80"/>
      <c r="E8" s="80"/>
      <c r="F8" s="80"/>
      <c r="G8" s="80"/>
      <c r="H8" s="80"/>
      <c r="I8" s="80"/>
      <c r="J8" s="80"/>
      <c r="K8" s="80"/>
      <c r="L8" s="80"/>
    </row>
    <row r="9" spans="1:12" x14ac:dyDescent="0.25">
      <c r="A9" s="82" t="s">
        <v>507</v>
      </c>
      <c r="B9" s="80">
        <v>7</v>
      </c>
      <c r="C9" s="80">
        <v>16</v>
      </c>
      <c r="D9" s="80">
        <v>6</v>
      </c>
      <c r="E9" s="80">
        <v>230</v>
      </c>
      <c r="F9" s="80">
        <v>8</v>
      </c>
      <c r="G9" s="80">
        <v>47</v>
      </c>
      <c r="H9" s="80">
        <v>114</v>
      </c>
      <c r="I9" s="80">
        <v>1</v>
      </c>
      <c r="J9" s="80">
        <v>5</v>
      </c>
      <c r="K9" s="80">
        <v>2</v>
      </c>
      <c r="L9" s="80">
        <v>436</v>
      </c>
    </row>
    <row r="11" spans="1:12" x14ac:dyDescent="0.25">
      <c r="B11" t="s">
        <v>464</v>
      </c>
      <c r="C11" t="s">
        <v>6</v>
      </c>
      <c r="D11" t="s">
        <v>463</v>
      </c>
      <c r="E11" t="s">
        <v>508</v>
      </c>
    </row>
    <row r="12" spans="1:12" x14ac:dyDescent="0.25">
      <c r="A12" s="82" t="s">
        <v>413</v>
      </c>
      <c r="B12">
        <f>GETPIVOTDATA("Action",$A$3,"Entité responsable","AI MONTMAGNY","Etat","A réaliser")</f>
        <v>2</v>
      </c>
      <c r="C12">
        <f>GETPIVOTDATA("Action",$A$3,"Entité responsable","AI MONTMAGNY","Etat","En cours")</f>
        <v>5</v>
      </c>
      <c r="D12">
        <f>GETPIVOTDATA("Action",$A$3,"Entité responsable","AI MONTMAGNY","Etat","Réalisée")</f>
        <v>0</v>
      </c>
      <c r="E12">
        <f t="shared" ref="E12:E17" si="0">SUM(B12:D12)</f>
        <v>7</v>
      </c>
    </row>
    <row r="13" spans="1:12" x14ac:dyDescent="0.25">
      <c r="A13" s="82" t="s">
        <v>447</v>
      </c>
      <c r="B13">
        <f>GETPIVOTDATA("Action",$A$3,"Entité responsable","AI NANTERRE","Etat","A réaliser")</f>
        <v>1</v>
      </c>
      <c r="C13">
        <f>GETPIVOTDATA("Action",$A$3,"Entité responsable","AI NANTERRE","Etat","En cours")</f>
        <v>15</v>
      </c>
      <c r="D13">
        <f>GETPIVOTDATA("Action",$A$3,"Entité responsable","AI NANTERRE","Etat","Réalisée")</f>
        <v>0</v>
      </c>
      <c r="E13">
        <f t="shared" si="0"/>
        <v>16</v>
      </c>
    </row>
    <row r="14" spans="1:12" x14ac:dyDescent="0.25">
      <c r="A14" s="82" t="s">
        <v>260</v>
      </c>
      <c r="B14">
        <f>GETPIVOTDATA("Action",$A$3,"Entité responsable","AIS","Etat","A réaliser")</f>
        <v>4</v>
      </c>
      <c r="C14">
        <f>GETPIVOTDATA("Action",$A$3,"Entité responsable","AIS","Etat","En cours")</f>
        <v>0</v>
      </c>
      <c r="D14">
        <f>GETPIVOTDATA("Action",$A$3,"Entité responsable","AIS","Etat","Réalisée")</f>
        <v>2</v>
      </c>
      <c r="E14">
        <f t="shared" si="0"/>
        <v>6</v>
      </c>
    </row>
    <row r="15" spans="1:12" x14ac:dyDescent="0.25">
      <c r="A15" s="82" t="s">
        <v>249</v>
      </c>
      <c r="B15">
        <f>GETPIVOTDATA("Action",$A$3,"Entité responsable","AMEPS","Etat","A réaliser")</f>
        <v>123</v>
      </c>
      <c r="C15">
        <f>GETPIVOTDATA("Action",$A$3,"Entité responsable","AMEPS","Etat","En cours")</f>
        <v>29</v>
      </c>
      <c r="D15">
        <f>GETPIVOTDATA("Action",$A$3,"Entité responsable","AMEPS","Etat","Réalisée")</f>
        <v>78</v>
      </c>
      <c r="E15">
        <f t="shared" si="0"/>
        <v>230</v>
      </c>
    </row>
    <row r="16" spans="1:12" x14ac:dyDescent="0.25">
      <c r="A16" s="82" t="s">
        <v>346</v>
      </c>
      <c r="B16">
        <f>GETPIVOTDATA("Action",$A$3,"Entité responsable","PES","Etat","A réaliser")</f>
        <v>3</v>
      </c>
      <c r="C16">
        <f>GETPIVOTDATA("Action",$A$3,"Entité responsable","PES","Etat","En cours")</f>
        <v>3</v>
      </c>
      <c r="D16">
        <f>GETPIVOTDATA("Action",$A$3,"Entité responsable","PES","Etat","Réalisée")</f>
        <v>2</v>
      </c>
      <c r="E16">
        <f t="shared" si="0"/>
        <v>8</v>
      </c>
    </row>
    <row r="17" spans="1:5" x14ac:dyDescent="0.25">
      <c r="A17" s="82" t="s">
        <v>248</v>
      </c>
      <c r="B17">
        <f>GETPIVOTDATA("Action",$A$3,"Entité responsable","RTE","Etat","A réaliser")</f>
        <v>28</v>
      </c>
      <c r="C17">
        <f>GETPIVOTDATA("Action",$A$3,"Entité responsable","RTE","Etat","En cours")</f>
        <v>1</v>
      </c>
      <c r="D17">
        <f>GETPIVOTDATA("Action",$A$3,"Entité responsable","RTE","Etat","Réalisée")</f>
        <v>18</v>
      </c>
      <c r="E17">
        <f t="shared" si="0"/>
        <v>47</v>
      </c>
    </row>
    <row r="18" spans="1:5" x14ac:dyDescent="0.25">
      <c r="A18" s="82" t="s">
        <v>508</v>
      </c>
      <c r="B18">
        <f>SUM(B12:B17)</f>
        <v>161</v>
      </c>
      <c r="C18">
        <f>SUM(C12:C17)</f>
        <v>53</v>
      </c>
      <c r="D18">
        <f>SUM(D12:D17)</f>
        <v>100</v>
      </c>
      <c r="E18">
        <f>SUM(E12:E17)</f>
        <v>314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Y314"/>
  <sheetViews>
    <sheetView zoomScale="70" zoomScaleNormal="70" workbookViewId="0"/>
  </sheetViews>
  <sheetFormatPr baseColWidth="10" defaultColWidth="11.42578125" defaultRowHeight="15" x14ac:dyDescent="0.25"/>
  <cols>
    <col min="1" max="1" width="13.140625" style="1" bestFit="1" customWidth="1"/>
    <col min="2" max="2" width="141.7109375" style="1" bestFit="1" customWidth="1"/>
    <col min="3" max="3" width="24.85546875" style="1" bestFit="1" customWidth="1"/>
    <col min="4" max="4" width="20.28515625" style="1" customWidth="1"/>
    <col min="5" max="5" width="11.5703125" style="1" bestFit="1" customWidth="1"/>
    <col min="6" max="6" width="33" style="1" bestFit="1" customWidth="1"/>
    <col min="7" max="7" width="84.42578125" style="1" bestFit="1" customWidth="1"/>
    <col min="8" max="8" width="166.140625" style="1" bestFit="1" customWidth="1"/>
    <col min="9" max="16384" width="11.42578125" style="21"/>
  </cols>
  <sheetData>
    <row r="1" spans="1:8" ht="66.75" customHeight="1" x14ac:dyDescent="0.25">
      <c r="A1" s="24" t="s">
        <v>1</v>
      </c>
      <c r="B1" s="24" t="s">
        <v>2</v>
      </c>
      <c r="C1" s="24" t="s">
        <v>253</v>
      </c>
      <c r="D1" s="25" t="s">
        <v>247</v>
      </c>
      <c r="E1" s="24" t="s">
        <v>25</v>
      </c>
      <c r="F1" s="24" t="s">
        <v>18</v>
      </c>
      <c r="G1" s="24" t="s">
        <v>251</v>
      </c>
      <c r="H1" s="24" t="s">
        <v>252</v>
      </c>
    </row>
    <row r="2" spans="1:8" x14ac:dyDescent="0.25">
      <c r="A2" s="2" t="s">
        <v>0</v>
      </c>
      <c r="B2" s="2" t="s">
        <v>349</v>
      </c>
      <c r="C2" s="2" t="s">
        <v>22</v>
      </c>
      <c r="D2" s="2" t="s">
        <v>249</v>
      </c>
      <c r="E2" s="2" t="s">
        <v>26</v>
      </c>
      <c r="F2" s="2"/>
      <c r="G2" s="2" t="s">
        <v>352</v>
      </c>
      <c r="H2" s="2"/>
    </row>
    <row r="3" spans="1:8" x14ac:dyDescent="0.25">
      <c r="A3" s="2" t="s">
        <v>0</v>
      </c>
      <c r="B3" s="2" t="s">
        <v>350</v>
      </c>
      <c r="C3" s="2" t="s">
        <v>22</v>
      </c>
      <c r="D3" s="2" t="s">
        <v>249</v>
      </c>
      <c r="E3" s="2" t="s">
        <v>26</v>
      </c>
      <c r="F3" s="2"/>
      <c r="G3" s="2" t="s">
        <v>352</v>
      </c>
      <c r="H3" s="2"/>
    </row>
    <row r="4" spans="1:8" x14ac:dyDescent="0.25">
      <c r="A4" s="30" t="s">
        <v>0</v>
      </c>
      <c r="B4" s="30" t="s">
        <v>351</v>
      </c>
      <c r="C4" s="30" t="s">
        <v>22</v>
      </c>
      <c r="D4" s="30" t="s">
        <v>249</v>
      </c>
      <c r="E4" s="30" t="s">
        <v>19</v>
      </c>
      <c r="F4" s="31">
        <v>45093</v>
      </c>
      <c r="G4" s="30" t="s">
        <v>19</v>
      </c>
      <c r="H4" s="30"/>
    </row>
    <row r="5" spans="1:8" x14ac:dyDescent="0.25">
      <c r="A5" s="2" t="s">
        <v>0</v>
      </c>
      <c r="B5" s="2" t="s">
        <v>21</v>
      </c>
      <c r="C5" s="2" t="s">
        <v>23</v>
      </c>
      <c r="D5" s="2" t="s">
        <v>249</v>
      </c>
      <c r="E5" s="2" t="s">
        <v>6</v>
      </c>
      <c r="F5" s="2"/>
      <c r="G5" s="4" t="s">
        <v>24</v>
      </c>
      <c r="H5" s="4"/>
    </row>
    <row r="6" spans="1:8" x14ac:dyDescent="0.25">
      <c r="A6" s="30" t="s">
        <v>0</v>
      </c>
      <c r="B6" s="30" t="s">
        <v>16</v>
      </c>
      <c r="C6" s="30" t="s">
        <v>17</v>
      </c>
      <c r="D6" s="30" t="s">
        <v>249</v>
      </c>
      <c r="E6" s="30" t="s">
        <v>19</v>
      </c>
      <c r="F6" s="31">
        <v>44949</v>
      </c>
      <c r="G6" s="30" t="s">
        <v>19</v>
      </c>
      <c r="H6" s="30"/>
    </row>
    <row r="7" spans="1:8" x14ac:dyDescent="0.25">
      <c r="A7" s="2" t="s">
        <v>0</v>
      </c>
      <c r="B7" s="2" t="s">
        <v>20</v>
      </c>
      <c r="C7" s="2" t="s">
        <v>17</v>
      </c>
      <c r="D7" s="2" t="s">
        <v>249</v>
      </c>
      <c r="E7" s="2" t="s">
        <v>27</v>
      </c>
      <c r="F7" s="2"/>
      <c r="G7" s="2" t="s">
        <v>28</v>
      </c>
      <c r="H7" s="2"/>
    </row>
    <row r="8" spans="1:8" x14ac:dyDescent="0.25">
      <c r="A8" s="30" t="s">
        <v>0</v>
      </c>
      <c r="B8" s="30" t="s">
        <v>347</v>
      </c>
      <c r="C8" s="30" t="s">
        <v>22</v>
      </c>
      <c r="D8" s="30" t="s">
        <v>249</v>
      </c>
      <c r="E8" s="30" t="s">
        <v>19</v>
      </c>
      <c r="F8" s="30" t="s">
        <v>509</v>
      </c>
      <c r="G8" s="30" t="s">
        <v>620</v>
      </c>
      <c r="H8" s="2"/>
    </row>
    <row r="9" spans="1:8" x14ac:dyDescent="0.25">
      <c r="A9" s="30" t="s">
        <v>0</v>
      </c>
      <c r="B9" s="30" t="s">
        <v>348</v>
      </c>
      <c r="C9" s="30" t="s">
        <v>62</v>
      </c>
      <c r="D9" s="30" t="s">
        <v>249</v>
      </c>
      <c r="E9" s="30" t="s">
        <v>19</v>
      </c>
      <c r="F9" s="30" t="s">
        <v>509</v>
      </c>
      <c r="G9" s="30" t="s">
        <v>606</v>
      </c>
      <c r="H9" s="2"/>
    </row>
    <row r="10" spans="1:8" x14ac:dyDescent="0.25">
      <c r="A10" s="2" t="s">
        <v>0</v>
      </c>
      <c r="B10" s="2" t="s">
        <v>3</v>
      </c>
      <c r="C10" s="2" t="s">
        <v>4</v>
      </c>
      <c r="D10" s="2" t="s">
        <v>248</v>
      </c>
      <c r="E10" s="13" t="s">
        <v>26</v>
      </c>
      <c r="F10" s="2"/>
      <c r="G10" s="2"/>
      <c r="H10" s="2"/>
    </row>
    <row r="11" spans="1:8" x14ac:dyDescent="0.25">
      <c r="A11" s="30" t="s">
        <v>0</v>
      </c>
      <c r="B11" s="30" t="s">
        <v>5</v>
      </c>
      <c r="C11" s="30" t="s">
        <v>4</v>
      </c>
      <c r="D11" s="30" t="s">
        <v>248</v>
      </c>
      <c r="E11" s="30" t="s">
        <v>19</v>
      </c>
      <c r="F11" s="30" t="s">
        <v>536</v>
      </c>
      <c r="G11" s="30" t="s">
        <v>621</v>
      </c>
      <c r="H11" s="2"/>
    </row>
    <row r="12" spans="1:8" x14ac:dyDescent="0.25">
      <c r="A12" s="2" t="s">
        <v>0</v>
      </c>
      <c r="B12" s="2" t="s">
        <v>7</v>
      </c>
      <c r="C12" s="2" t="s">
        <v>4</v>
      </c>
      <c r="D12" s="2" t="s">
        <v>248</v>
      </c>
      <c r="E12" s="14" t="s">
        <v>6</v>
      </c>
      <c r="F12" s="2"/>
      <c r="G12" s="2" t="s">
        <v>8</v>
      </c>
      <c r="H12" s="2"/>
    </row>
    <row r="13" spans="1:8" x14ac:dyDescent="0.25">
      <c r="A13" s="2" t="s">
        <v>0</v>
      </c>
      <c r="B13" s="2" t="s">
        <v>9</v>
      </c>
      <c r="C13" s="2" t="s">
        <v>4</v>
      </c>
      <c r="D13" s="2" t="s">
        <v>248</v>
      </c>
      <c r="E13" s="13" t="s">
        <v>26</v>
      </c>
      <c r="F13" s="2"/>
      <c r="G13" s="2"/>
      <c r="H13" s="2"/>
    </row>
    <row r="14" spans="1:8" x14ac:dyDescent="0.25">
      <c r="A14" s="2" t="s">
        <v>0</v>
      </c>
      <c r="B14" s="2" t="s">
        <v>10</v>
      </c>
      <c r="C14" s="2" t="s">
        <v>4</v>
      </c>
      <c r="D14" s="2" t="s">
        <v>248</v>
      </c>
      <c r="E14" s="13" t="s">
        <v>26</v>
      </c>
      <c r="F14" s="2"/>
      <c r="G14" s="2"/>
      <c r="H14" s="2"/>
    </row>
    <row r="15" spans="1:8" x14ac:dyDescent="0.25">
      <c r="A15" s="2" t="s">
        <v>0</v>
      </c>
      <c r="B15" s="2" t="s">
        <v>11</v>
      </c>
      <c r="C15" s="2" t="s">
        <v>4</v>
      </c>
      <c r="D15" s="2" t="s">
        <v>248</v>
      </c>
      <c r="E15" s="13" t="s">
        <v>26</v>
      </c>
      <c r="F15" s="2"/>
      <c r="G15" s="2"/>
      <c r="H15" s="2"/>
    </row>
    <row r="16" spans="1:8" x14ac:dyDescent="0.25">
      <c r="A16" s="2" t="s">
        <v>0</v>
      </c>
      <c r="B16" s="2" t="s">
        <v>12</v>
      </c>
      <c r="C16" s="2" t="s">
        <v>4</v>
      </c>
      <c r="D16" s="2" t="s">
        <v>248</v>
      </c>
      <c r="E16" s="13" t="s">
        <v>26</v>
      </c>
      <c r="F16" s="2"/>
      <c r="G16" s="2"/>
      <c r="H16" s="2"/>
    </row>
    <row r="17" spans="1:8" x14ac:dyDescent="0.25">
      <c r="A17" s="2" t="s">
        <v>0</v>
      </c>
      <c r="B17" s="2" t="s">
        <v>13</v>
      </c>
      <c r="C17" s="2" t="s">
        <v>4</v>
      </c>
      <c r="D17" s="2" t="s">
        <v>248</v>
      </c>
      <c r="E17" s="13" t="s">
        <v>26</v>
      </c>
      <c r="F17" s="2"/>
      <c r="G17" s="2"/>
      <c r="H17" s="2"/>
    </row>
    <row r="18" spans="1:8" x14ac:dyDescent="0.25">
      <c r="A18" s="2" t="s">
        <v>0</v>
      </c>
      <c r="B18" s="2" t="s">
        <v>14</v>
      </c>
      <c r="C18" s="2" t="s">
        <v>4</v>
      </c>
      <c r="D18" s="2" t="s">
        <v>248</v>
      </c>
      <c r="E18" s="13" t="s">
        <v>26</v>
      </c>
      <c r="F18" s="2"/>
      <c r="G18" s="2"/>
      <c r="H18" s="2"/>
    </row>
    <row r="19" spans="1:8" x14ac:dyDescent="0.25">
      <c r="A19" s="2" t="s">
        <v>0</v>
      </c>
      <c r="B19" s="2" t="s">
        <v>623</v>
      </c>
      <c r="C19" s="2" t="s">
        <v>22</v>
      </c>
      <c r="D19" s="2" t="s">
        <v>249</v>
      </c>
      <c r="E19" s="2" t="s">
        <v>6</v>
      </c>
      <c r="F19" s="2"/>
      <c r="G19" s="2" t="s">
        <v>624</v>
      </c>
      <c r="H19" s="2"/>
    </row>
    <row r="20" spans="1:8" x14ac:dyDescent="0.25">
      <c r="A20" s="2" t="s">
        <v>0</v>
      </c>
      <c r="B20" s="2" t="s">
        <v>15</v>
      </c>
      <c r="C20" s="2" t="s">
        <v>4</v>
      </c>
      <c r="D20" s="2" t="s">
        <v>248</v>
      </c>
      <c r="E20" s="13" t="s">
        <v>26</v>
      </c>
      <c r="F20" s="2"/>
      <c r="G20" s="2"/>
      <c r="H20" s="2"/>
    </row>
    <row r="21" spans="1:8" x14ac:dyDescent="0.25">
      <c r="A21" s="16" t="s">
        <v>32</v>
      </c>
      <c r="B21" s="16" t="s">
        <v>410</v>
      </c>
      <c r="C21" s="16"/>
      <c r="D21" s="16" t="s">
        <v>413</v>
      </c>
      <c r="E21" s="16" t="s">
        <v>26</v>
      </c>
      <c r="F21" s="16"/>
      <c r="G21" s="16"/>
      <c r="H21" s="23"/>
    </row>
    <row r="22" spans="1:8" x14ac:dyDescent="0.25">
      <c r="A22" s="16" t="s">
        <v>32</v>
      </c>
      <c r="B22" s="16" t="s">
        <v>411</v>
      </c>
      <c r="C22" s="16"/>
      <c r="D22" s="16" t="s">
        <v>413</v>
      </c>
      <c r="E22" s="16" t="s">
        <v>26</v>
      </c>
      <c r="F22" s="16"/>
      <c r="G22" s="16"/>
      <c r="H22" s="23"/>
    </row>
    <row r="23" spans="1:8" x14ac:dyDescent="0.25">
      <c r="A23" s="2" t="s">
        <v>32</v>
      </c>
      <c r="B23" s="2" t="s">
        <v>37</v>
      </c>
      <c r="C23" s="2" t="s">
        <v>23</v>
      </c>
      <c r="D23" s="2" t="s">
        <v>260</v>
      </c>
      <c r="E23" s="2" t="s">
        <v>26</v>
      </c>
      <c r="F23" s="2"/>
      <c r="G23" s="2"/>
      <c r="H23" s="2"/>
    </row>
    <row r="24" spans="1:8" x14ac:dyDescent="0.25">
      <c r="A24" s="2" t="s">
        <v>32</v>
      </c>
      <c r="B24" s="2" t="s">
        <v>34</v>
      </c>
      <c r="C24" s="2" t="s">
        <v>36</v>
      </c>
      <c r="D24" s="2" t="s">
        <v>249</v>
      </c>
      <c r="E24" s="2" t="s">
        <v>6</v>
      </c>
      <c r="F24" s="2"/>
      <c r="G24" s="2" t="s">
        <v>256</v>
      </c>
      <c r="H24" s="2"/>
    </row>
    <row r="25" spans="1:8" x14ac:dyDescent="0.25">
      <c r="A25" s="30" t="s">
        <v>32</v>
      </c>
      <c r="B25" s="30" t="s">
        <v>33</v>
      </c>
      <c r="C25" s="30" t="s">
        <v>17</v>
      </c>
      <c r="D25" s="30" t="s">
        <v>249</v>
      </c>
      <c r="E25" s="30" t="s">
        <v>19</v>
      </c>
      <c r="F25" s="31">
        <v>45169</v>
      </c>
      <c r="G25" s="30" t="s">
        <v>255</v>
      </c>
      <c r="H25" s="30"/>
    </row>
    <row r="26" spans="1:8" x14ac:dyDescent="0.25">
      <c r="A26" s="53" t="s">
        <v>32</v>
      </c>
      <c r="B26" s="53" t="s">
        <v>57</v>
      </c>
      <c r="C26" s="53" t="s">
        <v>17</v>
      </c>
      <c r="D26" s="2" t="s">
        <v>249</v>
      </c>
      <c r="E26" s="53" t="s">
        <v>6</v>
      </c>
      <c r="F26" s="54"/>
      <c r="G26" s="53"/>
      <c r="H26" s="53"/>
    </row>
    <row r="27" spans="1:8" x14ac:dyDescent="0.25">
      <c r="A27" s="30" t="s">
        <v>32</v>
      </c>
      <c r="B27" s="30" t="s">
        <v>35</v>
      </c>
      <c r="C27" s="30" t="s">
        <v>17</v>
      </c>
      <c r="D27" s="30" t="s">
        <v>249</v>
      </c>
      <c r="E27" s="30" t="s">
        <v>19</v>
      </c>
      <c r="F27" s="31">
        <v>44957</v>
      </c>
      <c r="G27" s="30" t="s">
        <v>19</v>
      </c>
      <c r="H27" s="30"/>
    </row>
    <row r="28" spans="1:8" x14ac:dyDescent="0.25">
      <c r="A28" s="2" t="s">
        <v>32</v>
      </c>
      <c r="B28" s="2" t="s">
        <v>268</v>
      </c>
      <c r="C28" s="2" t="s">
        <v>17</v>
      </c>
      <c r="D28" s="2" t="s">
        <v>249</v>
      </c>
      <c r="E28" s="2" t="s">
        <v>26</v>
      </c>
      <c r="F28" s="3"/>
      <c r="G28" s="2"/>
      <c r="H28" s="2"/>
    </row>
    <row r="29" spans="1:8" x14ac:dyDescent="0.25">
      <c r="A29" s="2" t="s">
        <v>32</v>
      </c>
      <c r="B29" s="2" t="s">
        <v>269</v>
      </c>
      <c r="C29" s="2" t="s">
        <v>17</v>
      </c>
      <c r="D29" s="2" t="s">
        <v>249</v>
      </c>
      <c r="E29" s="2" t="s">
        <v>26</v>
      </c>
      <c r="F29" s="3"/>
      <c r="G29" s="2"/>
      <c r="H29" s="2"/>
    </row>
    <row r="30" spans="1:8" x14ac:dyDescent="0.25">
      <c r="A30" s="2" t="s">
        <v>32</v>
      </c>
      <c r="B30" s="2" t="s">
        <v>270</v>
      </c>
      <c r="C30" s="2" t="s">
        <v>17</v>
      </c>
      <c r="D30" s="2" t="s">
        <v>249</v>
      </c>
      <c r="E30" s="2" t="s">
        <v>26</v>
      </c>
      <c r="F30" s="3"/>
      <c r="G30" s="2"/>
      <c r="H30" s="2"/>
    </row>
    <row r="31" spans="1:8" x14ac:dyDescent="0.25">
      <c r="A31" s="2" t="s">
        <v>32</v>
      </c>
      <c r="B31" s="2" t="s">
        <v>271</v>
      </c>
      <c r="C31" s="2" t="s">
        <v>17</v>
      </c>
      <c r="D31" s="2" t="s">
        <v>249</v>
      </c>
      <c r="E31" s="2" t="s">
        <v>26</v>
      </c>
      <c r="F31" s="3"/>
      <c r="G31" s="2"/>
      <c r="H31" s="2"/>
    </row>
    <row r="32" spans="1:8" x14ac:dyDescent="0.25">
      <c r="A32" s="2" t="s">
        <v>32</v>
      </c>
      <c r="B32" s="2" t="s">
        <v>272</v>
      </c>
      <c r="C32" s="2" t="s">
        <v>17</v>
      </c>
      <c r="D32" s="2" t="s">
        <v>249</v>
      </c>
      <c r="E32" s="2" t="s">
        <v>26</v>
      </c>
      <c r="F32" s="3"/>
      <c r="G32" s="2"/>
      <c r="H32" s="2"/>
    </row>
    <row r="33" spans="1:8" x14ac:dyDescent="0.25">
      <c r="A33" s="16" t="s">
        <v>32</v>
      </c>
      <c r="B33" s="61" t="s">
        <v>234</v>
      </c>
      <c r="C33" s="61"/>
      <c r="D33" s="16" t="s">
        <v>249</v>
      </c>
      <c r="E33" s="16" t="s">
        <v>26</v>
      </c>
      <c r="F33" s="16"/>
      <c r="G33" s="16"/>
      <c r="H33" s="23" t="s">
        <v>237</v>
      </c>
    </row>
    <row r="34" spans="1:8" x14ac:dyDescent="0.25">
      <c r="A34" s="16" t="s">
        <v>32</v>
      </c>
      <c r="B34" s="61" t="s">
        <v>294</v>
      </c>
      <c r="C34" s="61"/>
      <c r="D34" s="16" t="s">
        <v>249</v>
      </c>
      <c r="E34" s="16" t="s">
        <v>26</v>
      </c>
      <c r="F34" s="16"/>
      <c r="G34" s="16"/>
      <c r="H34" s="23"/>
    </row>
    <row r="35" spans="1:8" x14ac:dyDescent="0.25">
      <c r="A35" s="16" t="s">
        <v>32</v>
      </c>
      <c r="B35" s="61" t="s">
        <v>401</v>
      </c>
      <c r="C35" s="61"/>
      <c r="D35" s="16" t="s">
        <v>249</v>
      </c>
      <c r="E35" s="16" t="s">
        <v>26</v>
      </c>
      <c r="F35" s="16"/>
      <c r="G35" s="16"/>
      <c r="H35" s="23"/>
    </row>
    <row r="36" spans="1:8" x14ac:dyDescent="0.25">
      <c r="A36" s="16" t="s">
        <v>32</v>
      </c>
      <c r="B36" s="61" t="s">
        <v>402</v>
      </c>
      <c r="C36" s="61"/>
      <c r="D36" s="16" t="s">
        <v>249</v>
      </c>
      <c r="E36" s="16" t="s">
        <v>26</v>
      </c>
      <c r="F36" s="16"/>
      <c r="G36" s="16"/>
      <c r="H36" s="23"/>
    </row>
    <row r="37" spans="1:8" x14ac:dyDescent="0.25">
      <c r="A37" s="16" t="s">
        <v>32</v>
      </c>
      <c r="B37" s="61" t="s">
        <v>403</v>
      </c>
      <c r="C37" s="61"/>
      <c r="D37" s="16" t="s">
        <v>249</v>
      </c>
      <c r="E37" s="16" t="s">
        <v>26</v>
      </c>
      <c r="F37" s="16"/>
      <c r="G37" s="16"/>
      <c r="H37" s="23"/>
    </row>
    <row r="38" spans="1:8" x14ac:dyDescent="0.25">
      <c r="A38" s="16" t="s">
        <v>32</v>
      </c>
      <c r="B38" s="61" t="s">
        <v>404</v>
      </c>
      <c r="C38" s="61"/>
      <c r="D38" s="16" t="s">
        <v>249</v>
      </c>
      <c r="E38" s="16" t="s">
        <v>26</v>
      </c>
      <c r="F38" s="16"/>
      <c r="G38" s="16"/>
      <c r="H38" s="23"/>
    </row>
    <row r="39" spans="1:8" x14ac:dyDescent="0.25">
      <c r="A39" s="16" t="s">
        <v>32</v>
      </c>
      <c r="B39" s="61" t="s">
        <v>405</v>
      </c>
      <c r="C39" s="61"/>
      <c r="D39" s="16" t="s">
        <v>249</v>
      </c>
      <c r="E39" s="16" t="s">
        <v>26</v>
      </c>
      <c r="F39" s="16"/>
      <c r="G39" s="16"/>
      <c r="H39" s="23"/>
    </row>
    <row r="40" spans="1:8" x14ac:dyDescent="0.25">
      <c r="A40" s="60" t="s">
        <v>32</v>
      </c>
      <c r="B40" s="61" t="s">
        <v>406</v>
      </c>
      <c r="C40" s="61"/>
      <c r="D40" s="16" t="s">
        <v>249</v>
      </c>
      <c r="E40" s="16" t="s">
        <v>26</v>
      </c>
      <c r="F40" s="16"/>
      <c r="G40" s="16"/>
      <c r="H40" s="23"/>
    </row>
    <row r="41" spans="1:8" x14ac:dyDescent="0.25">
      <c r="A41" s="60" t="s">
        <v>32</v>
      </c>
      <c r="B41" s="61" t="s">
        <v>407</v>
      </c>
      <c r="C41" s="61"/>
      <c r="D41" s="16" t="s">
        <v>249</v>
      </c>
      <c r="E41" s="16" t="s">
        <v>26</v>
      </c>
      <c r="F41" s="16"/>
      <c r="G41" s="16"/>
      <c r="H41" s="23"/>
    </row>
    <row r="42" spans="1:8" x14ac:dyDescent="0.25">
      <c r="A42" s="60" t="s">
        <v>32</v>
      </c>
      <c r="B42" s="61" t="s">
        <v>408</v>
      </c>
      <c r="C42" s="61"/>
      <c r="D42" s="16" t="s">
        <v>249</v>
      </c>
      <c r="E42" s="16" t="s">
        <v>26</v>
      </c>
      <c r="F42" s="16"/>
      <c r="G42" s="16"/>
      <c r="H42" s="23"/>
    </row>
    <row r="43" spans="1:8" x14ac:dyDescent="0.25">
      <c r="A43" s="60" t="s">
        <v>32</v>
      </c>
      <c r="B43" s="61" t="s">
        <v>409</v>
      </c>
      <c r="C43" s="61"/>
      <c r="D43" s="16" t="s">
        <v>249</v>
      </c>
      <c r="E43" s="16" t="s">
        <v>26</v>
      </c>
      <c r="F43" s="16"/>
      <c r="G43" s="16"/>
      <c r="H43" s="23"/>
    </row>
    <row r="44" spans="1:8" x14ac:dyDescent="0.25">
      <c r="A44" s="60" t="s">
        <v>32</v>
      </c>
      <c r="B44" s="61" t="s">
        <v>412</v>
      </c>
      <c r="C44" s="61"/>
      <c r="D44" s="16" t="s">
        <v>249</v>
      </c>
      <c r="E44" s="16" t="s">
        <v>26</v>
      </c>
      <c r="F44" s="16"/>
      <c r="G44" s="16"/>
      <c r="H44" s="23"/>
    </row>
    <row r="45" spans="1:8" x14ac:dyDescent="0.25">
      <c r="A45" s="60" t="s">
        <v>32</v>
      </c>
      <c r="B45" s="61" t="s">
        <v>414</v>
      </c>
      <c r="C45" s="61"/>
      <c r="D45" s="16" t="s">
        <v>249</v>
      </c>
      <c r="E45" s="16" t="s">
        <v>26</v>
      </c>
      <c r="F45" s="16"/>
      <c r="G45" s="16"/>
      <c r="H45" s="23"/>
    </row>
    <row r="46" spans="1:8" x14ac:dyDescent="0.25">
      <c r="A46" s="60" t="s">
        <v>32</v>
      </c>
      <c r="B46" s="61" t="s">
        <v>415</v>
      </c>
      <c r="C46" s="61"/>
      <c r="D46" s="16" t="s">
        <v>249</v>
      </c>
      <c r="E46" s="16" t="s">
        <v>26</v>
      </c>
      <c r="F46" s="16"/>
      <c r="G46" s="16"/>
      <c r="H46" s="23"/>
    </row>
    <row r="47" spans="1:8" x14ac:dyDescent="0.25">
      <c r="A47" s="60" t="s">
        <v>32</v>
      </c>
      <c r="B47" s="61" t="s">
        <v>416</v>
      </c>
      <c r="C47" s="61"/>
      <c r="D47" s="16" t="s">
        <v>249</v>
      </c>
      <c r="E47" s="16" t="s">
        <v>26</v>
      </c>
      <c r="F47" s="16"/>
      <c r="G47" s="16"/>
      <c r="H47" s="23"/>
    </row>
    <row r="48" spans="1:8" x14ac:dyDescent="0.25">
      <c r="A48" s="60" t="s">
        <v>32</v>
      </c>
      <c r="B48" s="61" t="s">
        <v>417</v>
      </c>
      <c r="C48" s="61"/>
      <c r="D48" s="16" t="s">
        <v>249</v>
      </c>
      <c r="E48" s="16" t="s">
        <v>26</v>
      </c>
      <c r="F48" s="16"/>
      <c r="G48" s="16"/>
      <c r="H48" s="23"/>
    </row>
    <row r="49" spans="1:8" x14ac:dyDescent="0.25">
      <c r="A49" s="60" t="s">
        <v>32</v>
      </c>
      <c r="B49" s="61" t="s">
        <v>418</v>
      </c>
      <c r="C49" s="61"/>
      <c r="D49" s="16" t="s">
        <v>249</v>
      </c>
      <c r="E49" s="16" t="s">
        <v>26</v>
      </c>
      <c r="F49" s="16"/>
      <c r="G49" s="16"/>
      <c r="H49" s="23"/>
    </row>
    <row r="50" spans="1:8" x14ac:dyDescent="0.25">
      <c r="A50" s="60" t="s">
        <v>32</v>
      </c>
      <c r="B50" s="61" t="s">
        <v>419</v>
      </c>
      <c r="C50" s="61"/>
      <c r="D50" s="16" t="s">
        <v>249</v>
      </c>
      <c r="E50" s="16" t="s">
        <v>26</v>
      </c>
      <c r="F50" s="16"/>
      <c r="G50" s="16"/>
      <c r="H50" s="23"/>
    </row>
    <row r="51" spans="1:8" x14ac:dyDescent="0.25">
      <c r="A51" s="60" t="s">
        <v>32</v>
      </c>
      <c r="B51" s="61" t="s">
        <v>420</v>
      </c>
      <c r="C51" s="61"/>
      <c r="D51" s="16" t="s">
        <v>249</v>
      </c>
      <c r="E51" s="16" t="s">
        <v>26</v>
      </c>
      <c r="F51" s="16"/>
      <c r="G51" s="16"/>
      <c r="H51" s="23"/>
    </row>
    <row r="52" spans="1:8" x14ac:dyDescent="0.25">
      <c r="A52" s="60" t="s">
        <v>32</v>
      </c>
      <c r="B52" s="61" t="s">
        <v>421</v>
      </c>
      <c r="C52" s="61"/>
      <c r="D52" s="16" t="s">
        <v>249</v>
      </c>
      <c r="E52" s="16" t="s">
        <v>26</v>
      </c>
      <c r="F52" s="16"/>
      <c r="G52" s="16"/>
      <c r="H52" s="23"/>
    </row>
    <row r="53" spans="1:8" x14ac:dyDescent="0.25">
      <c r="A53" s="60" t="s">
        <v>32</v>
      </c>
      <c r="B53" s="61" t="s">
        <v>437</v>
      </c>
      <c r="C53" s="61"/>
      <c r="D53" s="16" t="s">
        <v>249</v>
      </c>
      <c r="E53" s="16" t="s">
        <v>26</v>
      </c>
      <c r="F53" s="16"/>
      <c r="G53" s="16"/>
      <c r="H53" s="23"/>
    </row>
    <row r="54" spans="1:8" x14ac:dyDescent="0.25">
      <c r="A54" s="60" t="s">
        <v>32</v>
      </c>
      <c r="B54" s="61" t="s">
        <v>438</v>
      </c>
      <c r="C54" s="61"/>
      <c r="D54" s="16" t="s">
        <v>249</v>
      </c>
      <c r="E54" s="16" t="s">
        <v>26</v>
      </c>
      <c r="F54" s="16"/>
      <c r="G54" s="16"/>
      <c r="H54" s="23"/>
    </row>
    <row r="55" spans="1:8" x14ac:dyDescent="0.25">
      <c r="A55" s="32" t="s">
        <v>32</v>
      </c>
      <c r="B55" s="41" t="s">
        <v>443</v>
      </c>
      <c r="C55" s="41" t="s">
        <v>23</v>
      </c>
      <c r="D55" s="10" t="s">
        <v>250</v>
      </c>
      <c r="E55" s="41" t="s">
        <v>26</v>
      </c>
      <c r="F55" s="10" t="s">
        <v>354</v>
      </c>
      <c r="G55" s="10" t="s">
        <v>313</v>
      </c>
      <c r="H55" s="10" t="s">
        <v>444</v>
      </c>
    </row>
    <row r="56" spans="1:8" x14ac:dyDescent="0.25">
      <c r="A56" s="32" t="s">
        <v>32</v>
      </c>
      <c r="B56" s="42" t="s">
        <v>355</v>
      </c>
      <c r="C56" s="41" t="s">
        <v>23</v>
      </c>
      <c r="D56" s="10" t="s">
        <v>250</v>
      </c>
      <c r="E56" s="41" t="s">
        <v>26</v>
      </c>
      <c r="F56" s="10" t="s">
        <v>354</v>
      </c>
      <c r="G56" s="10" t="s">
        <v>313</v>
      </c>
      <c r="H56" s="32" t="s">
        <v>239</v>
      </c>
    </row>
    <row r="57" spans="1:8" x14ac:dyDescent="0.25">
      <c r="A57" s="32" t="s">
        <v>32</v>
      </c>
      <c r="B57" s="41" t="s">
        <v>356</v>
      </c>
      <c r="C57" s="41" t="s">
        <v>23</v>
      </c>
      <c r="D57" s="10" t="s">
        <v>250</v>
      </c>
      <c r="E57" s="41" t="s">
        <v>26</v>
      </c>
      <c r="F57" s="10" t="s">
        <v>354</v>
      </c>
      <c r="G57" s="10" t="s">
        <v>313</v>
      </c>
      <c r="H57" s="32" t="s">
        <v>238</v>
      </c>
    </row>
    <row r="58" spans="1:8" x14ac:dyDescent="0.25">
      <c r="A58" s="32" t="s">
        <v>32</v>
      </c>
      <c r="B58" s="41" t="s">
        <v>29</v>
      </c>
      <c r="C58" s="41" t="s">
        <v>23</v>
      </c>
      <c r="D58" s="10" t="s">
        <v>250</v>
      </c>
      <c r="E58" s="41" t="s">
        <v>26</v>
      </c>
      <c r="F58" s="10" t="s">
        <v>354</v>
      </c>
      <c r="G58" s="10" t="s">
        <v>313</v>
      </c>
      <c r="H58" s="32" t="s">
        <v>238</v>
      </c>
    </row>
    <row r="59" spans="1:8" ht="15.75" customHeight="1" x14ac:dyDescent="0.25">
      <c r="A59" s="32" t="s">
        <v>32</v>
      </c>
      <c r="B59" s="41" t="s">
        <v>30</v>
      </c>
      <c r="C59" s="41" t="s">
        <v>23</v>
      </c>
      <c r="D59" s="10" t="s">
        <v>250</v>
      </c>
      <c r="E59" s="41" t="s">
        <v>26</v>
      </c>
      <c r="F59" s="10" t="s">
        <v>354</v>
      </c>
      <c r="G59" s="10" t="s">
        <v>318</v>
      </c>
      <c r="H59" s="32" t="s">
        <v>357</v>
      </c>
    </row>
    <row r="60" spans="1:8" ht="15.75" customHeight="1" x14ac:dyDescent="0.25">
      <c r="A60" s="32" t="s">
        <v>32</v>
      </c>
      <c r="B60" s="42" t="s">
        <v>358</v>
      </c>
      <c r="C60" s="41" t="s">
        <v>23</v>
      </c>
      <c r="D60" s="10" t="s">
        <v>250</v>
      </c>
      <c r="E60" s="41" t="s">
        <v>26</v>
      </c>
      <c r="F60" s="10" t="s">
        <v>354</v>
      </c>
      <c r="G60" s="10" t="s">
        <v>313</v>
      </c>
      <c r="H60" s="43" t="s">
        <v>293</v>
      </c>
    </row>
    <row r="61" spans="1:8" ht="15.75" customHeight="1" x14ac:dyDescent="0.25">
      <c r="A61" s="32" t="s">
        <v>32</v>
      </c>
      <c r="B61" s="41" t="s">
        <v>359</v>
      </c>
      <c r="C61" s="41" t="s">
        <v>23</v>
      </c>
      <c r="D61" s="10" t="s">
        <v>250</v>
      </c>
      <c r="E61" s="41" t="s">
        <v>26</v>
      </c>
      <c r="F61" s="10" t="s">
        <v>354</v>
      </c>
      <c r="G61" s="10" t="s">
        <v>313</v>
      </c>
      <c r="H61" s="43" t="s">
        <v>236</v>
      </c>
    </row>
    <row r="62" spans="1:8" ht="15.75" customHeight="1" x14ac:dyDescent="0.25">
      <c r="A62" s="32" t="s">
        <v>32</v>
      </c>
      <c r="B62" s="41" t="s">
        <v>31</v>
      </c>
      <c r="C62" s="41" t="s">
        <v>23</v>
      </c>
      <c r="D62" s="10" t="s">
        <v>250</v>
      </c>
      <c r="E62" s="41" t="s">
        <v>26</v>
      </c>
      <c r="F62" s="10" t="s">
        <v>354</v>
      </c>
      <c r="G62" s="10" t="s">
        <v>360</v>
      </c>
      <c r="H62" s="32" t="s">
        <v>361</v>
      </c>
    </row>
    <row r="63" spans="1:8" x14ac:dyDescent="0.25">
      <c r="A63" s="13" t="s">
        <v>32</v>
      </c>
      <c r="B63" s="13" t="s">
        <v>316</v>
      </c>
      <c r="C63" s="13" t="s">
        <v>23</v>
      </c>
      <c r="D63" s="13" t="s">
        <v>250</v>
      </c>
      <c r="E63" s="13" t="s">
        <v>26</v>
      </c>
      <c r="F63" s="13"/>
      <c r="G63" s="13"/>
      <c r="H63" s="13" t="s">
        <v>362</v>
      </c>
    </row>
    <row r="64" spans="1:8" x14ac:dyDescent="0.25">
      <c r="A64" s="32" t="s">
        <v>32</v>
      </c>
      <c r="B64" s="41" t="s">
        <v>317</v>
      </c>
      <c r="C64" s="41" t="s">
        <v>23</v>
      </c>
      <c r="D64" s="10" t="s">
        <v>250</v>
      </c>
      <c r="E64" s="41" t="s">
        <v>26</v>
      </c>
      <c r="F64" s="10"/>
      <c r="G64" s="10"/>
      <c r="H64" s="10" t="s">
        <v>235</v>
      </c>
    </row>
    <row r="65" spans="1:8" x14ac:dyDescent="0.25">
      <c r="A65" s="30" t="s">
        <v>38</v>
      </c>
      <c r="B65" s="30" t="s">
        <v>203</v>
      </c>
      <c r="C65" s="30" t="s">
        <v>53</v>
      </c>
      <c r="D65" s="30" t="s">
        <v>249</v>
      </c>
      <c r="E65" s="30" t="s">
        <v>19</v>
      </c>
      <c r="F65" s="31">
        <v>44949</v>
      </c>
      <c r="G65" s="30"/>
      <c r="H65" s="30"/>
    </row>
    <row r="66" spans="1:8" x14ac:dyDescent="0.25">
      <c r="A66" s="30" t="s">
        <v>38</v>
      </c>
      <c r="B66" s="30" t="s">
        <v>204</v>
      </c>
      <c r="C66" s="30" t="s">
        <v>53</v>
      </c>
      <c r="D66" s="30" t="s">
        <v>249</v>
      </c>
      <c r="E66" s="30" t="s">
        <v>19</v>
      </c>
      <c r="F66" s="31">
        <v>44949</v>
      </c>
      <c r="G66" s="30"/>
      <c r="H66" s="30"/>
    </row>
    <row r="67" spans="1:8" ht="30" x14ac:dyDescent="0.25">
      <c r="A67" s="2" t="s">
        <v>38</v>
      </c>
      <c r="B67" s="2" t="s">
        <v>40</v>
      </c>
      <c r="C67" s="2" t="s">
        <v>36</v>
      </c>
      <c r="D67" s="2" t="s">
        <v>249</v>
      </c>
      <c r="E67" s="2" t="s">
        <v>27</v>
      </c>
      <c r="F67" s="2"/>
      <c r="G67" s="6" t="s">
        <v>363</v>
      </c>
      <c r="H67" s="2"/>
    </row>
    <row r="68" spans="1:8" x14ac:dyDescent="0.25">
      <c r="A68" s="2" t="s">
        <v>38</v>
      </c>
      <c r="B68" s="2" t="s">
        <v>41</v>
      </c>
      <c r="C68" s="2" t="s">
        <v>36</v>
      </c>
      <c r="D68" s="2" t="s">
        <v>249</v>
      </c>
      <c r="E68" s="41" t="s">
        <v>26</v>
      </c>
      <c r="F68" s="2"/>
      <c r="G68" s="2" t="s">
        <v>266</v>
      </c>
      <c r="H68" s="2"/>
    </row>
    <row r="69" spans="1:8" x14ac:dyDescent="0.25">
      <c r="A69" s="2" t="s">
        <v>38</v>
      </c>
      <c r="B69" s="2" t="s">
        <v>39</v>
      </c>
      <c r="C69" s="2" t="s">
        <v>4</v>
      </c>
      <c r="D69" s="2" t="s">
        <v>248</v>
      </c>
      <c r="E69" s="13" t="s">
        <v>26</v>
      </c>
      <c r="F69" s="2"/>
      <c r="G69" s="2"/>
      <c r="H69" s="2"/>
    </row>
    <row r="70" spans="1:8" x14ac:dyDescent="0.25">
      <c r="A70" s="30" t="s">
        <v>58</v>
      </c>
      <c r="B70" s="30" t="s">
        <v>319</v>
      </c>
      <c r="C70" s="30" t="s">
        <v>62</v>
      </c>
      <c r="D70" s="30" t="s">
        <v>249</v>
      </c>
      <c r="E70" s="30" t="s">
        <v>19</v>
      </c>
      <c r="F70" s="31">
        <v>44999</v>
      </c>
      <c r="G70" s="30"/>
      <c r="H70" s="30"/>
    </row>
    <row r="71" spans="1:8" x14ac:dyDescent="0.25">
      <c r="A71" s="30" t="s">
        <v>58</v>
      </c>
      <c r="B71" s="30" t="s">
        <v>65</v>
      </c>
      <c r="C71" s="30" t="s">
        <v>36</v>
      </c>
      <c r="D71" s="30" t="s">
        <v>249</v>
      </c>
      <c r="E71" s="30" t="s">
        <v>19</v>
      </c>
      <c r="F71" s="31">
        <v>44967</v>
      </c>
      <c r="G71" s="30" t="s">
        <v>267</v>
      </c>
      <c r="H71" s="30"/>
    </row>
    <row r="72" spans="1:8" x14ac:dyDescent="0.25">
      <c r="A72" s="2" t="s">
        <v>58</v>
      </c>
      <c r="B72" s="5" t="s">
        <v>64</v>
      </c>
      <c r="C72" s="2" t="s">
        <v>17</v>
      </c>
      <c r="D72" s="2" t="s">
        <v>249</v>
      </c>
      <c r="E72" s="2" t="s">
        <v>6</v>
      </c>
      <c r="F72" s="2"/>
      <c r="G72" s="2" t="s">
        <v>63</v>
      </c>
      <c r="H72" s="2"/>
    </row>
    <row r="73" spans="1:8" x14ac:dyDescent="0.25">
      <c r="A73" s="20" t="s">
        <v>58</v>
      </c>
      <c r="B73" s="22" t="s">
        <v>292</v>
      </c>
      <c r="C73" s="20" t="s">
        <v>36</v>
      </c>
      <c r="D73" s="2" t="s">
        <v>249</v>
      </c>
      <c r="E73" s="20" t="s">
        <v>26</v>
      </c>
      <c r="F73" s="20"/>
      <c r="G73" s="20"/>
      <c r="H73" s="20"/>
    </row>
    <row r="74" spans="1:8" x14ac:dyDescent="0.25">
      <c r="A74" s="30" t="s">
        <v>58</v>
      </c>
      <c r="B74" s="33" t="s">
        <v>59</v>
      </c>
      <c r="C74" s="30" t="s">
        <v>23</v>
      </c>
      <c r="D74" s="30" t="s">
        <v>250</v>
      </c>
      <c r="E74" s="30" t="s">
        <v>19</v>
      </c>
      <c r="F74" s="31">
        <v>45103</v>
      </c>
      <c r="G74" s="30"/>
      <c r="H74" s="30" t="s">
        <v>364</v>
      </c>
    </row>
    <row r="75" spans="1:8" x14ac:dyDescent="0.25">
      <c r="A75" s="2" t="s">
        <v>58</v>
      </c>
      <c r="B75" s="2" t="s">
        <v>60</v>
      </c>
      <c r="C75" s="2" t="s">
        <v>23</v>
      </c>
      <c r="D75" s="2" t="s">
        <v>250</v>
      </c>
      <c r="E75" s="2" t="s">
        <v>6</v>
      </c>
      <c r="F75" s="2"/>
      <c r="G75" s="2"/>
      <c r="H75" s="10" t="s">
        <v>365</v>
      </c>
    </row>
    <row r="76" spans="1:8" x14ac:dyDescent="0.25">
      <c r="A76" s="30" t="s">
        <v>58</v>
      </c>
      <c r="B76" s="30" t="s">
        <v>61</v>
      </c>
      <c r="C76" s="30" t="s">
        <v>23</v>
      </c>
      <c r="D76" s="30" t="s">
        <v>250</v>
      </c>
      <c r="E76" s="30" t="s">
        <v>19</v>
      </c>
      <c r="F76" s="31">
        <v>45001</v>
      </c>
      <c r="G76" s="30" t="s">
        <v>297</v>
      </c>
      <c r="H76" s="30" t="s">
        <v>240</v>
      </c>
    </row>
    <row r="77" spans="1:8" x14ac:dyDescent="0.25">
      <c r="A77" s="2" t="s">
        <v>58</v>
      </c>
      <c r="B77" s="2" t="s">
        <v>66</v>
      </c>
      <c r="C77" s="2" t="s">
        <v>53</v>
      </c>
      <c r="D77" s="2" t="s">
        <v>447</v>
      </c>
      <c r="E77" s="2" t="s">
        <v>26</v>
      </c>
      <c r="F77" s="2"/>
      <c r="G77" s="2"/>
      <c r="H77" s="2"/>
    </row>
    <row r="78" spans="1:8" x14ac:dyDescent="0.25">
      <c r="A78" s="30" t="s">
        <v>51</v>
      </c>
      <c r="B78" s="30" t="s">
        <v>54</v>
      </c>
      <c r="C78" s="30" t="s">
        <v>36</v>
      </c>
      <c r="D78" s="30" t="s">
        <v>249</v>
      </c>
      <c r="E78" s="30" t="s">
        <v>19</v>
      </c>
      <c r="F78" s="31">
        <v>44967</v>
      </c>
      <c r="G78" s="30"/>
      <c r="H78" s="30"/>
    </row>
    <row r="79" spans="1:8" x14ac:dyDescent="0.25">
      <c r="A79" s="2" t="s">
        <v>51</v>
      </c>
      <c r="B79" s="2" t="s">
        <v>52</v>
      </c>
      <c r="C79" s="2" t="s">
        <v>36</v>
      </c>
      <c r="D79" s="2" t="s">
        <v>249</v>
      </c>
      <c r="E79" s="2" t="s">
        <v>26</v>
      </c>
      <c r="F79" s="2"/>
      <c r="G79" s="2" t="s">
        <v>394</v>
      </c>
      <c r="H79" s="2"/>
    </row>
    <row r="80" spans="1:8" x14ac:dyDescent="0.25">
      <c r="A80" s="2" t="s">
        <v>51</v>
      </c>
      <c r="B80" s="2" t="s">
        <v>55</v>
      </c>
      <c r="C80" s="2" t="s">
        <v>53</v>
      </c>
      <c r="D80" s="2" t="s">
        <v>447</v>
      </c>
      <c r="E80" s="2" t="s">
        <v>6</v>
      </c>
      <c r="F80" s="2"/>
      <c r="G80" s="2" t="s">
        <v>80</v>
      </c>
      <c r="H80" s="2"/>
    </row>
    <row r="81" spans="1:8" x14ac:dyDescent="0.25">
      <c r="A81" s="2" t="s">
        <v>51</v>
      </c>
      <c r="B81" s="2" t="s">
        <v>56</v>
      </c>
      <c r="C81" s="2" t="s">
        <v>53</v>
      </c>
      <c r="D81" s="2" t="s">
        <v>447</v>
      </c>
      <c r="E81" s="2" t="s">
        <v>6</v>
      </c>
      <c r="F81" s="2"/>
      <c r="G81" s="2" t="s">
        <v>80</v>
      </c>
      <c r="H81" s="2"/>
    </row>
    <row r="82" spans="1:8" x14ac:dyDescent="0.25">
      <c r="A82" s="2" t="s">
        <v>51</v>
      </c>
      <c r="B82" s="2" t="s">
        <v>42</v>
      </c>
      <c r="C82" s="2" t="s">
        <v>4</v>
      </c>
      <c r="D82" s="2" t="s">
        <v>248</v>
      </c>
      <c r="E82" s="13" t="s">
        <v>26</v>
      </c>
      <c r="F82" s="2"/>
      <c r="G82" s="2"/>
      <c r="H82" s="2"/>
    </row>
    <row r="83" spans="1:8" x14ac:dyDescent="0.25">
      <c r="A83" s="2" t="s">
        <v>51</v>
      </c>
      <c r="B83" s="2" t="s">
        <v>43</v>
      </c>
      <c r="C83" s="2" t="s">
        <v>4</v>
      </c>
      <c r="D83" s="2" t="s">
        <v>248</v>
      </c>
      <c r="E83" s="13" t="s">
        <v>26</v>
      </c>
      <c r="F83" s="2"/>
      <c r="G83" s="2"/>
      <c r="H83" s="2"/>
    </row>
    <row r="84" spans="1:8" x14ac:dyDescent="0.25">
      <c r="A84" s="2" t="s">
        <v>51</v>
      </c>
      <c r="B84" s="5" t="s">
        <v>44</v>
      </c>
      <c r="C84" s="2" t="s">
        <v>4</v>
      </c>
      <c r="D84" s="2" t="s">
        <v>248</v>
      </c>
      <c r="E84" s="13" t="s">
        <v>26</v>
      </c>
      <c r="F84" s="2"/>
      <c r="G84" s="2"/>
      <c r="H84" s="2"/>
    </row>
    <row r="85" spans="1:8" x14ac:dyDescent="0.25">
      <c r="A85" s="2" t="s">
        <v>51</v>
      </c>
      <c r="B85" s="2" t="s">
        <v>45</v>
      </c>
      <c r="C85" s="2" t="s">
        <v>4</v>
      </c>
      <c r="D85" s="2" t="s">
        <v>248</v>
      </c>
      <c r="E85" s="13" t="s">
        <v>26</v>
      </c>
      <c r="F85" s="2"/>
      <c r="G85" s="2"/>
      <c r="H85" s="2"/>
    </row>
    <row r="86" spans="1:8" x14ac:dyDescent="0.25">
      <c r="A86" s="2" t="s">
        <v>51</v>
      </c>
      <c r="B86" s="2" t="s">
        <v>46</v>
      </c>
      <c r="C86" s="2" t="s">
        <v>4</v>
      </c>
      <c r="D86" s="2" t="s">
        <v>248</v>
      </c>
      <c r="E86" s="13" t="s">
        <v>26</v>
      </c>
      <c r="F86" s="2"/>
      <c r="G86" s="2"/>
      <c r="H86" s="2"/>
    </row>
    <row r="87" spans="1:8" x14ac:dyDescent="0.25">
      <c r="A87" s="2" t="s">
        <v>51</v>
      </c>
      <c r="B87" s="2" t="s">
        <v>47</v>
      </c>
      <c r="C87" s="2" t="s">
        <v>4</v>
      </c>
      <c r="D87" s="2" t="s">
        <v>248</v>
      </c>
      <c r="E87" s="13" t="s">
        <v>26</v>
      </c>
      <c r="F87" s="2"/>
      <c r="G87" s="2"/>
      <c r="H87" s="2"/>
    </row>
    <row r="88" spans="1:8" x14ac:dyDescent="0.25">
      <c r="A88" s="2" t="s">
        <v>51</v>
      </c>
      <c r="B88" s="7" t="s">
        <v>48</v>
      </c>
      <c r="C88" s="2" t="s">
        <v>4</v>
      </c>
      <c r="D88" s="2" t="s">
        <v>248</v>
      </c>
      <c r="E88" s="13" t="s">
        <v>26</v>
      </c>
      <c r="F88" s="2"/>
      <c r="G88" s="2"/>
      <c r="H88" s="2"/>
    </row>
    <row r="89" spans="1:8" x14ac:dyDescent="0.25">
      <c r="A89" s="2" t="s">
        <v>51</v>
      </c>
      <c r="B89" s="7" t="s">
        <v>49</v>
      </c>
      <c r="C89" s="2" t="s">
        <v>4</v>
      </c>
      <c r="D89" s="2" t="s">
        <v>248</v>
      </c>
      <c r="E89" s="13" t="s">
        <v>26</v>
      </c>
      <c r="F89" s="2"/>
      <c r="G89" s="2"/>
      <c r="H89" s="2"/>
    </row>
    <row r="90" spans="1:8" x14ac:dyDescent="0.25">
      <c r="A90" s="2" t="s">
        <v>51</v>
      </c>
      <c r="B90" s="7" t="s">
        <v>50</v>
      </c>
      <c r="C90" s="2" t="s">
        <v>4</v>
      </c>
      <c r="D90" s="2" t="s">
        <v>248</v>
      </c>
      <c r="E90" s="13" t="s">
        <v>26</v>
      </c>
      <c r="F90" s="2"/>
      <c r="G90" s="2"/>
      <c r="H90" s="2"/>
    </row>
    <row r="91" spans="1:8" x14ac:dyDescent="0.25">
      <c r="A91" s="30" t="s">
        <v>78</v>
      </c>
      <c r="B91" s="30" t="s">
        <v>74</v>
      </c>
      <c r="C91" s="30" t="s">
        <v>62</v>
      </c>
      <c r="D91" s="30" t="s">
        <v>249</v>
      </c>
      <c r="E91" s="30" t="s">
        <v>19</v>
      </c>
      <c r="F91" s="31">
        <v>44951</v>
      </c>
      <c r="G91" s="30"/>
      <c r="H91" s="30"/>
    </row>
    <row r="92" spans="1:8" x14ac:dyDescent="0.25">
      <c r="A92" s="2" t="s">
        <v>78</v>
      </c>
      <c r="B92" s="2" t="s">
        <v>77</v>
      </c>
      <c r="C92" s="2" t="s">
        <v>53</v>
      </c>
      <c r="D92" s="2" t="s">
        <v>249</v>
      </c>
      <c r="E92" s="2" t="s">
        <v>26</v>
      </c>
      <c r="F92" s="2"/>
      <c r="G92" s="2"/>
      <c r="H92" s="2"/>
    </row>
    <row r="93" spans="1:8" x14ac:dyDescent="0.25">
      <c r="A93" s="2" t="s">
        <v>78</v>
      </c>
      <c r="B93" s="2" t="s">
        <v>68</v>
      </c>
      <c r="C93" s="2" t="s">
        <v>23</v>
      </c>
      <c r="D93" s="2" t="s">
        <v>249</v>
      </c>
      <c r="E93" s="2" t="s">
        <v>26</v>
      </c>
      <c r="F93" s="2"/>
      <c r="G93" s="2" t="s">
        <v>79</v>
      </c>
      <c r="H93" s="2"/>
    </row>
    <row r="94" spans="1:8" x14ac:dyDescent="0.25">
      <c r="A94" s="2" t="s">
        <v>78</v>
      </c>
      <c r="B94" s="2" t="s">
        <v>37</v>
      </c>
      <c r="C94" s="2" t="s">
        <v>23</v>
      </c>
      <c r="D94" s="2" t="s">
        <v>249</v>
      </c>
      <c r="E94" s="2" t="s">
        <v>26</v>
      </c>
      <c r="F94" s="2"/>
      <c r="G94" s="2"/>
      <c r="H94" s="2"/>
    </row>
    <row r="95" spans="1:8" x14ac:dyDescent="0.25">
      <c r="A95" s="4" t="s">
        <v>78</v>
      </c>
      <c r="B95" s="4" t="s">
        <v>67</v>
      </c>
      <c r="C95" s="4" t="s">
        <v>36</v>
      </c>
      <c r="D95" s="2" t="s">
        <v>249</v>
      </c>
      <c r="E95" s="4" t="s">
        <v>26</v>
      </c>
      <c r="F95" s="8"/>
      <c r="G95" s="8"/>
      <c r="H95" s="8"/>
    </row>
    <row r="96" spans="1:8" x14ac:dyDescent="0.25">
      <c r="A96" s="30" t="s">
        <v>78</v>
      </c>
      <c r="B96" s="30" t="s">
        <v>69</v>
      </c>
      <c r="C96" s="30" t="s">
        <v>36</v>
      </c>
      <c r="D96" s="30" t="s">
        <v>249</v>
      </c>
      <c r="E96" s="30" t="s">
        <v>19</v>
      </c>
      <c r="F96" s="31">
        <v>44967</v>
      </c>
      <c r="G96" s="30"/>
      <c r="H96" s="30"/>
    </row>
    <row r="97" spans="1:8" x14ac:dyDescent="0.25">
      <c r="A97" s="2" t="s">
        <v>78</v>
      </c>
      <c r="B97" s="64" t="s">
        <v>73</v>
      </c>
      <c r="C97" s="64" t="s">
        <v>17</v>
      </c>
      <c r="D97" s="2" t="s">
        <v>249</v>
      </c>
      <c r="E97" s="64" t="s">
        <v>26</v>
      </c>
      <c r="F97" s="2"/>
      <c r="G97" s="2" t="s">
        <v>82</v>
      </c>
      <c r="H97" s="2"/>
    </row>
    <row r="98" spans="1:8" ht="30" x14ac:dyDescent="0.25">
      <c r="A98" s="63" t="s">
        <v>78</v>
      </c>
      <c r="B98" s="64" t="s">
        <v>76</v>
      </c>
      <c r="C98" s="64" t="s">
        <v>17</v>
      </c>
      <c r="D98" s="2" t="s">
        <v>249</v>
      </c>
      <c r="E98" s="64" t="s">
        <v>26</v>
      </c>
      <c r="F98" s="2"/>
      <c r="G98" s="6" t="s">
        <v>84</v>
      </c>
      <c r="H98" s="73"/>
    </row>
    <row r="99" spans="1:8" x14ac:dyDescent="0.25">
      <c r="A99" s="4" t="s">
        <v>78</v>
      </c>
      <c r="B99" s="10" t="s">
        <v>366</v>
      </c>
      <c r="C99" s="10" t="s">
        <v>23</v>
      </c>
      <c r="D99" s="10" t="s">
        <v>250</v>
      </c>
      <c r="E99" s="10" t="s">
        <v>26</v>
      </c>
      <c r="F99" s="8"/>
      <c r="G99" s="8"/>
      <c r="H99" s="8"/>
    </row>
    <row r="100" spans="1:8" x14ac:dyDescent="0.25">
      <c r="A100" s="44" t="s">
        <v>78</v>
      </c>
      <c r="B100" s="44" t="s">
        <v>367</v>
      </c>
      <c r="C100" s="44" t="s">
        <v>23</v>
      </c>
      <c r="D100" s="44" t="s">
        <v>250</v>
      </c>
      <c r="E100" s="44" t="s">
        <v>26</v>
      </c>
      <c r="F100" s="44"/>
      <c r="G100" s="44"/>
      <c r="H100" s="44" t="s">
        <v>368</v>
      </c>
    </row>
    <row r="101" spans="1:8" x14ac:dyDescent="0.25">
      <c r="A101" s="2" t="s">
        <v>78</v>
      </c>
      <c r="B101" s="2" t="s">
        <v>75</v>
      </c>
      <c r="C101" s="2" t="s">
        <v>23</v>
      </c>
      <c r="D101" s="2" t="s">
        <v>346</v>
      </c>
      <c r="E101" s="2" t="s">
        <v>6</v>
      </c>
      <c r="F101" s="2"/>
      <c r="G101" s="2" t="s">
        <v>83</v>
      </c>
      <c r="H101" s="2"/>
    </row>
    <row r="102" spans="1:8" x14ac:dyDescent="0.25">
      <c r="A102" s="2" t="s">
        <v>78</v>
      </c>
      <c r="B102" s="2" t="s">
        <v>70</v>
      </c>
      <c r="C102" s="2" t="s">
        <v>53</v>
      </c>
      <c r="D102" s="2" t="s">
        <v>447</v>
      </c>
      <c r="E102" s="2" t="s">
        <v>6</v>
      </c>
      <c r="F102" s="2"/>
      <c r="G102" s="2" t="s">
        <v>80</v>
      </c>
      <c r="H102" s="2"/>
    </row>
    <row r="103" spans="1:8" x14ac:dyDescent="0.25">
      <c r="A103" s="2" t="s">
        <v>78</v>
      </c>
      <c r="B103" s="2" t="s">
        <v>71</v>
      </c>
      <c r="C103" s="2" t="s">
        <v>53</v>
      </c>
      <c r="D103" s="2" t="s">
        <v>447</v>
      </c>
      <c r="E103" s="2" t="s">
        <v>6</v>
      </c>
      <c r="F103" s="2"/>
      <c r="G103" s="2" t="s">
        <v>80</v>
      </c>
      <c r="H103" s="2"/>
    </row>
    <row r="104" spans="1:8" x14ac:dyDescent="0.25">
      <c r="A104" s="2" t="s">
        <v>78</v>
      </c>
      <c r="B104" s="2" t="s">
        <v>72</v>
      </c>
      <c r="C104" s="2" t="s">
        <v>53</v>
      </c>
      <c r="D104" s="2" t="s">
        <v>447</v>
      </c>
      <c r="E104" s="2" t="s">
        <v>6</v>
      </c>
      <c r="F104" s="2"/>
      <c r="G104" s="2" t="s">
        <v>80</v>
      </c>
      <c r="H104" s="2"/>
    </row>
    <row r="105" spans="1:8" x14ac:dyDescent="0.25">
      <c r="A105" s="2" t="s">
        <v>78</v>
      </c>
      <c r="B105" s="2" t="s">
        <v>81</v>
      </c>
      <c r="C105" s="2" t="s">
        <v>53</v>
      </c>
      <c r="D105" s="2" t="s">
        <v>447</v>
      </c>
      <c r="E105" s="2" t="s">
        <v>6</v>
      </c>
      <c r="F105" s="2"/>
      <c r="G105" s="2" t="s">
        <v>80</v>
      </c>
      <c r="H105" s="2"/>
    </row>
    <row r="106" spans="1:8" x14ac:dyDescent="0.25">
      <c r="A106" s="2" t="s">
        <v>89</v>
      </c>
      <c r="B106" s="2" t="s">
        <v>98</v>
      </c>
      <c r="C106" s="2" t="s">
        <v>36</v>
      </c>
      <c r="D106" s="2" t="s">
        <v>249</v>
      </c>
      <c r="E106" s="2" t="s">
        <v>26</v>
      </c>
      <c r="F106" s="2"/>
      <c r="G106" s="2"/>
      <c r="H106" s="2"/>
    </row>
    <row r="107" spans="1:8" x14ac:dyDescent="0.25">
      <c r="A107" s="2" t="s">
        <v>89</v>
      </c>
      <c r="B107" s="2" t="s">
        <v>100</v>
      </c>
      <c r="C107" s="2" t="s">
        <v>36</v>
      </c>
      <c r="D107" s="2" t="s">
        <v>249</v>
      </c>
      <c r="E107" s="2" t="s">
        <v>26</v>
      </c>
      <c r="F107" s="2"/>
      <c r="G107" s="2"/>
      <c r="H107" s="2"/>
    </row>
    <row r="108" spans="1:8" x14ac:dyDescent="0.25">
      <c r="A108" s="2" t="s">
        <v>89</v>
      </c>
      <c r="B108" s="2" t="s">
        <v>101</v>
      </c>
      <c r="C108" s="2" t="s">
        <v>36</v>
      </c>
      <c r="D108" s="2" t="s">
        <v>249</v>
      </c>
      <c r="E108" s="2" t="s">
        <v>26</v>
      </c>
      <c r="F108" s="2"/>
      <c r="G108" s="2"/>
      <c r="H108" s="2"/>
    </row>
    <row r="109" spans="1:8" x14ac:dyDescent="0.25">
      <c r="A109" s="2" t="s">
        <v>89</v>
      </c>
      <c r="B109" s="9" t="s">
        <v>94</v>
      </c>
      <c r="C109" s="2" t="s">
        <v>17</v>
      </c>
      <c r="D109" s="2" t="s">
        <v>249</v>
      </c>
      <c r="E109" s="2" t="s">
        <v>6</v>
      </c>
      <c r="F109" s="2"/>
      <c r="G109" s="2" t="s">
        <v>106</v>
      </c>
      <c r="H109" s="2"/>
    </row>
    <row r="110" spans="1:8" x14ac:dyDescent="0.25">
      <c r="A110" s="30" t="s">
        <v>89</v>
      </c>
      <c r="B110" s="30" t="s">
        <v>320</v>
      </c>
      <c r="C110" s="30" t="s">
        <v>17</v>
      </c>
      <c r="D110" s="30" t="s">
        <v>249</v>
      </c>
      <c r="E110" s="30" t="s">
        <v>19</v>
      </c>
      <c r="F110" s="31">
        <v>44958</v>
      </c>
      <c r="G110" s="30" t="s">
        <v>19</v>
      </c>
      <c r="H110" s="30"/>
    </row>
    <row r="111" spans="1:8" x14ac:dyDescent="0.25">
      <c r="A111" s="2" t="s">
        <v>89</v>
      </c>
      <c r="B111" s="9" t="s">
        <v>95</v>
      </c>
      <c r="C111" s="2" t="s">
        <v>17</v>
      </c>
      <c r="D111" s="2" t="s">
        <v>249</v>
      </c>
      <c r="E111" s="2" t="s">
        <v>6</v>
      </c>
      <c r="F111" s="2"/>
      <c r="G111" s="2" t="s">
        <v>107</v>
      </c>
      <c r="H111" s="2"/>
    </row>
    <row r="112" spans="1:8" x14ac:dyDescent="0.25">
      <c r="A112" s="2" t="s">
        <v>89</v>
      </c>
      <c r="B112" s="9" t="s">
        <v>96</v>
      </c>
      <c r="C112" s="2" t="s">
        <v>17</v>
      </c>
      <c r="D112" s="2" t="s">
        <v>249</v>
      </c>
      <c r="E112" s="2" t="s">
        <v>26</v>
      </c>
      <c r="F112" s="2"/>
      <c r="G112" s="2"/>
      <c r="H112" s="2"/>
    </row>
    <row r="113" spans="1:8" x14ac:dyDescent="0.25">
      <c r="A113" s="2" t="s">
        <v>89</v>
      </c>
      <c r="B113" s="2" t="s">
        <v>618</v>
      </c>
      <c r="C113" s="2" t="s">
        <v>17</v>
      </c>
      <c r="D113" s="2" t="s">
        <v>249</v>
      </c>
      <c r="E113" s="2" t="s">
        <v>26</v>
      </c>
      <c r="F113" s="2"/>
      <c r="G113" s="2"/>
      <c r="H113" s="2"/>
    </row>
    <row r="114" spans="1:8" x14ac:dyDescent="0.25">
      <c r="A114" s="2" t="s">
        <v>89</v>
      </c>
      <c r="B114" s="2" t="s">
        <v>102</v>
      </c>
      <c r="C114" s="2" t="s">
        <v>17</v>
      </c>
      <c r="D114" s="2" t="s">
        <v>249</v>
      </c>
      <c r="E114" s="2" t="s">
        <v>27</v>
      </c>
      <c r="F114" s="2"/>
      <c r="G114" s="2" t="s">
        <v>108</v>
      </c>
      <c r="H114" s="2"/>
    </row>
    <row r="115" spans="1:8" x14ac:dyDescent="0.25">
      <c r="A115" s="2" t="s">
        <v>89</v>
      </c>
      <c r="B115" s="2" t="s">
        <v>103</v>
      </c>
      <c r="C115" s="2" t="s">
        <v>17</v>
      </c>
      <c r="D115" s="2" t="s">
        <v>249</v>
      </c>
      <c r="E115" s="2" t="s">
        <v>27</v>
      </c>
      <c r="F115" s="2"/>
      <c r="G115" s="2" t="s">
        <v>109</v>
      </c>
      <c r="H115" s="2"/>
    </row>
    <row r="116" spans="1:8" x14ac:dyDescent="0.25">
      <c r="A116" s="2" t="s">
        <v>89</v>
      </c>
      <c r="B116" s="2" t="s">
        <v>104</v>
      </c>
      <c r="C116" s="2" t="s">
        <v>17</v>
      </c>
      <c r="D116" s="2" t="s">
        <v>249</v>
      </c>
      <c r="E116" s="2" t="s">
        <v>27</v>
      </c>
      <c r="F116" s="2"/>
      <c r="G116" s="2" t="s">
        <v>110</v>
      </c>
      <c r="H116" s="2"/>
    </row>
    <row r="117" spans="1:8" x14ac:dyDescent="0.25">
      <c r="A117" s="2" t="s">
        <v>89</v>
      </c>
      <c r="B117" s="2" t="s">
        <v>105</v>
      </c>
      <c r="C117" s="2" t="s">
        <v>17</v>
      </c>
      <c r="D117" s="2" t="s">
        <v>249</v>
      </c>
      <c r="E117" s="2" t="s">
        <v>27</v>
      </c>
      <c r="F117" s="2"/>
      <c r="G117" s="2" t="s">
        <v>108</v>
      </c>
      <c r="H117" s="2"/>
    </row>
    <row r="118" spans="1:8" x14ac:dyDescent="0.25">
      <c r="A118" s="37" t="s">
        <v>89</v>
      </c>
      <c r="B118" s="37" t="s">
        <v>91</v>
      </c>
      <c r="C118" s="37"/>
      <c r="D118" s="16" t="s">
        <v>249</v>
      </c>
      <c r="E118" s="37" t="s">
        <v>26</v>
      </c>
      <c r="F118" s="37"/>
      <c r="G118" s="37"/>
      <c r="H118" s="37"/>
    </row>
    <row r="119" spans="1:8" x14ac:dyDescent="0.25">
      <c r="A119" s="30" t="s">
        <v>89</v>
      </c>
      <c r="B119" s="30" t="s">
        <v>87</v>
      </c>
      <c r="C119" s="30" t="s">
        <v>17</v>
      </c>
      <c r="D119" s="30" t="s">
        <v>249</v>
      </c>
      <c r="E119" s="30" t="s">
        <v>19</v>
      </c>
      <c r="F119" s="31">
        <v>45103</v>
      </c>
      <c r="G119" s="30"/>
      <c r="H119" s="48" t="s">
        <v>371</v>
      </c>
    </row>
    <row r="120" spans="1:8" x14ac:dyDescent="0.25">
      <c r="A120" s="45" t="s">
        <v>89</v>
      </c>
      <c r="B120" s="46" t="s">
        <v>92</v>
      </c>
      <c r="C120" s="45" t="s">
        <v>23</v>
      </c>
      <c r="D120" s="45" t="s">
        <v>250</v>
      </c>
      <c r="E120" s="45" t="s">
        <v>26</v>
      </c>
      <c r="F120" s="45"/>
      <c r="G120" s="45"/>
      <c r="H120" s="32" t="s">
        <v>369</v>
      </c>
    </row>
    <row r="121" spans="1:8" x14ac:dyDescent="0.25">
      <c r="A121" s="45" t="s">
        <v>89</v>
      </c>
      <c r="B121" s="45" t="s">
        <v>90</v>
      </c>
      <c r="C121" s="45" t="s">
        <v>23</v>
      </c>
      <c r="D121" s="45" t="s">
        <v>250</v>
      </c>
      <c r="E121" s="45" t="s">
        <v>26</v>
      </c>
      <c r="F121" s="45"/>
      <c r="G121" s="45"/>
      <c r="H121" s="10" t="s">
        <v>370</v>
      </c>
    </row>
    <row r="122" spans="1:8" x14ac:dyDescent="0.25">
      <c r="A122" s="2" t="s">
        <v>89</v>
      </c>
      <c r="B122" s="9" t="s">
        <v>97</v>
      </c>
      <c r="C122" s="2" t="s">
        <v>23</v>
      </c>
      <c r="D122" s="2" t="s">
        <v>346</v>
      </c>
      <c r="E122" s="2" t="s">
        <v>6</v>
      </c>
      <c r="F122" s="2"/>
      <c r="G122" s="2" t="s">
        <v>83</v>
      </c>
      <c r="H122" s="2"/>
    </row>
    <row r="123" spans="1:8" x14ac:dyDescent="0.25">
      <c r="A123" s="2" t="s">
        <v>89</v>
      </c>
      <c r="B123" s="5" t="s">
        <v>93</v>
      </c>
      <c r="C123" s="2" t="s">
        <v>53</v>
      </c>
      <c r="D123" s="2" t="s">
        <v>447</v>
      </c>
      <c r="E123" s="2" t="s">
        <v>6</v>
      </c>
      <c r="F123" s="2"/>
      <c r="G123" s="2" t="s">
        <v>80</v>
      </c>
      <c r="H123" s="2"/>
    </row>
    <row r="124" spans="1:8" x14ac:dyDescent="0.25">
      <c r="A124" s="2" t="s">
        <v>89</v>
      </c>
      <c r="B124" s="6" t="s">
        <v>85</v>
      </c>
      <c r="C124" s="2" t="s">
        <v>4</v>
      </c>
      <c r="D124" s="2" t="s">
        <v>248</v>
      </c>
      <c r="E124" s="13" t="s">
        <v>26</v>
      </c>
      <c r="F124" s="2"/>
      <c r="G124" s="2"/>
      <c r="H124" s="2"/>
    </row>
    <row r="125" spans="1:8" x14ac:dyDescent="0.25">
      <c r="A125" s="2" t="s">
        <v>89</v>
      </c>
      <c r="B125" s="2" t="s">
        <v>86</v>
      </c>
      <c r="C125" s="2" t="s">
        <v>4</v>
      </c>
      <c r="D125" s="2" t="s">
        <v>248</v>
      </c>
      <c r="E125" s="13" t="s">
        <v>26</v>
      </c>
      <c r="F125" s="2"/>
      <c r="G125" s="2"/>
      <c r="H125" s="2"/>
    </row>
    <row r="126" spans="1:8" x14ac:dyDescent="0.25">
      <c r="A126" s="2" t="s">
        <v>89</v>
      </c>
      <c r="B126" s="2" t="s">
        <v>619</v>
      </c>
      <c r="C126" s="2" t="s">
        <v>536</v>
      </c>
      <c r="D126" s="2" t="s">
        <v>250</v>
      </c>
      <c r="E126" s="13" t="s">
        <v>26</v>
      </c>
      <c r="F126" s="2"/>
      <c r="G126" s="2" t="s">
        <v>622</v>
      </c>
      <c r="H126" s="2"/>
    </row>
    <row r="127" spans="1:8" x14ac:dyDescent="0.25">
      <c r="A127" s="2" t="s">
        <v>89</v>
      </c>
      <c r="B127" s="2" t="s">
        <v>88</v>
      </c>
      <c r="C127" s="2" t="s">
        <v>4</v>
      </c>
      <c r="D127" s="2" t="s">
        <v>248</v>
      </c>
      <c r="E127" s="13" t="s">
        <v>26</v>
      </c>
      <c r="F127" s="2"/>
      <c r="G127" s="2"/>
      <c r="H127" s="2"/>
    </row>
    <row r="128" spans="1:8" x14ac:dyDescent="0.25">
      <c r="A128" s="26" t="s">
        <v>115</v>
      </c>
      <c r="B128" s="26" t="s">
        <v>119</v>
      </c>
      <c r="C128" s="26" t="s">
        <v>23</v>
      </c>
      <c r="D128" s="26" t="s">
        <v>260</v>
      </c>
      <c r="E128" s="26" t="s">
        <v>26</v>
      </c>
      <c r="F128" s="26"/>
      <c r="G128" s="26" t="s">
        <v>261</v>
      </c>
      <c r="H128" s="26"/>
    </row>
    <row r="129" spans="1:8" x14ac:dyDescent="0.25">
      <c r="A129" s="26" t="s">
        <v>115</v>
      </c>
      <c r="B129" s="26" t="s">
        <v>37</v>
      </c>
      <c r="C129" s="26" t="s">
        <v>23</v>
      </c>
      <c r="D129" s="26" t="s">
        <v>260</v>
      </c>
      <c r="E129" s="26" t="s">
        <v>26</v>
      </c>
      <c r="F129" s="26"/>
      <c r="G129" s="26" t="s">
        <v>261</v>
      </c>
      <c r="H129" s="26"/>
    </row>
    <row r="130" spans="1:8" x14ac:dyDescent="0.25">
      <c r="A130" s="26" t="s">
        <v>115</v>
      </c>
      <c r="B130" s="28" t="s">
        <v>304</v>
      </c>
      <c r="C130" s="26" t="s">
        <v>23</v>
      </c>
      <c r="D130" s="26" t="s">
        <v>260</v>
      </c>
      <c r="E130" s="26" t="s">
        <v>26</v>
      </c>
      <c r="F130" s="26"/>
      <c r="G130" s="29"/>
      <c r="H130" s="10"/>
    </row>
    <row r="131" spans="1:8" x14ac:dyDescent="0.25">
      <c r="A131" s="26" t="s">
        <v>115</v>
      </c>
      <c r="B131" s="26" t="s">
        <v>116</v>
      </c>
      <c r="C131" s="26" t="s">
        <v>36</v>
      </c>
      <c r="D131" s="2" t="s">
        <v>249</v>
      </c>
      <c r="E131" s="26" t="s">
        <v>26</v>
      </c>
      <c r="F131" s="26"/>
      <c r="G131" s="2" t="s">
        <v>395</v>
      </c>
      <c r="H131" s="26"/>
    </row>
    <row r="132" spans="1:8" x14ac:dyDescent="0.25">
      <c r="A132" s="26" t="s">
        <v>115</v>
      </c>
      <c r="B132" s="26" t="s">
        <v>327</v>
      </c>
      <c r="C132" s="26" t="s">
        <v>17</v>
      </c>
      <c r="D132" s="2" t="s">
        <v>249</v>
      </c>
      <c r="E132" s="26" t="s">
        <v>26</v>
      </c>
      <c r="F132" s="26"/>
      <c r="G132" s="26" t="s">
        <v>273</v>
      </c>
      <c r="H132" s="26"/>
    </row>
    <row r="133" spans="1:8" x14ac:dyDescent="0.25">
      <c r="A133" s="26" t="s">
        <v>115</v>
      </c>
      <c r="B133" s="27" t="s">
        <v>117</v>
      </c>
      <c r="C133" s="26" t="s">
        <v>17</v>
      </c>
      <c r="D133" s="2" t="s">
        <v>249</v>
      </c>
      <c r="E133" s="26" t="s">
        <v>27</v>
      </c>
      <c r="F133" s="26"/>
      <c r="G133" s="26" t="s">
        <v>118</v>
      </c>
      <c r="H133" s="69"/>
    </row>
    <row r="134" spans="1:8" x14ac:dyDescent="0.25">
      <c r="A134" s="26" t="s">
        <v>115</v>
      </c>
      <c r="B134" s="28" t="s">
        <v>373</v>
      </c>
      <c r="C134" s="26" t="s">
        <v>36</v>
      </c>
      <c r="D134" s="2" t="s">
        <v>249</v>
      </c>
      <c r="E134" s="26" t="s">
        <v>26</v>
      </c>
      <c r="F134" s="26"/>
      <c r="G134" s="26"/>
      <c r="H134" s="32"/>
    </row>
    <row r="135" spans="1:8" x14ac:dyDescent="0.25">
      <c r="A135" s="47" t="s">
        <v>115</v>
      </c>
      <c r="B135" s="47" t="s">
        <v>315</v>
      </c>
      <c r="C135" s="47" t="s">
        <v>22</v>
      </c>
      <c r="D135" s="30" t="s">
        <v>249</v>
      </c>
      <c r="E135" s="47" t="s">
        <v>19</v>
      </c>
      <c r="F135" s="31">
        <v>45017</v>
      </c>
      <c r="G135" s="47" t="s">
        <v>396</v>
      </c>
      <c r="H135" s="70"/>
    </row>
    <row r="136" spans="1:8" x14ac:dyDescent="0.25">
      <c r="A136" s="26" t="s">
        <v>115</v>
      </c>
      <c r="B136" s="27" t="s">
        <v>314</v>
      </c>
      <c r="C136" s="26" t="s">
        <v>22</v>
      </c>
      <c r="D136" s="2" t="s">
        <v>249</v>
      </c>
      <c r="E136" s="26" t="s">
        <v>26</v>
      </c>
      <c r="F136" s="26"/>
      <c r="G136" s="29" t="s">
        <v>397</v>
      </c>
      <c r="H136" s="26"/>
    </row>
    <row r="137" spans="1:8" x14ac:dyDescent="0.25">
      <c r="A137" s="57" t="s">
        <v>115</v>
      </c>
      <c r="B137" s="58" t="s">
        <v>301</v>
      </c>
      <c r="C137" s="57"/>
      <c r="D137" s="16" t="s">
        <v>249</v>
      </c>
      <c r="E137" s="57" t="s">
        <v>26</v>
      </c>
      <c r="F137" s="57"/>
      <c r="G137" s="59" t="s">
        <v>398</v>
      </c>
      <c r="H137" s="57"/>
    </row>
    <row r="138" spans="1:8" x14ac:dyDescent="0.25">
      <c r="A138" s="47" t="s">
        <v>115</v>
      </c>
      <c r="B138" s="47" t="s">
        <v>310</v>
      </c>
      <c r="C138" s="47" t="s">
        <v>22</v>
      </c>
      <c r="D138" s="30" t="s">
        <v>249</v>
      </c>
      <c r="E138" s="47" t="s">
        <v>19</v>
      </c>
      <c r="F138" s="31">
        <v>45017</v>
      </c>
      <c r="G138" s="50"/>
      <c r="H138" s="72"/>
    </row>
    <row r="139" spans="1:8" x14ac:dyDescent="0.25">
      <c r="A139" s="26" t="s">
        <v>115</v>
      </c>
      <c r="B139" s="28" t="s">
        <v>311</v>
      </c>
      <c r="C139" s="26" t="s">
        <v>22</v>
      </c>
      <c r="D139" s="2" t="s">
        <v>249</v>
      </c>
      <c r="E139" s="26" t="s">
        <v>26</v>
      </c>
      <c r="F139" s="26"/>
      <c r="G139" s="29" t="s">
        <v>399</v>
      </c>
      <c r="H139" s="69"/>
    </row>
    <row r="140" spans="1:8" x14ac:dyDescent="0.25">
      <c r="A140" s="26" t="s">
        <v>115</v>
      </c>
      <c r="B140" s="28" t="s">
        <v>302</v>
      </c>
      <c r="C140" s="26" t="s">
        <v>23</v>
      </c>
      <c r="D140" s="2" t="s">
        <v>249</v>
      </c>
      <c r="E140" s="26" t="s">
        <v>26</v>
      </c>
      <c r="F140" s="26"/>
      <c r="G140" s="29"/>
      <c r="H140" s="32" t="s">
        <v>330</v>
      </c>
    </row>
    <row r="141" spans="1:8" x14ac:dyDescent="0.25">
      <c r="A141" s="47" t="s">
        <v>115</v>
      </c>
      <c r="B141" s="47" t="s">
        <v>111</v>
      </c>
      <c r="C141" s="47" t="s">
        <v>23</v>
      </c>
      <c r="D141" s="47" t="s">
        <v>250</v>
      </c>
      <c r="E141" s="47" t="s">
        <v>19</v>
      </c>
      <c r="F141" s="31">
        <v>45103</v>
      </c>
      <c r="G141" s="47" t="s">
        <v>372</v>
      </c>
      <c r="H141" s="30"/>
    </row>
    <row r="142" spans="1:8" x14ac:dyDescent="0.25">
      <c r="A142" s="26" t="s">
        <v>115</v>
      </c>
      <c r="B142" s="28" t="s">
        <v>112</v>
      </c>
      <c r="C142" s="26" t="s">
        <v>23</v>
      </c>
      <c r="D142" s="26" t="s">
        <v>250</v>
      </c>
      <c r="E142" s="26" t="s">
        <v>26</v>
      </c>
      <c r="F142" s="26"/>
      <c r="G142" s="26"/>
      <c r="H142" s="10" t="s">
        <v>374</v>
      </c>
    </row>
    <row r="143" spans="1:8" x14ac:dyDescent="0.25">
      <c r="A143" s="26" t="s">
        <v>115</v>
      </c>
      <c r="B143" s="28" t="s">
        <v>113</v>
      </c>
      <c r="C143" s="26" t="s">
        <v>23</v>
      </c>
      <c r="D143" s="26" t="s">
        <v>250</v>
      </c>
      <c r="E143" s="26" t="s">
        <v>26</v>
      </c>
      <c r="F143" s="26"/>
      <c r="G143" s="26"/>
      <c r="H143" s="32" t="s">
        <v>321</v>
      </c>
    </row>
    <row r="144" spans="1:8" x14ac:dyDescent="0.25">
      <c r="A144" s="49" t="s">
        <v>115</v>
      </c>
      <c r="B144" s="66" t="s">
        <v>325</v>
      </c>
      <c r="C144" s="49" t="s">
        <v>23</v>
      </c>
      <c r="D144" s="49" t="s">
        <v>250</v>
      </c>
      <c r="E144" s="49" t="s">
        <v>26</v>
      </c>
      <c r="F144" s="49"/>
      <c r="G144" s="49"/>
      <c r="H144" s="74" t="s">
        <v>375</v>
      </c>
    </row>
    <row r="145" spans="1:8" x14ac:dyDescent="0.25">
      <c r="A145" s="47" t="s">
        <v>115</v>
      </c>
      <c r="B145" s="47" t="s">
        <v>445</v>
      </c>
      <c r="C145" s="47" t="s">
        <v>23</v>
      </c>
      <c r="D145" s="47" t="s">
        <v>250</v>
      </c>
      <c r="E145" s="47" t="s">
        <v>19</v>
      </c>
      <c r="F145" s="31">
        <v>45168</v>
      </c>
      <c r="G145" s="47"/>
      <c r="H145" s="48" t="s">
        <v>322</v>
      </c>
    </row>
    <row r="146" spans="1:8" x14ac:dyDescent="0.25">
      <c r="A146" s="47" t="s">
        <v>115</v>
      </c>
      <c r="B146" s="47" t="s">
        <v>446</v>
      </c>
      <c r="C146" s="47" t="s">
        <v>23</v>
      </c>
      <c r="D146" s="47" t="s">
        <v>250</v>
      </c>
      <c r="E146" s="47" t="s">
        <v>19</v>
      </c>
      <c r="F146" s="31">
        <v>45168</v>
      </c>
      <c r="G146" s="47"/>
      <c r="H146" s="48" t="s">
        <v>323</v>
      </c>
    </row>
    <row r="147" spans="1:8" x14ac:dyDescent="0.25">
      <c r="A147" s="26" t="s">
        <v>115</v>
      </c>
      <c r="B147" s="28" t="s">
        <v>114</v>
      </c>
      <c r="C147" s="26" t="s">
        <v>23</v>
      </c>
      <c r="D147" s="26" t="s">
        <v>250</v>
      </c>
      <c r="E147" s="26" t="s">
        <v>26</v>
      </c>
      <c r="F147" s="26"/>
      <c r="G147" s="26"/>
      <c r="H147" s="32" t="s">
        <v>324</v>
      </c>
    </row>
    <row r="148" spans="1:8" ht="30" x14ac:dyDescent="0.25">
      <c r="A148" s="47" t="s">
        <v>115</v>
      </c>
      <c r="B148" s="50" t="s">
        <v>298</v>
      </c>
      <c r="C148" s="47" t="s">
        <v>23</v>
      </c>
      <c r="D148" s="47" t="s">
        <v>250</v>
      </c>
      <c r="E148" s="47" t="s">
        <v>19</v>
      </c>
      <c r="F148" s="31">
        <v>45103</v>
      </c>
      <c r="G148" s="50" t="s">
        <v>326</v>
      </c>
      <c r="H148" s="30" t="s">
        <v>19</v>
      </c>
    </row>
    <row r="149" spans="1:8" x14ac:dyDescent="0.25">
      <c r="A149" s="26" t="s">
        <v>115</v>
      </c>
      <c r="B149" s="28" t="s">
        <v>299</v>
      </c>
      <c r="C149" s="26" t="s">
        <v>23</v>
      </c>
      <c r="D149" s="26" t="s">
        <v>250</v>
      </c>
      <c r="E149" s="26" t="s">
        <v>26</v>
      </c>
      <c r="F149" s="26"/>
      <c r="G149" s="29"/>
      <c r="H149" s="10" t="s">
        <v>328</v>
      </c>
    </row>
    <row r="150" spans="1:8" x14ac:dyDescent="0.25">
      <c r="A150" s="47" t="s">
        <v>115</v>
      </c>
      <c r="B150" s="47" t="s">
        <v>308</v>
      </c>
      <c r="C150" s="47" t="s">
        <v>23</v>
      </c>
      <c r="D150" s="47" t="s">
        <v>250</v>
      </c>
      <c r="E150" s="47" t="s">
        <v>19</v>
      </c>
      <c r="F150" s="31">
        <v>45103</v>
      </c>
      <c r="G150" s="50"/>
      <c r="H150" s="30" t="s">
        <v>19</v>
      </c>
    </row>
    <row r="151" spans="1:8" x14ac:dyDescent="0.25">
      <c r="A151" s="47" t="s">
        <v>115</v>
      </c>
      <c r="B151" s="47" t="s">
        <v>309</v>
      </c>
      <c r="C151" s="47" t="s">
        <v>23</v>
      </c>
      <c r="D151" s="47" t="s">
        <v>250</v>
      </c>
      <c r="E151" s="47" t="s">
        <v>19</v>
      </c>
      <c r="F151" s="31">
        <v>45103</v>
      </c>
      <c r="G151" s="50"/>
      <c r="H151" s="48" t="s">
        <v>19</v>
      </c>
    </row>
    <row r="152" spans="1:8" x14ac:dyDescent="0.25">
      <c r="A152" s="47" t="s">
        <v>115</v>
      </c>
      <c r="B152" s="47" t="s">
        <v>300</v>
      </c>
      <c r="C152" s="47" t="s">
        <v>23</v>
      </c>
      <c r="D152" s="47" t="s">
        <v>250</v>
      </c>
      <c r="E152" s="47" t="s">
        <v>19</v>
      </c>
      <c r="F152" s="31">
        <v>45168</v>
      </c>
      <c r="G152" s="50"/>
      <c r="H152" s="48" t="s">
        <v>329</v>
      </c>
    </row>
    <row r="153" spans="1:8" x14ac:dyDescent="0.25">
      <c r="A153" s="26" t="s">
        <v>115</v>
      </c>
      <c r="B153" s="28" t="s">
        <v>303</v>
      </c>
      <c r="C153" s="26" t="s">
        <v>23</v>
      </c>
      <c r="D153" s="26" t="s">
        <v>250</v>
      </c>
      <c r="E153" s="26" t="s">
        <v>26</v>
      </c>
      <c r="F153" s="26"/>
      <c r="G153" s="29"/>
      <c r="H153" s="32" t="s">
        <v>376</v>
      </c>
    </row>
    <row r="154" spans="1:8" x14ac:dyDescent="0.25">
      <c r="A154" s="47" t="s">
        <v>115</v>
      </c>
      <c r="B154" s="47" t="s">
        <v>305</v>
      </c>
      <c r="C154" s="47" t="s">
        <v>23</v>
      </c>
      <c r="D154" s="47" t="s">
        <v>250</v>
      </c>
      <c r="E154" s="47" t="s">
        <v>19</v>
      </c>
      <c r="F154" s="31">
        <v>45103</v>
      </c>
      <c r="G154" s="50"/>
      <c r="H154" s="48" t="s">
        <v>19</v>
      </c>
    </row>
    <row r="155" spans="1:8" x14ac:dyDescent="0.25">
      <c r="A155" s="47" t="s">
        <v>115</v>
      </c>
      <c r="B155" s="47" t="s">
        <v>307</v>
      </c>
      <c r="C155" s="47" t="s">
        <v>23</v>
      </c>
      <c r="D155" s="47" t="s">
        <v>250</v>
      </c>
      <c r="E155" s="47" t="s">
        <v>26</v>
      </c>
      <c r="F155" s="31">
        <v>45168</v>
      </c>
      <c r="G155" s="50"/>
      <c r="H155" s="48" t="s">
        <v>331</v>
      </c>
    </row>
    <row r="156" spans="1:8" x14ac:dyDescent="0.25">
      <c r="A156" s="26" t="s">
        <v>115</v>
      </c>
      <c r="B156" s="26" t="s">
        <v>306</v>
      </c>
      <c r="C156" s="26" t="s">
        <v>23</v>
      </c>
      <c r="D156" s="26" t="s">
        <v>250</v>
      </c>
      <c r="E156" s="26" t="s">
        <v>26</v>
      </c>
      <c r="F156" s="26"/>
      <c r="G156" s="29"/>
      <c r="H156" s="32" t="s">
        <v>332</v>
      </c>
    </row>
    <row r="157" spans="1:8" x14ac:dyDescent="0.25">
      <c r="A157" s="10" t="s">
        <v>115</v>
      </c>
      <c r="B157" s="10" t="s">
        <v>377</v>
      </c>
      <c r="C157" s="10" t="s">
        <v>23</v>
      </c>
      <c r="D157" s="10" t="s">
        <v>250</v>
      </c>
      <c r="E157" s="10" t="s">
        <v>6</v>
      </c>
      <c r="F157" s="10" t="s">
        <v>353</v>
      </c>
      <c r="G157" s="10" t="s">
        <v>378</v>
      </c>
      <c r="H157" s="10"/>
    </row>
    <row r="158" spans="1:8" x14ac:dyDescent="0.25">
      <c r="A158" s="2" t="s">
        <v>129</v>
      </c>
      <c r="B158" s="2" t="s">
        <v>134</v>
      </c>
      <c r="C158" s="2" t="s">
        <v>22</v>
      </c>
      <c r="D158" s="2" t="s">
        <v>249</v>
      </c>
      <c r="E158" s="2" t="s">
        <v>26</v>
      </c>
      <c r="F158" s="2"/>
      <c r="G158" s="29" t="s">
        <v>399</v>
      </c>
      <c r="H158" s="2"/>
    </row>
    <row r="159" spans="1:8" x14ac:dyDescent="0.25">
      <c r="A159" s="2" t="s">
        <v>129</v>
      </c>
      <c r="B159" s="9" t="s">
        <v>132</v>
      </c>
      <c r="C159" s="2" t="s">
        <v>36</v>
      </c>
      <c r="D159" s="2" t="s">
        <v>249</v>
      </c>
      <c r="E159" s="2" t="s">
        <v>26</v>
      </c>
      <c r="F159" s="2"/>
      <c r="G159" s="2" t="s">
        <v>131</v>
      </c>
      <c r="H159" s="2"/>
    </row>
    <row r="160" spans="1:8" x14ac:dyDescent="0.25">
      <c r="A160" s="30" t="s">
        <v>129</v>
      </c>
      <c r="B160" s="30" t="s">
        <v>133</v>
      </c>
      <c r="C160" s="30" t="s">
        <v>36</v>
      </c>
      <c r="D160" s="30" t="s">
        <v>249</v>
      </c>
      <c r="E160" s="30" t="s">
        <v>19</v>
      </c>
      <c r="F160" s="31">
        <v>45103</v>
      </c>
      <c r="G160" s="30" t="s">
        <v>19</v>
      </c>
      <c r="H160" s="30"/>
    </row>
    <row r="161" spans="1:8" x14ac:dyDescent="0.25">
      <c r="A161" s="2" t="s">
        <v>129</v>
      </c>
      <c r="B161" s="2" t="s">
        <v>126</v>
      </c>
      <c r="C161" s="2" t="s">
        <v>62</v>
      </c>
      <c r="D161" s="2" t="s">
        <v>249</v>
      </c>
      <c r="E161" s="2" t="s">
        <v>6</v>
      </c>
      <c r="F161" s="2"/>
      <c r="G161" s="2" t="s">
        <v>400</v>
      </c>
      <c r="H161" s="2"/>
    </row>
    <row r="162" spans="1:8" x14ac:dyDescent="0.25">
      <c r="A162" s="2" t="s">
        <v>129</v>
      </c>
      <c r="B162" s="2" t="s">
        <v>385</v>
      </c>
      <c r="C162" s="2" t="s">
        <v>62</v>
      </c>
      <c r="D162" s="2" t="s">
        <v>249</v>
      </c>
      <c r="E162" s="2" t="s">
        <v>6</v>
      </c>
      <c r="F162" s="2"/>
      <c r="G162" s="2" t="s">
        <v>400</v>
      </c>
      <c r="H162" s="2"/>
    </row>
    <row r="163" spans="1:8" ht="15.75" x14ac:dyDescent="0.25">
      <c r="A163" s="37" t="s">
        <v>129</v>
      </c>
      <c r="B163" s="37" t="s">
        <v>336</v>
      </c>
      <c r="C163" s="36"/>
      <c r="D163" s="16" t="s">
        <v>249</v>
      </c>
      <c r="E163" s="36" t="s">
        <v>26</v>
      </c>
      <c r="F163" s="37"/>
      <c r="G163" s="37"/>
      <c r="H163" s="37"/>
    </row>
    <row r="164" spans="1:8" x14ac:dyDescent="0.25">
      <c r="A164" s="45" t="s">
        <v>129</v>
      </c>
      <c r="B164" s="45" t="s">
        <v>442</v>
      </c>
      <c r="C164" s="67" t="s">
        <v>17</v>
      </c>
      <c r="D164" s="20" t="s">
        <v>249</v>
      </c>
      <c r="E164" s="67" t="s">
        <v>26</v>
      </c>
      <c r="F164" s="45"/>
      <c r="G164" s="45"/>
      <c r="H164" s="45"/>
    </row>
    <row r="165" spans="1:8" x14ac:dyDescent="0.25">
      <c r="A165" s="37" t="s">
        <v>129</v>
      </c>
      <c r="B165" s="37" t="s">
        <v>128</v>
      </c>
      <c r="C165" s="36"/>
      <c r="D165" s="16" t="s">
        <v>249</v>
      </c>
      <c r="E165" s="36" t="s">
        <v>26</v>
      </c>
      <c r="F165" s="37"/>
      <c r="G165" s="37"/>
      <c r="H165" s="37"/>
    </row>
    <row r="166" spans="1:8" x14ac:dyDescent="0.25">
      <c r="A166" s="45" t="s">
        <v>129</v>
      </c>
      <c r="B166" s="45" t="s">
        <v>333</v>
      </c>
      <c r="C166" s="45" t="s">
        <v>23</v>
      </c>
      <c r="D166" s="45" t="s">
        <v>250</v>
      </c>
      <c r="E166" s="45" t="s">
        <v>26</v>
      </c>
      <c r="F166" s="45"/>
      <c r="G166" s="45"/>
      <c r="H166" s="45" t="s">
        <v>380</v>
      </c>
    </row>
    <row r="167" spans="1:8" x14ac:dyDescent="0.25">
      <c r="A167" s="2" t="s">
        <v>129</v>
      </c>
      <c r="B167" s="2" t="s">
        <v>120</v>
      </c>
      <c r="C167" s="2" t="s">
        <v>23</v>
      </c>
      <c r="D167" s="2" t="s">
        <v>250</v>
      </c>
      <c r="E167" s="2" t="s">
        <v>26</v>
      </c>
      <c r="F167" s="2"/>
      <c r="G167" s="2"/>
      <c r="H167" s="2"/>
    </row>
    <row r="168" spans="1:8" x14ac:dyDescent="0.25">
      <c r="A168" s="2" t="s">
        <v>129</v>
      </c>
      <c r="B168" s="2" t="s">
        <v>121</v>
      </c>
      <c r="C168" s="2" t="s">
        <v>23</v>
      </c>
      <c r="D168" s="2" t="s">
        <v>250</v>
      </c>
      <c r="E168" s="2" t="s">
        <v>26</v>
      </c>
      <c r="F168" s="2"/>
      <c r="G168" s="2"/>
      <c r="H168" s="10" t="s">
        <v>334</v>
      </c>
    </row>
    <row r="169" spans="1:8" x14ac:dyDescent="0.25">
      <c r="A169" s="2" t="s">
        <v>129</v>
      </c>
      <c r="B169" s="2" t="s">
        <v>122</v>
      </c>
      <c r="C169" s="2" t="s">
        <v>23</v>
      </c>
      <c r="D169" s="2" t="s">
        <v>250</v>
      </c>
      <c r="E169" s="2" t="s">
        <v>26</v>
      </c>
      <c r="F169" s="2"/>
      <c r="G169" s="2"/>
      <c r="H169" s="2"/>
    </row>
    <row r="170" spans="1:8" x14ac:dyDescent="0.25">
      <c r="A170" s="13" t="s">
        <v>129</v>
      </c>
      <c r="B170" s="13" t="s">
        <v>335</v>
      </c>
      <c r="C170" s="13" t="s">
        <v>23</v>
      </c>
      <c r="D170" s="13" t="s">
        <v>250</v>
      </c>
      <c r="E170" s="13" t="s">
        <v>26</v>
      </c>
      <c r="F170" s="13"/>
      <c r="G170" s="13"/>
      <c r="H170" s="13" t="s">
        <v>242</v>
      </c>
    </row>
    <row r="171" spans="1:8" x14ac:dyDescent="0.25">
      <c r="A171" s="2" t="s">
        <v>129</v>
      </c>
      <c r="B171" s="7" t="s">
        <v>123</v>
      </c>
      <c r="C171" s="2" t="s">
        <v>23</v>
      </c>
      <c r="D171" s="2" t="s">
        <v>250</v>
      </c>
      <c r="E171" s="2" t="s">
        <v>26</v>
      </c>
      <c r="F171" s="2"/>
      <c r="G171" s="2"/>
      <c r="H171" s="2"/>
    </row>
    <row r="172" spans="1:8" x14ac:dyDescent="0.25">
      <c r="A172" s="2" t="s">
        <v>129</v>
      </c>
      <c r="B172" s="2" t="s">
        <v>124</v>
      </c>
      <c r="C172" s="2" t="s">
        <v>23</v>
      </c>
      <c r="D172" s="2" t="s">
        <v>250</v>
      </c>
      <c r="E172" s="2" t="s">
        <v>26</v>
      </c>
      <c r="F172" s="2"/>
      <c r="G172" s="2"/>
      <c r="H172" s="10" t="s">
        <v>334</v>
      </c>
    </row>
    <row r="173" spans="1:8" x14ac:dyDescent="0.25">
      <c r="A173" s="2" t="s">
        <v>129</v>
      </c>
      <c r="B173" s="2" t="s">
        <v>125</v>
      </c>
      <c r="C173" s="2" t="s">
        <v>23</v>
      </c>
      <c r="D173" s="2" t="s">
        <v>250</v>
      </c>
      <c r="E173" s="2" t="s">
        <v>26</v>
      </c>
      <c r="F173" s="2"/>
      <c r="G173" s="2"/>
      <c r="H173" s="2"/>
    </row>
    <row r="174" spans="1:8" x14ac:dyDescent="0.25">
      <c r="A174" s="2" t="s">
        <v>129</v>
      </c>
      <c r="B174" s="2" t="s">
        <v>127</v>
      </c>
      <c r="C174" s="2" t="s">
        <v>23</v>
      </c>
      <c r="D174" s="2" t="s">
        <v>250</v>
      </c>
      <c r="E174" s="2" t="s">
        <v>26</v>
      </c>
      <c r="F174" s="2"/>
      <c r="G174" s="2"/>
      <c r="H174" s="2"/>
    </row>
    <row r="175" spans="1:8" x14ac:dyDescent="0.25">
      <c r="A175" s="2" t="s">
        <v>129</v>
      </c>
      <c r="B175" s="2" t="s">
        <v>262</v>
      </c>
      <c r="C175" s="2" t="s">
        <v>23</v>
      </c>
      <c r="D175" s="2" t="s">
        <v>250</v>
      </c>
      <c r="E175" s="2" t="s">
        <v>26</v>
      </c>
      <c r="F175" s="2"/>
      <c r="G175" s="2"/>
      <c r="H175" s="2" t="s">
        <v>241</v>
      </c>
    </row>
    <row r="176" spans="1:8" x14ac:dyDescent="0.25">
      <c r="A176" s="30" t="s">
        <v>129</v>
      </c>
      <c r="B176" s="30" t="s">
        <v>337</v>
      </c>
      <c r="C176" s="30" t="s">
        <v>23</v>
      </c>
      <c r="D176" s="30" t="s">
        <v>250</v>
      </c>
      <c r="E176" s="30" t="s">
        <v>19</v>
      </c>
      <c r="F176" s="31">
        <v>45015</v>
      </c>
      <c r="G176" s="30"/>
      <c r="H176" s="33" t="s">
        <v>295</v>
      </c>
    </row>
    <row r="177" spans="1:8" x14ac:dyDescent="0.25">
      <c r="A177" s="2" t="s">
        <v>129</v>
      </c>
      <c r="B177" s="2" t="s">
        <v>130</v>
      </c>
      <c r="C177" s="2" t="s">
        <v>53</v>
      </c>
      <c r="D177" s="2" t="s">
        <v>447</v>
      </c>
      <c r="E177" s="2" t="s">
        <v>6</v>
      </c>
      <c r="F177" s="2"/>
      <c r="G177" s="2" t="s">
        <v>80</v>
      </c>
      <c r="H177" s="2"/>
    </row>
    <row r="178" spans="1:8" x14ac:dyDescent="0.25">
      <c r="A178" s="30" t="s">
        <v>135</v>
      </c>
      <c r="B178" s="30" t="s">
        <v>340</v>
      </c>
      <c r="C178" s="30" t="s">
        <v>146</v>
      </c>
      <c r="D178" s="30" t="s">
        <v>249</v>
      </c>
      <c r="E178" s="30" t="s">
        <v>19</v>
      </c>
      <c r="F178" s="31">
        <v>44964</v>
      </c>
      <c r="G178" s="30" t="s">
        <v>254</v>
      </c>
      <c r="H178" s="30"/>
    </row>
    <row r="179" spans="1:8" x14ac:dyDescent="0.25">
      <c r="A179" s="30" t="s">
        <v>135</v>
      </c>
      <c r="B179" s="30" t="s">
        <v>147</v>
      </c>
      <c r="C179" s="30" t="s">
        <v>22</v>
      </c>
      <c r="D179" s="30" t="s">
        <v>249</v>
      </c>
      <c r="E179" s="30" t="s">
        <v>19</v>
      </c>
      <c r="F179" s="31">
        <v>45103</v>
      </c>
      <c r="G179" s="30" t="s">
        <v>381</v>
      </c>
      <c r="H179" s="30"/>
    </row>
    <row r="180" spans="1:8" x14ac:dyDescent="0.25">
      <c r="A180" s="30" t="s">
        <v>135</v>
      </c>
      <c r="B180" s="30" t="s">
        <v>341</v>
      </c>
      <c r="C180" s="30" t="s">
        <v>36</v>
      </c>
      <c r="D180" s="30" t="s">
        <v>249</v>
      </c>
      <c r="E180" s="30" t="s">
        <v>19</v>
      </c>
      <c r="F180" s="31">
        <v>44967</v>
      </c>
      <c r="G180" s="30"/>
      <c r="H180" s="30"/>
    </row>
    <row r="181" spans="1:8" x14ac:dyDescent="0.25">
      <c r="A181" s="2" t="s">
        <v>135</v>
      </c>
      <c r="B181" s="2" t="s">
        <v>274</v>
      </c>
      <c r="C181" s="2" t="s">
        <v>17</v>
      </c>
      <c r="D181" s="2" t="s">
        <v>249</v>
      </c>
      <c r="E181" s="2" t="s">
        <v>26</v>
      </c>
      <c r="F181" s="2"/>
      <c r="G181" s="2"/>
      <c r="H181" s="2"/>
    </row>
    <row r="182" spans="1:8" x14ac:dyDescent="0.25">
      <c r="A182" s="2" t="s">
        <v>135</v>
      </c>
      <c r="B182" s="2" t="s">
        <v>275</v>
      </c>
      <c r="C182" s="2" t="s">
        <v>17</v>
      </c>
      <c r="D182" s="2" t="s">
        <v>249</v>
      </c>
      <c r="E182" s="2" t="s">
        <v>26</v>
      </c>
      <c r="F182" s="2"/>
      <c r="G182" s="2"/>
      <c r="H182" s="2"/>
    </row>
    <row r="183" spans="1:8" x14ac:dyDescent="0.25">
      <c r="A183" s="2" t="s">
        <v>135</v>
      </c>
      <c r="B183" s="2" t="s">
        <v>276</v>
      </c>
      <c r="C183" s="2" t="s">
        <v>17</v>
      </c>
      <c r="D183" s="2" t="s">
        <v>249</v>
      </c>
      <c r="E183" s="2" t="s">
        <v>26</v>
      </c>
      <c r="F183" s="2"/>
      <c r="G183" s="2"/>
      <c r="H183" s="2"/>
    </row>
    <row r="184" spans="1:8" x14ac:dyDescent="0.25">
      <c r="A184" s="2" t="s">
        <v>135</v>
      </c>
      <c r="B184" s="2" t="s">
        <v>277</v>
      </c>
      <c r="C184" s="2" t="s">
        <v>17</v>
      </c>
      <c r="D184" s="2" t="s">
        <v>249</v>
      </c>
      <c r="E184" s="2" t="s">
        <v>26</v>
      </c>
      <c r="F184" s="2"/>
      <c r="G184" s="2"/>
      <c r="H184" s="2"/>
    </row>
    <row r="185" spans="1:8" x14ac:dyDescent="0.25">
      <c r="A185" s="2" t="s">
        <v>135</v>
      </c>
      <c r="B185" s="7" t="s">
        <v>145</v>
      </c>
      <c r="C185" s="2" t="s">
        <v>17</v>
      </c>
      <c r="D185" s="2" t="s">
        <v>249</v>
      </c>
      <c r="E185" s="2" t="s">
        <v>27</v>
      </c>
      <c r="F185" s="2"/>
      <c r="G185" s="2" t="s">
        <v>278</v>
      </c>
      <c r="H185" s="2"/>
    </row>
    <row r="186" spans="1:8" x14ac:dyDescent="0.25">
      <c r="A186" s="2" t="s">
        <v>135</v>
      </c>
      <c r="B186" s="7" t="s">
        <v>149</v>
      </c>
      <c r="C186" s="2" t="s">
        <v>17</v>
      </c>
      <c r="D186" s="2" t="s">
        <v>249</v>
      </c>
      <c r="E186" s="2" t="s">
        <v>27</v>
      </c>
      <c r="F186" s="2"/>
      <c r="G186" s="2" t="s">
        <v>278</v>
      </c>
      <c r="H186" s="2"/>
    </row>
    <row r="187" spans="1:8" x14ac:dyDescent="0.25">
      <c r="A187" s="53" t="s">
        <v>135</v>
      </c>
      <c r="B187" s="53" t="s">
        <v>384</v>
      </c>
      <c r="C187" s="53" t="s">
        <v>36</v>
      </c>
      <c r="D187" s="2" t="s">
        <v>249</v>
      </c>
      <c r="E187" s="53" t="s">
        <v>26</v>
      </c>
      <c r="F187" s="54"/>
      <c r="G187" s="55"/>
      <c r="H187" s="68"/>
    </row>
    <row r="188" spans="1:8" s="56" customFormat="1" x14ac:dyDescent="0.25">
      <c r="A188" s="20" t="s">
        <v>135</v>
      </c>
      <c r="B188" s="20" t="s">
        <v>439</v>
      </c>
      <c r="C188" s="20" t="s">
        <v>36</v>
      </c>
      <c r="D188" s="2" t="s">
        <v>249</v>
      </c>
      <c r="E188" s="20" t="s">
        <v>26</v>
      </c>
      <c r="F188" s="20"/>
      <c r="G188" s="34"/>
      <c r="H188" s="71"/>
    </row>
    <row r="189" spans="1:8" x14ac:dyDescent="0.25">
      <c r="A189" s="20" t="s">
        <v>135</v>
      </c>
      <c r="B189" s="2" t="s">
        <v>441</v>
      </c>
      <c r="C189" s="20" t="s">
        <v>23</v>
      </c>
      <c r="D189" s="2" t="s">
        <v>249</v>
      </c>
      <c r="E189" s="20" t="s">
        <v>26</v>
      </c>
      <c r="F189" s="20"/>
      <c r="G189" s="34"/>
      <c r="H189" s="34"/>
    </row>
    <row r="190" spans="1:8" x14ac:dyDescent="0.25">
      <c r="A190" s="20" t="s">
        <v>135</v>
      </c>
      <c r="B190" s="35" t="s">
        <v>148</v>
      </c>
      <c r="C190" s="20" t="s">
        <v>23</v>
      </c>
      <c r="D190" s="2" t="s">
        <v>249</v>
      </c>
      <c r="E190" s="20" t="s">
        <v>26</v>
      </c>
      <c r="F190" s="20"/>
      <c r="G190" s="32" t="s">
        <v>206</v>
      </c>
      <c r="H190" s="34"/>
    </row>
    <row r="191" spans="1:8" x14ac:dyDescent="0.25">
      <c r="A191" s="30" t="s">
        <v>135</v>
      </c>
      <c r="B191" s="30" t="s">
        <v>383</v>
      </c>
      <c r="C191" s="30" t="s">
        <v>23</v>
      </c>
      <c r="D191" s="30" t="s">
        <v>250</v>
      </c>
      <c r="E191" s="30" t="s">
        <v>19</v>
      </c>
      <c r="F191" s="31">
        <v>45103</v>
      </c>
      <c r="G191" s="48"/>
      <c r="H191" s="48" t="s">
        <v>382</v>
      </c>
    </row>
    <row r="192" spans="1:8" x14ac:dyDescent="0.25">
      <c r="A192" s="20" t="s">
        <v>135</v>
      </c>
      <c r="B192" s="20" t="s">
        <v>140</v>
      </c>
      <c r="C192" s="20" t="s">
        <v>23</v>
      </c>
      <c r="D192" s="20" t="s">
        <v>250</v>
      </c>
      <c r="E192" s="20" t="s">
        <v>26</v>
      </c>
      <c r="F192" s="20"/>
      <c r="G192" s="34"/>
      <c r="H192" s="34"/>
    </row>
    <row r="193" spans="1:8" x14ac:dyDescent="0.25">
      <c r="A193" s="20" t="s">
        <v>135</v>
      </c>
      <c r="B193" s="17" t="s">
        <v>141</v>
      </c>
      <c r="C193" s="20" t="s">
        <v>23</v>
      </c>
      <c r="D193" s="20" t="s">
        <v>250</v>
      </c>
      <c r="E193" s="20" t="s">
        <v>26</v>
      </c>
      <c r="F193" s="20"/>
      <c r="G193" s="34"/>
      <c r="H193" s="34" t="s">
        <v>338</v>
      </c>
    </row>
    <row r="194" spans="1:8" x14ac:dyDescent="0.25">
      <c r="A194" s="20" t="s">
        <v>135</v>
      </c>
      <c r="B194" s="20" t="s">
        <v>142</v>
      </c>
      <c r="C194" s="20" t="s">
        <v>23</v>
      </c>
      <c r="D194" s="20" t="s">
        <v>250</v>
      </c>
      <c r="E194" s="20" t="s">
        <v>26</v>
      </c>
      <c r="F194" s="20"/>
      <c r="G194" s="34"/>
      <c r="H194" s="34"/>
    </row>
    <row r="195" spans="1:8" x14ac:dyDescent="0.25">
      <c r="A195" s="51" t="s">
        <v>135</v>
      </c>
      <c r="B195" s="51" t="s">
        <v>143</v>
      </c>
      <c r="C195" s="51" t="s">
        <v>62</v>
      </c>
      <c r="D195" s="2" t="s">
        <v>447</v>
      </c>
      <c r="E195" s="51" t="s">
        <v>26</v>
      </c>
      <c r="F195" s="51"/>
      <c r="G195" s="52"/>
      <c r="H195" s="52" t="s">
        <v>339</v>
      </c>
    </row>
    <row r="196" spans="1:8" x14ac:dyDescent="0.25">
      <c r="A196" s="2" t="s">
        <v>135</v>
      </c>
      <c r="B196" s="2" t="s">
        <v>144</v>
      </c>
      <c r="C196" s="2" t="s">
        <v>53</v>
      </c>
      <c r="D196" s="2" t="s">
        <v>447</v>
      </c>
      <c r="E196" s="2" t="s">
        <v>26</v>
      </c>
      <c r="F196" s="2"/>
      <c r="G196" s="65"/>
      <c r="H196" s="63"/>
    </row>
    <row r="197" spans="1:8" x14ac:dyDescent="0.25">
      <c r="A197" s="2" t="s">
        <v>135</v>
      </c>
      <c r="B197" s="2" t="s">
        <v>393</v>
      </c>
      <c r="C197" s="2" t="s">
        <v>4</v>
      </c>
      <c r="D197" s="2" t="s">
        <v>248</v>
      </c>
      <c r="E197" s="13" t="s">
        <v>26</v>
      </c>
      <c r="F197" s="2"/>
      <c r="G197" s="2"/>
      <c r="H197" s="2"/>
    </row>
    <row r="198" spans="1:8" x14ac:dyDescent="0.25">
      <c r="A198" s="30" t="s">
        <v>135</v>
      </c>
      <c r="B198" s="30" t="s">
        <v>440</v>
      </c>
      <c r="C198" s="30" t="s">
        <v>4</v>
      </c>
      <c r="D198" s="30" t="s">
        <v>248</v>
      </c>
      <c r="E198" s="30" t="s">
        <v>19</v>
      </c>
      <c r="F198" s="31">
        <v>45169</v>
      </c>
      <c r="G198" s="30" t="s">
        <v>448</v>
      </c>
      <c r="H198" s="30"/>
    </row>
    <row r="199" spans="1:8" x14ac:dyDescent="0.25">
      <c r="A199" s="2" t="s">
        <v>135</v>
      </c>
      <c r="B199" s="2" t="s">
        <v>136</v>
      </c>
      <c r="C199" s="2" t="s">
        <v>4</v>
      </c>
      <c r="D199" s="2" t="s">
        <v>248</v>
      </c>
      <c r="E199" s="13" t="s">
        <v>26</v>
      </c>
      <c r="F199" s="2"/>
      <c r="G199" s="2"/>
      <c r="H199" s="2"/>
    </row>
    <row r="200" spans="1:8" x14ac:dyDescent="0.25">
      <c r="A200" s="2" t="s">
        <v>135</v>
      </c>
      <c r="B200" s="2" t="s">
        <v>137</v>
      </c>
      <c r="C200" s="2" t="s">
        <v>4</v>
      </c>
      <c r="D200" s="2" t="s">
        <v>248</v>
      </c>
      <c r="E200" s="13" t="s">
        <v>26</v>
      </c>
      <c r="F200" s="2"/>
      <c r="G200" s="2"/>
      <c r="H200" s="2"/>
    </row>
    <row r="201" spans="1:8" x14ac:dyDescent="0.25">
      <c r="A201" s="2" t="s">
        <v>135</v>
      </c>
      <c r="B201" s="2" t="s">
        <v>138</v>
      </c>
      <c r="C201" s="2" t="s">
        <v>4</v>
      </c>
      <c r="D201" s="2" t="s">
        <v>248</v>
      </c>
      <c r="E201" s="13" t="s">
        <v>26</v>
      </c>
      <c r="F201" s="2"/>
      <c r="G201" s="2"/>
      <c r="H201" s="2"/>
    </row>
    <row r="202" spans="1:8" x14ac:dyDescent="0.25">
      <c r="A202" s="2" t="s">
        <v>135</v>
      </c>
      <c r="B202" s="2" t="s">
        <v>139</v>
      </c>
      <c r="C202" s="2" t="s">
        <v>4</v>
      </c>
      <c r="D202" s="2" t="s">
        <v>248</v>
      </c>
      <c r="E202" s="13" t="s">
        <v>26</v>
      </c>
      <c r="F202" s="2"/>
      <c r="G202" s="2"/>
      <c r="H202" s="2"/>
    </row>
    <row r="203" spans="1:8" x14ac:dyDescent="0.25">
      <c r="A203" s="2" t="s">
        <v>150</v>
      </c>
      <c r="B203" s="2" t="s">
        <v>161</v>
      </c>
      <c r="C203" s="2" t="s">
        <v>53</v>
      </c>
      <c r="D203" s="2" t="s">
        <v>249</v>
      </c>
      <c r="E203" s="2" t="s">
        <v>6</v>
      </c>
      <c r="F203" s="2"/>
      <c r="G203" s="4" t="s">
        <v>163</v>
      </c>
      <c r="H203" s="4"/>
    </row>
    <row r="204" spans="1:8" x14ac:dyDescent="0.25">
      <c r="A204" s="30" t="s">
        <v>150</v>
      </c>
      <c r="B204" s="30" t="s">
        <v>160</v>
      </c>
      <c r="C204" s="30" t="s">
        <v>17</v>
      </c>
      <c r="D204" s="30" t="s">
        <v>249</v>
      </c>
      <c r="E204" s="30" t="s">
        <v>19</v>
      </c>
      <c r="F204" s="31">
        <v>44967</v>
      </c>
      <c r="G204" s="30" t="s">
        <v>279</v>
      </c>
      <c r="H204" s="30"/>
    </row>
    <row r="205" spans="1:8" x14ac:dyDescent="0.25">
      <c r="A205" s="2" t="s">
        <v>150</v>
      </c>
      <c r="B205" s="2" t="s">
        <v>162</v>
      </c>
      <c r="C205" s="2" t="s">
        <v>17</v>
      </c>
      <c r="D205" s="2" t="s">
        <v>249</v>
      </c>
      <c r="E205" s="2" t="s">
        <v>26</v>
      </c>
      <c r="F205" s="2"/>
      <c r="G205" s="2"/>
      <c r="H205" s="2"/>
    </row>
    <row r="206" spans="1:8" x14ac:dyDescent="0.25">
      <c r="A206" s="20" t="s">
        <v>150</v>
      </c>
      <c r="B206" s="20" t="s">
        <v>154</v>
      </c>
      <c r="C206" s="20" t="s">
        <v>53</v>
      </c>
      <c r="D206" s="2" t="s">
        <v>249</v>
      </c>
      <c r="E206" s="20" t="s">
        <v>26</v>
      </c>
      <c r="F206" s="20"/>
      <c r="G206" s="20"/>
      <c r="H206" s="20"/>
    </row>
    <row r="207" spans="1:8" x14ac:dyDescent="0.25">
      <c r="A207" s="20" t="s">
        <v>150</v>
      </c>
      <c r="B207" s="20" t="s">
        <v>156</v>
      </c>
      <c r="C207" s="20" t="s">
        <v>53</v>
      </c>
      <c r="D207" s="2" t="s">
        <v>249</v>
      </c>
      <c r="E207" s="20" t="s">
        <v>26</v>
      </c>
      <c r="F207" s="20"/>
      <c r="G207" s="20"/>
      <c r="H207" s="20"/>
    </row>
    <row r="208" spans="1:8" x14ac:dyDescent="0.25">
      <c r="A208" s="2" t="s">
        <v>150</v>
      </c>
      <c r="B208" s="5" t="s">
        <v>157</v>
      </c>
      <c r="C208" s="2" t="s">
        <v>53</v>
      </c>
      <c r="D208" s="2" t="s">
        <v>447</v>
      </c>
      <c r="E208" s="2" t="s">
        <v>26</v>
      </c>
      <c r="F208" s="2"/>
      <c r="G208" s="2"/>
      <c r="H208" s="2"/>
    </row>
    <row r="209" spans="1:8" x14ac:dyDescent="0.25">
      <c r="A209" s="2" t="s">
        <v>150</v>
      </c>
      <c r="B209" s="2" t="s">
        <v>158</v>
      </c>
      <c r="C209" s="2" t="s">
        <v>53</v>
      </c>
      <c r="D209" s="2" t="s">
        <v>447</v>
      </c>
      <c r="E209" s="2" t="s">
        <v>26</v>
      </c>
      <c r="F209" s="2"/>
      <c r="G209" s="2"/>
      <c r="H209" s="2"/>
    </row>
    <row r="210" spans="1:8" x14ac:dyDescent="0.25">
      <c r="A210" s="2" t="s">
        <v>150</v>
      </c>
      <c r="B210" s="2" t="s">
        <v>159</v>
      </c>
      <c r="C210" s="2" t="s">
        <v>53</v>
      </c>
      <c r="D210" s="2" t="s">
        <v>447</v>
      </c>
      <c r="E210" s="2" t="s">
        <v>26</v>
      </c>
      <c r="F210" s="2"/>
      <c r="G210" s="2"/>
      <c r="H210" s="2"/>
    </row>
    <row r="211" spans="1:8" x14ac:dyDescent="0.25">
      <c r="A211" s="2" t="s">
        <v>150</v>
      </c>
      <c r="B211" s="2" t="s">
        <v>151</v>
      </c>
      <c r="C211" s="2" t="s">
        <v>4</v>
      </c>
      <c r="D211" s="2" t="s">
        <v>248</v>
      </c>
      <c r="E211" s="13" t="s">
        <v>26</v>
      </c>
      <c r="F211" s="2"/>
      <c r="G211" s="2"/>
      <c r="H211" s="2"/>
    </row>
    <row r="212" spans="1:8" x14ac:dyDescent="0.25">
      <c r="A212" s="2" t="s">
        <v>150</v>
      </c>
      <c r="B212" s="2" t="s">
        <v>152</v>
      </c>
      <c r="C212" s="2" t="s">
        <v>4</v>
      </c>
      <c r="D212" s="2" t="s">
        <v>248</v>
      </c>
      <c r="E212" s="13" t="s">
        <v>26</v>
      </c>
      <c r="F212" s="2"/>
      <c r="G212" s="2"/>
      <c r="H212" s="2"/>
    </row>
    <row r="213" spans="1:8" x14ac:dyDescent="0.25">
      <c r="A213" s="2" t="s">
        <v>150</v>
      </c>
      <c r="B213" s="2" t="s">
        <v>153</v>
      </c>
      <c r="C213" s="2" t="s">
        <v>4</v>
      </c>
      <c r="D213" s="2" t="s">
        <v>248</v>
      </c>
      <c r="E213" s="13" t="s">
        <v>26</v>
      </c>
      <c r="F213" s="2"/>
      <c r="G213" s="2"/>
      <c r="H213" s="2"/>
    </row>
    <row r="214" spans="1:8" x14ac:dyDescent="0.25">
      <c r="A214" s="2" t="s">
        <v>150</v>
      </c>
      <c r="B214" s="2" t="s">
        <v>155</v>
      </c>
      <c r="C214" s="2" t="s">
        <v>4</v>
      </c>
      <c r="D214" s="2" t="s">
        <v>248</v>
      </c>
      <c r="E214" s="13" t="s">
        <v>26</v>
      </c>
      <c r="F214" s="2"/>
      <c r="G214" s="2"/>
      <c r="H214" s="2"/>
    </row>
    <row r="215" spans="1:8" x14ac:dyDescent="0.25">
      <c r="A215" s="2" t="s">
        <v>150</v>
      </c>
      <c r="B215" s="2" t="s">
        <v>156</v>
      </c>
      <c r="C215" s="2" t="s">
        <v>4</v>
      </c>
      <c r="D215" s="2" t="s">
        <v>248</v>
      </c>
      <c r="E215" s="13" t="s">
        <v>26</v>
      </c>
      <c r="F215" s="2"/>
      <c r="G215" s="2"/>
      <c r="H215" s="2"/>
    </row>
    <row r="216" spans="1:8" x14ac:dyDescent="0.25">
      <c r="A216" s="2" t="s">
        <v>164</v>
      </c>
      <c r="B216" s="2" t="s">
        <v>259</v>
      </c>
      <c r="C216" s="2" t="s">
        <v>53</v>
      </c>
      <c r="D216" s="2" t="s">
        <v>249</v>
      </c>
      <c r="E216" s="2" t="s">
        <v>26</v>
      </c>
      <c r="F216" s="2"/>
      <c r="G216" s="2"/>
      <c r="H216" s="2"/>
    </row>
    <row r="217" spans="1:8" x14ac:dyDescent="0.25">
      <c r="A217" s="2" t="s">
        <v>164</v>
      </c>
      <c r="B217" s="2" t="s">
        <v>176</v>
      </c>
      <c r="C217" s="2" t="s">
        <v>53</v>
      </c>
      <c r="D217" s="2" t="s">
        <v>249</v>
      </c>
      <c r="E217" s="2" t="s">
        <v>26</v>
      </c>
      <c r="F217" s="2"/>
      <c r="G217" s="2"/>
      <c r="H217" s="2"/>
    </row>
    <row r="218" spans="1:8" x14ac:dyDescent="0.25">
      <c r="A218" s="2" t="s">
        <v>164</v>
      </c>
      <c r="B218" s="2" t="s">
        <v>280</v>
      </c>
      <c r="C218" s="2" t="s">
        <v>17</v>
      </c>
      <c r="D218" s="2" t="s">
        <v>249</v>
      </c>
      <c r="E218" s="2" t="s">
        <v>26</v>
      </c>
      <c r="F218" s="2"/>
      <c r="G218" s="2"/>
      <c r="H218" s="2"/>
    </row>
    <row r="219" spans="1:8" x14ac:dyDescent="0.25">
      <c r="A219" s="2" t="s">
        <v>164</v>
      </c>
      <c r="B219" s="2" t="s">
        <v>281</v>
      </c>
      <c r="C219" s="2" t="s">
        <v>17</v>
      </c>
      <c r="D219" s="2" t="s">
        <v>249</v>
      </c>
      <c r="E219" s="2" t="s">
        <v>26</v>
      </c>
      <c r="F219" s="2"/>
      <c r="G219" s="2"/>
      <c r="H219" s="2"/>
    </row>
    <row r="220" spans="1:8" x14ac:dyDescent="0.25">
      <c r="A220" s="2" t="s">
        <v>164</v>
      </c>
      <c r="B220" s="2" t="s">
        <v>282</v>
      </c>
      <c r="C220" s="2" t="s">
        <v>17</v>
      </c>
      <c r="D220" s="2" t="s">
        <v>249</v>
      </c>
      <c r="E220" s="2" t="s">
        <v>26</v>
      </c>
      <c r="F220" s="2"/>
      <c r="G220" s="2"/>
      <c r="H220" s="2"/>
    </row>
    <row r="221" spans="1:8" x14ac:dyDescent="0.25">
      <c r="A221" s="2" t="s">
        <v>164</v>
      </c>
      <c r="B221" s="2" t="s">
        <v>283</v>
      </c>
      <c r="C221" s="2" t="s">
        <v>17</v>
      </c>
      <c r="D221" s="2" t="s">
        <v>249</v>
      </c>
      <c r="E221" s="2" t="s">
        <v>26</v>
      </c>
      <c r="F221" s="2"/>
      <c r="G221" s="2"/>
      <c r="H221" s="2"/>
    </row>
    <row r="222" spans="1:8" x14ac:dyDescent="0.25">
      <c r="A222" s="2" t="s">
        <v>164</v>
      </c>
      <c r="B222" s="2" t="s">
        <v>284</v>
      </c>
      <c r="C222" s="2" t="s">
        <v>17</v>
      </c>
      <c r="D222" s="2" t="s">
        <v>249</v>
      </c>
      <c r="E222" s="2" t="s">
        <v>26</v>
      </c>
      <c r="F222" s="2"/>
      <c r="G222" s="2"/>
      <c r="H222" s="2"/>
    </row>
    <row r="223" spans="1:8" x14ac:dyDescent="0.25">
      <c r="A223" s="2" t="s">
        <v>164</v>
      </c>
      <c r="B223" s="5" t="s">
        <v>180</v>
      </c>
      <c r="C223" s="2" t="s">
        <v>17</v>
      </c>
      <c r="D223" s="2" t="s">
        <v>249</v>
      </c>
      <c r="E223" s="2" t="s">
        <v>26</v>
      </c>
      <c r="F223" s="2"/>
      <c r="G223" s="2"/>
      <c r="H223" s="2"/>
    </row>
    <row r="224" spans="1:8" x14ac:dyDescent="0.25">
      <c r="A224" s="2" t="s">
        <v>164</v>
      </c>
      <c r="B224" s="11" t="s">
        <v>181</v>
      </c>
      <c r="C224" s="2" t="s">
        <v>17</v>
      </c>
      <c r="D224" s="2" t="s">
        <v>249</v>
      </c>
      <c r="E224" s="2" t="s">
        <v>26</v>
      </c>
      <c r="F224" s="2"/>
      <c r="G224" s="2"/>
      <c r="H224" s="2"/>
    </row>
    <row r="225" spans="1:8" x14ac:dyDescent="0.25">
      <c r="A225" s="2" t="s">
        <v>164</v>
      </c>
      <c r="B225" s="11" t="s">
        <v>182</v>
      </c>
      <c r="C225" s="2" t="s">
        <v>17</v>
      </c>
      <c r="D225" s="2" t="s">
        <v>249</v>
      </c>
      <c r="E225" s="2" t="s">
        <v>26</v>
      </c>
      <c r="F225" s="2"/>
      <c r="G225" s="2"/>
      <c r="H225" s="2"/>
    </row>
    <row r="226" spans="1:8" x14ac:dyDescent="0.25">
      <c r="A226" s="20" t="s">
        <v>164</v>
      </c>
      <c r="B226" s="20" t="s">
        <v>291</v>
      </c>
      <c r="C226" s="20" t="s">
        <v>17</v>
      </c>
      <c r="D226" s="2" t="s">
        <v>249</v>
      </c>
      <c r="E226" s="20" t="s">
        <v>26</v>
      </c>
      <c r="F226" s="20"/>
      <c r="G226" s="20"/>
      <c r="H226" s="20"/>
    </row>
    <row r="227" spans="1:8" x14ac:dyDescent="0.25">
      <c r="A227" s="16" t="s">
        <v>164</v>
      </c>
      <c r="B227" s="38" t="s">
        <v>175</v>
      </c>
      <c r="C227" s="16"/>
      <c r="D227" s="16" t="s">
        <v>249</v>
      </c>
      <c r="E227" s="16" t="s">
        <v>26</v>
      </c>
      <c r="F227" s="16"/>
      <c r="G227" s="16"/>
      <c r="H227" s="16" t="s">
        <v>243</v>
      </c>
    </row>
    <row r="228" spans="1:8" x14ac:dyDescent="0.25">
      <c r="A228" s="37" t="s">
        <v>164</v>
      </c>
      <c r="B228" s="37" t="s">
        <v>183</v>
      </c>
      <c r="C228" s="37"/>
      <c r="D228" s="16" t="s">
        <v>249</v>
      </c>
      <c r="E228" s="37" t="s">
        <v>26</v>
      </c>
      <c r="F228" s="37"/>
      <c r="G228" s="37"/>
      <c r="H228" s="37"/>
    </row>
    <row r="229" spans="1:8" x14ac:dyDescent="0.25">
      <c r="A229" s="2" t="s">
        <v>164</v>
      </c>
      <c r="B229" s="2" t="s">
        <v>174</v>
      </c>
      <c r="C229" s="2" t="s">
        <v>23</v>
      </c>
      <c r="D229" s="2" t="s">
        <v>250</v>
      </c>
      <c r="E229" s="2" t="s">
        <v>6</v>
      </c>
      <c r="F229" s="2"/>
      <c r="G229" s="2"/>
      <c r="H229" s="2" t="s">
        <v>296</v>
      </c>
    </row>
    <row r="230" spans="1:8" x14ac:dyDescent="0.25">
      <c r="A230" s="2" t="s">
        <v>164</v>
      </c>
      <c r="B230" s="2" t="s">
        <v>177</v>
      </c>
      <c r="C230" s="2" t="s">
        <v>53</v>
      </c>
      <c r="D230" s="2" t="s">
        <v>413</v>
      </c>
      <c r="E230" s="2" t="s">
        <v>26</v>
      </c>
      <c r="F230" s="2"/>
      <c r="G230" s="2"/>
      <c r="H230" s="2"/>
    </row>
    <row r="231" spans="1:8" x14ac:dyDescent="0.25">
      <c r="A231" s="2" t="s">
        <v>164</v>
      </c>
      <c r="B231" s="2" t="s">
        <v>178</v>
      </c>
      <c r="C231" s="2" t="s">
        <v>53</v>
      </c>
      <c r="D231" s="2" t="s">
        <v>413</v>
      </c>
      <c r="E231" s="2" t="s">
        <v>26</v>
      </c>
      <c r="F231" s="2"/>
      <c r="G231" s="2"/>
      <c r="H231" s="2"/>
    </row>
    <row r="232" spans="1:8" x14ac:dyDescent="0.25">
      <c r="A232" s="2" t="s">
        <v>164</v>
      </c>
      <c r="B232" s="2" t="s">
        <v>179</v>
      </c>
      <c r="C232" s="2" t="s">
        <v>53</v>
      </c>
      <c r="D232" s="2" t="s">
        <v>413</v>
      </c>
      <c r="E232" s="2" t="s">
        <v>26</v>
      </c>
      <c r="F232" s="2"/>
      <c r="G232" s="2"/>
      <c r="H232" s="2"/>
    </row>
    <row r="233" spans="1:8" x14ac:dyDescent="0.25">
      <c r="A233" s="2" t="s">
        <v>164</v>
      </c>
      <c r="B233" s="2" t="s">
        <v>169</v>
      </c>
      <c r="C233" s="2" t="s">
        <v>4</v>
      </c>
      <c r="D233" s="2" t="s">
        <v>248</v>
      </c>
      <c r="E233" s="13" t="s">
        <v>26</v>
      </c>
      <c r="F233" s="2"/>
      <c r="G233" s="2"/>
      <c r="H233" s="2"/>
    </row>
    <row r="234" spans="1:8" x14ac:dyDescent="0.25">
      <c r="A234" s="2" t="s">
        <v>164</v>
      </c>
      <c r="B234" s="2" t="s">
        <v>170</v>
      </c>
      <c r="C234" s="2" t="s">
        <v>4</v>
      </c>
      <c r="D234" s="2" t="s">
        <v>248</v>
      </c>
      <c r="E234" s="13" t="s">
        <v>26</v>
      </c>
      <c r="F234" s="2"/>
      <c r="G234" s="2"/>
      <c r="H234" s="2"/>
    </row>
    <row r="235" spans="1:8" x14ac:dyDescent="0.25">
      <c r="A235" s="2" t="s">
        <v>164</v>
      </c>
      <c r="B235" s="2" t="s">
        <v>171</v>
      </c>
      <c r="C235" s="2" t="s">
        <v>4</v>
      </c>
      <c r="D235" s="2" t="s">
        <v>248</v>
      </c>
      <c r="E235" s="13" t="s">
        <v>26</v>
      </c>
      <c r="F235" s="2"/>
      <c r="G235" s="2"/>
      <c r="H235" s="2"/>
    </row>
    <row r="236" spans="1:8" ht="30" x14ac:dyDescent="0.25">
      <c r="A236" s="2" t="s">
        <v>164</v>
      </c>
      <c r="B236" s="6" t="s">
        <v>172</v>
      </c>
      <c r="C236" s="2" t="s">
        <v>4</v>
      </c>
      <c r="D236" s="2" t="s">
        <v>248</v>
      </c>
      <c r="E236" s="13" t="s">
        <v>26</v>
      </c>
      <c r="F236" s="2"/>
      <c r="G236" s="2"/>
      <c r="H236" s="2"/>
    </row>
    <row r="237" spans="1:8" x14ac:dyDescent="0.25">
      <c r="A237" s="2" t="s">
        <v>164</v>
      </c>
      <c r="B237" s="2" t="s">
        <v>173</v>
      </c>
      <c r="C237" s="2" t="s">
        <v>4</v>
      </c>
      <c r="D237" s="2" t="s">
        <v>248</v>
      </c>
      <c r="E237" s="13" t="s">
        <v>26</v>
      </c>
      <c r="F237" s="2"/>
      <c r="G237" s="2"/>
      <c r="H237" s="2"/>
    </row>
    <row r="238" spans="1:8" x14ac:dyDescent="0.25">
      <c r="A238" s="2" t="s">
        <v>165</v>
      </c>
      <c r="B238" s="2" t="s">
        <v>188</v>
      </c>
      <c r="C238" s="2" t="s">
        <v>23</v>
      </c>
      <c r="D238" s="2" t="s">
        <v>260</v>
      </c>
      <c r="E238" s="2" t="s">
        <v>26</v>
      </c>
      <c r="F238" s="2"/>
      <c r="G238" s="2"/>
      <c r="H238" s="2"/>
    </row>
    <row r="239" spans="1:8" x14ac:dyDescent="0.25">
      <c r="A239" s="2" t="s">
        <v>165</v>
      </c>
      <c r="B239" s="2" t="s">
        <v>285</v>
      </c>
      <c r="C239" s="2" t="s">
        <v>17</v>
      </c>
      <c r="D239" s="2" t="s">
        <v>249</v>
      </c>
      <c r="E239" s="2" t="s">
        <v>26</v>
      </c>
      <c r="F239" s="2"/>
      <c r="G239" s="2"/>
      <c r="H239" s="2"/>
    </row>
    <row r="240" spans="1:8" x14ac:dyDescent="0.25">
      <c r="A240" s="2" t="s">
        <v>165</v>
      </c>
      <c r="B240" s="2" t="s">
        <v>286</v>
      </c>
      <c r="C240" s="2" t="s">
        <v>17</v>
      </c>
      <c r="D240" s="2" t="s">
        <v>249</v>
      </c>
      <c r="E240" s="2" t="s">
        <v>26</v>
      </c>
      <c r="F240" s="2"/>
      <c r="G240" s="2"/>
      <c r="H240" s="2"/>
    </row>
    <row r="241" spans="1:8" x14ac:dyDescent="0.25">
      <c r="A241" s="2" t="s">
        <v>165</v>
      </c>
      <c r="B241" s="2" t="s">
        <v>287</v>
      </c>
      <c r="C241" s="2" t="s">
        <v>17</v>
      </c>
      <c r="D241" s="2" t="s">
        <v>249</v>
      </c>
      <c r="E241" s="2" t="s">
        <v>26</v>
      </c>
      <c r="F241" s="2"/>
      <c r="G241" s="2"/>
      <c r="H241" s="2"/>
    </row>
    <row r="242" spans="1:8" x14ac:dyDescent="0.25">
      <c r="A242" s="2" t="s">
        <v>165</v>
      </c>
      <c r="B242" s="5" t="s">
        <v>190</v>
      </c>
      <c r="C242" s="2" t="s">
        <v>17</v>
      </c>
      <c r="D242" s="2" t="s">
        <v>249</v>
      </c>
      <c r="E242" s="2" t="s">
        <v>26</v>
      </c>
      <c r="F242" s="2"/>
      <c r="G242" s="2"/>
      <c r="H242" s="2"/>
    </row>
    <row r="243" spans="1:8" x14ac:dyDescent="0.25">
      <c r="A243" s="2" t="s">
        <v>165</v>
      </c>
      <c r="B243" s="2" t="s">
        <v>191</v>
      </c>
      <c r="C243" s="2" t="s">
        <v>17</v>
      </c>
      <c r="D243" s="2" t="s">
        <v>249</v>
      </c>
      <c r="E243" s="2" t="s">
        <v>26</v>
      </c>
      <c r="F243" s="2"/>
      <c r="G243" s="2"/>
      <c r="H243" s="2"/>
    </row>
    <row r="244" spans="1:8" x14ac:dyDescent="0.25">
      <c r="A244" s="2" t="s">
        <v>165</v>
      </c>
      <c r="B244" s="2" t="s">
        <v>186</v>
      </c>
      <c r="C244" s="2" t="s">
        <v>23</v>
      </c>
      <c r="D244" s="2" t="s">
        <v>250</v>
      </c>
      <c r="E244" s="2" t="s">
        <v>26</v>
      </c>
      <c r="F244" s="2"/>
      <c r="G244" s="2"/>
      <c r="H244" s="2" t="s">
        <v>244</v>
      </c>
    </row>
    <row r="245" spans="1:8" x14ac:dyDescent="0.25">
      <c r="A245" s="30" t="s">
        <v>165</v>
      </c>
      <c r="B245" s="30" t="s">
        <v>187</v>
      </c>
      <c r="C245" s="30" t="s">
        <v>23</v>
      </c>
      <c r="D245" s="30" t="s">
        <v>250</v>
      </c>
      <c r="E245" s="30" t="s">
        <v>19</v>
      </c>
      <c r="F245" s="31">
        <v>45103</v>
      </c>
      <c r="G245" s="30"/>
      <c r="H245" s="30" t="s">
        <v>19</v>
      </c>
    </row>
    <row r="246" spans="1:8" x14ac:dyDescent="0.25">
      <c r="A246" s="13" t="s">
        <v>165</v>
      </c>
      <c r="B246" s="13" t="s">
        <v>342</v>
      </c>
      <c r="C246" s="13" t="s">
        <v>23</v>
      </c>
      <c r="D246" s="13" t="s">
        <v>250</v>
      </c>
      <c r="E246" s="13" t="s">
        <v>26</v>
      </c>
      <c r="F246" s="13"/>
      <c r="G246" s="13"/>
      <c r="H246" s="13" t="s">
        <v>245</v>
      </c>
    </row>
    <row r="247" spans="1:8" x14ac:dyDescent="0.25">
      <c r="A247" s="2" t="s">
        <v>165</v>
      </c>
      <c r="B247" s="2" t="s">
        <v>263</v>
      </c>
      <c r="C247" s="2" t="s">
        <v>23</v>
      </c>
      <c r="D247" s="2" t="s">
        <v>250</v>
      </c>
      <c r="E247" s="2" t="s">
        <v>26</v>
      </c>
      <c r="F247" s="2"/>
      <c r="G247" s="2"/>
      <c r="H247" s="2"/>
    </row>
    <row r="248" spans="1:8" x14ac:dyDescent="0.25">
      <c r="A248" s="2" t="s">
        <v>165</v>
      </c>
      <c r="B248" s="2" t="s">
        <v>264</v>
      </c>
      <c r="C248" s="2" t="s">
        <v>23</v>
      </c>
      <c r="D248" s="2" t="s">
        <v>250</v>
      </c>
      <c r="E248" s="2" t="s">
        <v>26</v>
      </c>
      <c r="F248" s="2"/>
      <c r="G248" s="2"/>
      <c r="H248" s="2"/>
    </row>
    <row r="249" spans="1:8" x14ac:dyDescent="0.25">
      <c r="A249" s="13" t="s">
        <v>165</v>
      </c>
      <c r="B249" s="13" t="s">
        <v>343</v>
      </c>
      <c r="C249" s="13" t="s">
        <v>23</v>
      </c>
      <c r="D249" s="13" t="s">
        <v>250</v>
      </c>
      <c r="E249" s="13" t="s">
        <v>26</v>
      </c>
      <c r="F249" s="13"/>
      <c r="G249" s="13"/>
      <c r="H249" s="13" t="s">
        <v>245</v>
      </c>
    </row>
    <row r="250" spans="1:8" x14ac:dyDescent="0.25">
      <c r="A250" s="30" t="s">
        <v>165</v>
      </c>
      <c r="B250" s="30" t="s">
        <v>344</v>
      </c>
      <c r="C250" s="30" t="s">
        <v>23</v>
      </c>
      <c r="D250" s="30" t="s">
        <v>250</v>
      </c>
      <c r="E250" s="30" t="s">
        <v>19</v>
      </c>
      <c r="F250" s="30"/>
      <c r="G250" s="30"/>
      <c r="H250" s="30" t="s">
        <v>386</v>
      </c>
    </row>
    <row r="251" spans="1:8" x14ac:dyDescent="0.25">
      <c r="A251" s="2" t="s">
        <v>165</v>
      </c>
      <c r="B251" s="2" t="s">
        <v>189</v>
      </c>
      <c r="C251" s="2" t="s">
        <v>53</v>
      </c>
      <c r="D251" s="2" t="s">
        <v>447</v>
      </c>
      <c r="E251" s="2" t="s">
        <v>26</v>
      </c>
      <c r="F251" s="2"/>
      <c r="G251" s="2"/>
      <c r="H251" s="2"/>
    </row>
    <row r="252" spans="1:8" x14ac:dyDescent="0.25">
      <c r="A252" s="2" t="s">
        <v>165</v>
      </c>
      <c r="B252" s="9" t="s">
        <v>184</v>
      </c>
      <c r="C252" s="2" t="s">
        <v>4</v>
      </c>
      <c r="D252" s="2" t="s">
        <v>248</v>
      </c>
      <c r="E252" s="13" t="s">
        <v>26</v>
      </c>
      <c r="F252" s="2"/>
      <c r="G252" s="2"/>
      <c r="H252" s="2"/>
    </row>
    <row r="253" spans="1:8" x14ac:dyDescent="0.25">
      <c r="A253" s="2" t="s">
        <v>165</v>
      </c>
      <c r="B253" s="9" t="s">
        <v>185</v>
      </c>
      <c r="C253" s="2" t="s">
        <v>4</v>
      </c>
      <c r="D253" s="2" t="s">
        <v>248</v>
      </c>
      <c r="E253" s="13" t="s">
        <v>26</v>
      </c>
      <c r="F253" s="2"/>
      <c r="G253" s="2"/>
      <c r="H253" s="2"/>
    </row>
    <row r="254" spans="1:8" x14ac:dyDescent="0.25">
      <c r="A254" s="30" t="s">
        <v>166</v>
      </c>
      <c r="B254" s="30" t="s">
        <v>195</v>
      </c>
      <c r="C254" s="30" t="s">
        <v>36</v>
      </c>
      <c r="D254" s="30" t="s">
        <v>249</v>
      </c>
      <c r="E254" s="30" t="s">
        <v>19</v>
      </c>
      <c r="F254" s="31">
        <v>44967</v>
      </c>
      <c r="G254" s="30"/>
      <c r="H254" s="30"/>
    </row>
    <row r="255" spans="1:8" x14ac:dyDescent="0.25">
      <c r="A255" s="2" t="s">
        <v>166</v>
      </c>
      <c r="B255" s="2" t="s">
        <v>202</v>
      </c>
      <c r="C255" s="2" t="s">
        <v>36</v>
      </c>
      <c r="D255" s="2" t="s">
        <v>249</v>
      </c>
      <c r="E255" s="2" t="s">
        <v>26</v>
      </c>
      <c r="F255" s="2"/>
      <c r="G255" s="2"/>
      <c r="H255" s="2"/>
    </row>
    <row r="256" spans="1:8" x14ac:dyDescent="0.25">
      <c r="A256" s="2" t="s">
        <v>166</v>
      </c>
      <c r="B256" s="2" t="s">
        <v>201</v>
      </c>
      <c r="C256" s="2" t="s">
        <v>36</v>
      </c>
      <c r="D256" s="2" t="s">
        <v>249</v>
      </c>
      <c r="E256" s="2" t="s">
        <v>26</v>
      </c>
      <c r="F256" s="2"/>
      <c r="G256" s="2"/>
      <c r="H256" s="2"/>
    </row>
    <row r="257" spans="1:8" x14ac:dyDescent="0.25">
      <c r="A257" s="30" t="s">
        <v>166</v>
      </c>
      <c r="B257" s="30" t="s">
        <v>345</v>
      </c>
      <c r="C257" s="30" t="s">
        <v>17</v>
      </c>
      <c r="D257" s="30" t="s">
        <v>249</v>
      </c>
      <c r="E257" s="30" t="s">
        <v>19</v>
      </c>
      <c r="F257" s="31">
        <v>44967</v>
      </c>
      <c r="G257" s="30" t="s">
        <v>288</v>
      </c>
      <c r="H257" s="30"/>
    </row>
    <row r="258" spans="1:8" x14ac:dyDescent="0.25">
      <c r="A258" s="2" t="s">
        <v>166</v>
      </c>
      <c r="B258" s="2" t="s">
        <v>200</v>
      </c>
      <c r="C258" s="2" t="s">
        <v>17</v>
      </c>
      <c r="D258" s="2" t="s">
        <v>249</v>
      </c>
      <c r="E258" s="2" t="s">
        <v>26</v>
      </c>
      <c r="F258" s="2"/>
      <c r="G258" s="2"/>
      <c r="H258" s="2"/>
    </row>
    <row r="259" spans="1:8" x14ac:dyDescent="0.25">
      <c r="A259" s="2" t="s">
        <v>166</v>
      </c>
      <c r="B259" s="7" t="s">
        <v>199</v>
      </c>
      <c r="C259" s="2" t="s">
        <v>17</v>
      </c>
      <c r="D259" s="2" t="s">
        <v>249</v>
      </c>
      <c r="E259" s="2" t="s">
        <v>26</v>
      </c>
      <c r="F259" s="2"/>
      <c r="G259" s="2"/>
      <c r="H259" s="2"/>
    </row>
    <row r="260" spans="1:8" x14ac:dyDescent="0.25">
      <c r="A260" s="2" t="s">
        <v>166</v>
      </c>
      <c r="B260" s="5" t="s">
        <v>198</v>
      </c>
      <c r="C260" s="2" t="s">
        <v>17</v>
      </c>
      <c r="D260" s="2" t="s">
        <v>249</v>
      </c>
      <c r="E260" s="2" t="s">
        <v>26</v>
      </c>
      <c r="F260" s="2"/>
      <c r="G260" s="2"/>
      <c r="H260" s="2"/>
    </row>
    <row r="261" spans="1:8" x14ac:dyDescent="0.25">
      <c r="A261" s="2" t="s">
        <v>166</v>
      </c>
      <c r="B261" s="5" t="s">
        <v>197</v>
      </c>
      <c r="C261" s="2" t="s">
        <v>17</v>
      </c>
      <c r="D261" s="2" t="s">
        <v>249</v>
      </c>
      <c r="E261" s="2" t="s">
        <v>26</v>
      </c>
      <c r="F261" s="2"/>
      <c r="G261" s="2" t="s">
        <v>196</v>
      </c>
      <c r="H261" s="2"/>
    </row>
    <row r="262" spans="1:8" x14ac:dyDescent="0.25">
      <c r="A262" s="2" t="s">
        <v>166</v>
      </c>
      <c r="B262" s="5" t="s">
        <v>208</v>
      </c>
      <c r="C262" s="2" t="s">
        <v>17</v>
      </c>
      <c r="D262" s="2" t="s">
        <v>249</v>
      </c>
      <c r="E262" s="2" t="s">
        <v>26</v>
      </c>
      <c r="F262" s="2"/>
      <c r="G262" s="2"/>
      <c r="H262" s="2"/>
    </row>
    <row r="263" spans="1:8" ht="17.25" x14ac:dyDescent="0.25">
      <c r="A263" s="2" t="s">
        <v>166</v>
      </c>
      <c r="B263" s="12" t="s">
        <v>209</v>
      </c>
      <c r="C263" s="2" t="s">
        <v>17</v>
      </c>
      <c r="D263" s="2" t="s">
        <v>249</v>
      </c>
      <c r="E263" s="2" t="s">
        <v>26</v>
      </c>
      <c r="F263" s="2"/>
      <c r="G263" s="2"/>
      <c r="H263" s="2"/>
    </row>
    <row r="264" spans="1:8" x14ac:dyDescent="0.25">
      <c r="A264" s="2" t="s">
        <v>166</v>
      </c>
      <c r="B264" s="9" t="s">
        <v>210</v>
      </c>
      <c r="C264" s="2" t="s">
        <v>17</v>
      </c>
      <c r="D264" s="2" t="s">
        <v>249</v>
      </c>
      <c r="E264" s="2" t="s">
        <v>26</v>
      </c>
      <c r="F264" s="2"/>
      <c r="G264" s="2"/>
      <c r="H264" s="2"/>
    </row>
    <row r="265" spans="1:8" x14ac:dyDescent="0.25">
      <c r="A265" s="20" t="s">
        <v>166</v>
      </c>
      <c r="B265" s="22" t="s">
        <v>193</v>
      </c>
      <c r="C265" s="20" t="s">
        <v>17</v>
      </c>
      <c r="D265" s="2" t="s">
        <v>249</v>
      </c>
      <c r="E265" s="20" t="s">
        <v>26</v>
      </c>
      <c r="F265" s="20"/>
      <c r="G265" s="20"/>
      <c r="H265" s="20"/>
    </row>
    <row r="266" spans="1:8" x14ac:dyDescent="0.25">
      <c r="A266" s="2" t="s">
        <v>166</v>
      </c>
      <c r="B266" s="5" t="s">
        <v>205</v>
      </c>
      <c r="C266" s="2" t="s">
        <v>23</v>
      </c>
      <c r="D266" s="2" t="s">
        <v>346</v>
      </c>
      <c r="E266" s="2" t="s">
        <v>6</v>
      </c>
      <c r="F266" s="2"/>
      <c r="G266" s="2" t="s">
        <v>83</v>
      </c>
      <c r="H266" s="2"/>
    </row>
    <row r="267" spans="1:8" x14ac:dyDescent="0.25">
      <c r="A267" s="2" t="s">
        <v>166</v>
      </c>
      <c r="B267" s="5" t="s">
        <v>207</v>
      </c>
      <c r="C267" s="2" t="s">
        <v>23</v>
      </c>
      <c r="D267" s="2" t="s">
        <v>346</v>
      </c>
      <c r="E267" s="2" t="s">
        <v>6</v>
      </c>
      <c r="F267" s="2"/>
      <c r="G267" s="2" t="s">
        <v>206</v>
      </c>
      <c r="H267" s="2"/>
    </row>
    <row r="268" spans="1:8" x14ac:dyDescent="0.25">
      <c r="A268" s="2" t="s">
        <v>166</v>
      </c>
      <c r="B268" s="2" t="s">
        <v>194</v>
      </c>
      <c r="C268" s="2" t="s">
        <v>53</v>
      </c>
      <c r="D268" s="2" t="s">
        <v>447</v>
      </c>
      <c r="E268" s="2" t="s">
        <v>26</v>
      </c>
      <c r="F268" s="2"/>
      <c r="G268" s="2"/>
      <c r="H268" s="2"/>
    </row>
    <row r="269" spans="1:8" x14ac:dyDescent="0.25">
      <c r="A269" s="30" t="s">
        <v>166</v>
      </c>
      <c r="B269" s="30" t="s">
        <v>192</v>
      </c>
      <c r="C269" s="30" t="s">
        <v>4</v>
      </c>
      <c r="D269" s="30" t="s">
        <v>248</v>
      </c>
      <c r="E269" s="30" t="s">
        <v>19</v>
      </c>
      <c r="F269" s="30"/>
      <c r="G269" s="30" t="s">
        <v>387</v>
      </c>
      <c r="H269" s="30"/>
    </row>
    <row r="270" spans="1:8" x14ac:dyDescent="0.25">
      <c r="A270" s="2" t="s">
        <v>166</v>
      </c>
      <c r="B270" s="5" t="s">
        <v>193</v>
      </c>
      <c r="C270" s="2" t="s">
        <v>4</v>
      </c>
      <c r="D270" s="2" t="s">
        <v>248</v>
      </c>
      <c r="E270" s="13" t="s">
        <v>26</v>
      </c>
      <c r="F270" s="2"/>
      <c r="G270" s="2"/>
      <c r="H270" s="2"/>
    </row>
    <row r="271" spans="1:8" x14ac:dyDescent="0.25">
      <c r="A271" s="2" t="s">
        <v>167</v>
      </c>
      <c r="B271" s="2" t="s">
        <v>216</v>
      </c>
      <c r="C271" s="2" t="s">
        <v>23</v>
      </c>
      <c r="D271" s="2" t="s">
        <v>260</v>
      </c>
      <c r="E271" s="2" t="s">
        <v>26</v>
      </c>
      <c r="F271" s="2"/>
      <c r="G271" s="2"/>
      <c r="H271" s="2"/>
    </row>
    <row r="272" spans="1:8" x14ac:dyDescent="0.25">
      <c r="A272" s="2" t="s">
        <v>167</v>
      </c>
      <c r="B272" s="2" t="s">
        <v>388</v>
      </c>
      <c r="C272" s="2" t="s">
        <v>53</v>
      </c>
      <c r="D272" s="2" t="s">
        <v>249</v>
      </c>
      <c r="E272" s="2" t="s">
        <v>26</v>
      </c>
      <c r="F272" s="2"/>
      <c r="G272" s="2"/>
      <c r="H272" s="2"/>
    </row>
    <row r="273" spans="1:8" x14ac:dyDescent="0.25">
      <c r="A273" s="2" t="s">
        <v>167</v>
      </c>
      <c r="B273" s="2" t="s">
        <v>389</v>
      </c>
      <c r="C273" s="2" t="s">
        <v>53</v>
      </c>
      <c r="D273" s="2" t="s">
        <v>249</v>
      </c>
      <c r="E273" s="2" t="s">
        <v>26</v>
      </c>
      <c r="F273" s="2"/>
      <c r="G273" s="2"/>
      <c r="H273" s="2"/>
    </row>
    <row r="274" spans="1:8" x14ac:dyDescent="0.25">
      <c r="A274" s="2" t="s">
        <v>167</v>
      </c>
      <c r="B274" s="2" t="s">
        <v>390</v>
      </c>
      <c r="C274" s="2" t="s">
        <v>53</v>
      </c>
      <c r="D274" s="2" t="s">
        <v>249</v>
      </c>
      <c r="E274" s="2" t="s">
        <v>26</v>
      </c>
      <c r="F274" s="2"/>
      <c r="G274" s="2"/>
      <c r="H274" s="2"/>
    </row>
    <row r="275" spans="1:8" x14ac:dyDescent="0.25">
      <c r="A275" s="2" t="s">
        <v>167</v>
      </c>
      <c r="B275" s="2" t="s">
        <v>218</v>
      </c>
      <c r="C275" s="2" t="s">
        <v>36</v>
      </c>
      <c r="D275" s="2" t="s">
        <v>249</v>
      </c>
      <c r="E275" s="2" t="s">
        <v>26</v>
      </c>
      <c r="F275" s="2"/>
      <c r="G275" s="2"/>
      <c r="H275" s="2"/>
    </row>
    <row r="276" spans="1:8" x14ac:dyDescent="0.25">
      <c r="A276" s="2" t="s">
        <v>167</v>
      </c>
      <c r="B276" s="2" t="s">
        <v>219</v>
      </c>
      <c r="C276" s="2" t="s">
        <v>36</v>
      </c>
      <c r="D276" s="2" t="s">
        <v>249</v>
      </c>
      <c r="E276" s="2" t="s">
        <v>26</v>
      </c>
      <c r="F276" s="2"/>
      <c r="G276" s="2"/>
      <c r="H276" s="2"/>
    </row>
    <row r="277" spans="1:8" x14ac:dyDescent="0.25">
      <c r="A277" s="16" t="s">
        <v>167</v>
      </c>
      <c r="B277" s="16" t="s">
        <v>422</v>
      </c>
      <c r="C277" s="16"/>
      <c r="D277" s="16" t="s">
        <v>249</v>
      </c>
      <c r="E277" s="16" t="s">
        <v>26</v>
      </c>
      <c r="F277" s="16"/>
      <c r="G277" s="16"/>
      <c r="H277" s="16"/>
    </row>
    <row r="278" spans="1:8" x14ac:dyDescent="0.25">
      <c r="A278" s="16" t="s">
        <v>167</v>
      </c>
      <c r="B278" s="16" t="s">
        <v>423</v>
      </c>
      <c r="C278" s="16"/>
      <c r="D278" s="16" t="s">
        <v>249</v>
      </c>
      <c r="E278" s="16" t="s">
        <v>26</v>
      </c>
      <c r="F278" s="16"/>
      <c r="G278" s="16"/>
      <c r="H278" s="16"/>
    </row>
    <row r="279" spans="1:8" x14ac:dyDescent="0.25">
      <c r="A279" s="16" t="s">
        <v>167</v>
      </c>
      <c r="B279" s="16" t="s">
        <v>424</v>
      </c>
      <c r="C279" s="16"/>
      <c r="D279" s="16" t="s">
        <v>249</v>
      </c>
      <c r="E279" s="16" t="s">
        <v>26</v>
      </c>
      <c r="F279" s="16"/>
      <c r="G279" s="16"/>
      <c r="H279" s="16"/>
    </row>
    <row r="280" spans="1:8" x14ac:dyDescent="0.25">
      <c r="A280" s="16" t="s">
        <v>167</v>
      </c>
      <c r="B280" s="16" t="s">
        <v>426</v>
      </c>
      <c r="C280" s="16"/>
      <c r="D280" s="16" t="s">
        <v>249</v>
      </c>
      <c r="E280" s="16" t="s">
        <v>26</v>
      </c>
      <c r="F280" s="16"/>
      <c r="G280" s="16"/>
      <c r="H280" s="16"/>
    </row>
    <row r="281" spans="1:8" x14ac:dyDescent="0.25">
      <c r="A281" s="16" t="s">
        <v>167</v>
      </c>
      <c r="B281" s="16" t="s">
        <v>427</v>
      </c>
      <c r="C281" s="16"/>
      <c r="D281" s="16" t="s">
        <v>249</v>
      </c>
      <c r="E281" s="16" t="s">
        <v>26</v>
      </c>
      <c r="F281" s="16"/>
      <c r="G281" s="16"/>
      <c r="H281" s="16"/>
    </row>
    <row r="282" spans="1:8" x14ac:dyDescent="0.25">
      <c r="A282" s="16" t="s">
        <v>167</v>
      </c>
      <c r="B282" s="16" t="s">
        <v>428</v>
      </c>
      <c r="C282" s="16"/>
      <c r="D282" s="16" t="s">
        <v>249</v>
      </c>
      <c r="E282" s="16" t="s">
        <v>26</v>
      </c>
      <c r="F282" s="16"/>
      <c r="G282" s="16"/>
      <c r="H282" s="16"/>
    </row>
    <row r="283" spans="1:8" x14ac:dyDescent="0.25">
      <c r="A283" s="16" t="s">
        <v>167</v>
      </c>
      <c r="B283" s="16" t="s">
        <v>430</v>
      </c>
      <c r="C283" s="16"/>
      <c r="D283" s="16" t="s">
        <v>249</v>
      </c>
      <c r="E283" s="16" t="s">
        <v>26</v>
      </c>
      <c r="F283" s="16"/>
      <c r="G283" s="16"/>
      <c r="H283" s="16"/>
    </row>
    <row r="284" spans="1:8" x14ac:dyDescent="0.25">
      <c r="A284" s="16" t="s">
        <v>167</v>
      </c>
      <c r="B284" s="16" t="s">
        <v>431</v>
      </c>
      <c r="C284" s="16"/>
      <c r="D284" s="16" t="s">
        <v>249</v>
      </c>
      <c r="E284" s="16" t="s">
        <v>26</v>
      </c>
      <c r="F284" s="16"/>
      <c r="G284" s="16"/>
      <c r="H284" s="16"/>
    </row>
    <row r="285" spans="1:8" x14ac:dyDescent="0.25">
      <c r="A285" s="16" t="s">
        <v>167</v>
      </c>
      <c r="B285" s="16" t="s">
        <v>432</v>
      </c>
      <c r="C285" s="16"/>
      <c r="D285" s="16" t="s">
        <v>249</v>
      </c>
      <c r="E285" s="16" t="s">
        <v>26</v>
      </c>
      <c r="F285" s="16"/>
      <c r="G285" s="16"/>
      <c r="H285" s="16"/>
    </row>
    <row r="286" spans="1:8" x14ac:dyDescent="0.25">
      <c r="A286" s="16" t="s">
        <v>167</v>
      </c>
      <c r="B286" s="16" t="s">
        <v>433</v>
      </c>
      <c r="C286" s="16"/>
      <c r="D286" s="16" t="s">
        <v>249</v>
      </c>
      <c r="E286" s="16" t="s">
        <v>26</v>
      </c>
      <c r="F286" s="16"/>
      <c r="G286" s="16"/>
      <c r="H286" s="16"/>
    </row>
    <row r="287" spans="1:8" x14ac:dyDescent="0.25">
      <c r="A287" s="16" t="s">
        <v>167</v>
      </c>
      <c r="B287" s="16" t="s">
        <v>436</v>
      </c>
      <c r="C287" s="16"/>
      <c r="D287" s="16" t="s">
        <v>249</v>
      </c>
      <c r="E287" s="16" t="s">
        <v>26</v>
      </c>
      <c r="F287" s="16"/>
      <c r="G287" s="16"/>
      <c r="H287" s="16"/>
    </row>
    <row r="288" spans="1:8" x14ac:dyDescent="0.25">
      <c r="A288" s="16" t="s">
        <v>167</v>
      </c>
      <c r="B288" s="16" t="s">
        <v>435</v>
      </c>
      <c r="C288" s="16"/>
      <c r="D288" s="16" t="s">
        <v>249</v>
      </c>
      <c r="E288" s="16" t="s">
        <v>26</v>
      </c>
      <c r="F288" s="16"/>
      <c r="G288" s="16"/>
      <c r="H288" s="16"/>
    </row>
    <row r="289" spans="1:8" x14ac:dyDescent="0.25">
      <c r="A289" s="16" t="s">
        <v>167</v>
      </c>
      <c r="B289" s="16" t="s">
        <v>434</v>
      </c>
      <c r="C289" s="16"/>
      <c r="D289" s="16" t="s">
        <v>249</v>
      </c>
      <c r="E289" s="16" t="s">
        <v>26</v>
      </c>
      <c r="F289" s="16"/>
      <c r="G289" s="16"/>
      <c r="H289" s="16"/>
    </row>
    <row r="290" spans="1:8" x14ac:dyDescent="0.25">
      <c r="A290" s="2" t="s">
        <v>167</v>
      </c>
      <c r="B290" s="5" t="s">
        <v>220</v>
      </c>
      <c r="C290" s="2" t="s">
        <v>36</v>
      </c>
      <c r="D290" s="2" t="s">
        <v>249</v>
      </c>
      <c r="E290" s="2" t="s">
        <v>26</v>
      </c>
      <c r="F290" s="2"/>
      <c r="G290" s="2"/>
      <c r="H290" s="2"/>
    </row>
    <row r="291" spans="1:8" x14ac:dyDescent="0.25">
      <c r="A291" s="2" t="s">
        <v>167</v>
      </c>
      <c r="B291" s="2" t="s">
        <v>221</v>
      </c>
      <c r="C291" s="2" t="s">
        <v>36</v>
      </c>
      <c r="D291" s="2" t="s">
        <v>249</v>
      </c>
      <c r="E291" s="2" t="s">
        <v>26</v>
      </c>
      <c r="F291" s="2"/>
      <c r="G291" s="2"/>
      <c r="H291" s="2"/>
    </row>
    <row r="292" spans="1:8" x14ac:dyDescent="0.25">
      <c r="A292" s="13" t="s">
        <v>167</v>
      </c>
      <c r="B292" s="13" t="s">
        <v>222</v>
      </c>
      <c r="C292" s="13" t="s">
        <v>36</v>
      </c>
      <c r="D292" s="13" t="s">
        <v>249</v>
      </c>
      <c r="E292" s="13" t="s">
        <v>19</v>
      </c>
      <c r="F292" s="62">
        <v>44967</v>
      </c>
      <c r="G292" s="13"/>
      <c r="H292" s="13"/>
    </row>
    <row r="293" spans="1:8" x14ac:dyDescent="0.25">
      <c r="A293" s="2" t="s">
        <v>167</v>
      </c>
      <c r="B293" s="11" t="s">
        <v>223</v>
      </c>
      <c r="C293" s="2" t="s">
        <v>36</v>
      </c>
      <c r="D293" s="2" t="s">
        <v>249</v>
      </c>
      <c r="E293" s="2" t="s">
        <v>26</v>
      </c>
      <c r="F293" s="2"/>
      <c r="G293" s="2"/>
      <c r="H293" s="2"/>
    </row>
    <row r="294" spans="1:8" x14ac:dyDescent="0.25">
      <c r="A294" s="2" t="s">
        <v>167</v>
      </c>
      <c r="B294" s="8" t="s">
        <v>217</v>
      </c>
      <c r="C294" s="2" t="s">
        <v>17</v>
      </c>
      <c r="D294" s="2" t="s">
        <v>249</v>
      </c>
      <c r="E294" s="2" t="s">
        <v>26</v>
      </c>
      <c r="F294" s="2"/>
      <c r="G294" s="2"/>
      <c r="H294" s="2"/>
    </row>
    <row r="295" spans="1:8" x14ac:dyDescent="0.25">
      <c r="A295" s="39" t="s">
        <v>167</v>
      </c>
      <c r="B295" s="39" t="s">
        <v>213</v>
      </c>
      <c r="C295" s="39" t="s">
        <v>53</v>
      </c>
      <c r="D295" s="2" t="s">
        <v>249</v>
      </c>
      <c r="E295" s="39" t="s">
        <v>26</v>
      </c>
      <c r="F295" s="39"/>
      <c r="G295" s="39"/>
      <c r="H295" s="39" t="s">
        <v>243</v>
      </c>
    </row>
    <row r="296" spans="1:8" x14ac:dyDescent="0.25">
      <c r="A296" s="39" t="s">
        <v>167</v>
      </c>
      <c r="B296" s="39" t="s">
        <v>215</v>
      </c>
      <c r="C296" s="39" t="s">
        <v>53</v>
      </c>
      <c r="D296" s="2" t="s">
        <v>249</v>
      </c>
      <c r="E296" s="39" t="s">
        <v>26</v>
      </c>
      <c r="F296" s="39"/>
      <c r="G296" s="39"/>
      <c r="H296" s="39" t="s">
        <v>243</v>
      </c>
    </row>
    <row r="297" spans="1:8" x14ac:dyDescent="0.25">
      <c r="A297" s="40" t="s">
        <v>167</v>
      </c>
      <c r="B297" s="40" t="s">
        <v>214</v>
      </c>
      <c r="C297" s="40" t="s">
        <v>23</v>
      </c>
      <c r="D297" s="40" t="s">
        <v>250</v>
      </c>
      <c r="E297" s="40" t="s">
        <v>6</v>
      </c>
      <c r="F297" s="40"/>
      <c r="G297" s="40"/>
      <c r="H297" s="40" t="s">
        <v>246</v>
      </c>
    </row>
    <row r="298" spans="1:8" x14ac:dyDescent="0.25">
      <c r="A298" s="16" t="s">
        <v>167</v>
      </c>
      <c r="B298" s="16" t="s">
        <v>425</v>
      </c>
      <c r="C298" s="16"/>
      <c r="D298" s="16" t="s">
        <v>346</v>
      </c>
      <c r="E298" s="16" t="s">
        <v>26</v>
      </c>
      <c r="F298" s="16"/>
      <c r="G298" s="16"/>
      <c r="H298" s="16"/>
    </row>
    <row r="299" spans="1:8" x14ac:dyDescent="0.25">
      <c r="A299" s="16" t="s">
        <v>167</v>
      </c>
      <c r="B299" s="16" t="s">
        <v>429</v>
      </c>
      <c r="C299" s="16"/>
      <c r="D299" s="16" t="s">
        <v>248</v>
      </c>
      <c r="E299" s="16" t="s">
        <v>26</v>
      </c>
      <c r="F299" s="16"/>
      <c r="G299" s="16"/>
      <c r="H299" s="16"/>
    </row>
    <row r="300" spans="1:8" x14ac:dyDescent="0.25">
      <c r="A300" s="2" t="s">
        <v>167</v>
      </c>
      <c r="B300" s="2" t="s">
        <v>212</v>
      </c>
      <c r="C300" s="2" t="s">
        <v>4</v>
      </c>
      <c r="D300" s="2" t="s">
        <v>248</v>
      </c>
      <c r="E300" s="13" t="s">
        <v>26</v>
      </c>
      <c r="F300" s="2"/>
      <c r="G300" s="2"/>
      <c r="H300" s="2"/>
    </row>
    <row r="301" spans="1:8" x14ac:dyDescent="0.25">
      <c r="A301" s="2" t="s">
        <v>167</v>
      </c>
      <c r="B301" s="2" t="s">
        <v>211</v>
      </c>
      <c r="C301" s="2" t="s">
        <v>4</v>
      </c>
      <c r="D301" s="2" t="s">
        <v>248</v>
      </c>
      <c r="E301" s="13" t="s">
        <v>26</v>
      </c>
      <c r="F301" s="2"/>
      <c r="G301" s="2"/>
      <c r="H301" s="2"/>
    </row>
    <row r="302" spans="1:8" x14ac:dyDescent="0.25">
      <c r="A302" s="30" t="s">
        <v>168</v>
      </c>
      <c r="B302" s="30" t="s">
        <v>258</v>
      </c>
      <c r="C302" s="30" t="s">
        <v>62</v>
      </c>
      <c r="D302" s="30" t="s">
        <v>249</v>
      </c>
      <c r="E302" s="30" t="s">
        <v>19</v>
      </c>
      <c r="F302" s="31">
        <v>45001</v>
      </c>
      <c r="G302" s="30"/>
      <c r="H302" s="30"/>
    </row>
    <row r="303" spans="1:8" x14ac:dyDescent="0.25">
      <c r="A303" s="2" t="s">
        <v>168</v>
      </c>
      <c r="B303" s="2" t="s">
        <v>224</v>
      </c>
      <c r="C303" s="2" t="s">
        <v>36</v>
      </c>
      <c r="D303" s="2" t="s">
        <v>249</v>
      </c>
      <c r="E303" s="2" t="s">
        <v>26</v>
      </c>
      <c r="F303" s="2"/>
      <c r="G303" s="2"/>
      <c r="H303" s="2"/>
    </row>
    <row r="304" spans="1:8" x14ac:dyDescent="0.25">
      <c r="A304" s="2" t="s">
        <v>168</v>
      </c>
      <c r="B304" s="2" t="s">
        <v>225</v>
      </c>
      <c r="C304" s="2" t="s">
        <v>36</v>
      </c>
      <c r="D304" s="2" t="s">
        <v>249</v>
      </c>
      <c r="E304" s="2" t="s">
        <v>26</v>
      </c>
      <c r="F304" s="2"/>
      <c r="G304" s="2"/>
      <c r="H304" s="2"/>
    </row>
    <row r="305" spans="1:16379" x14ac:dyDescent="0.25">
      <c r="A305" s="2" t="s">
        <v>168</v>
      </c>
      <c r="B305" s="2" t="s">
        <v>230</v>
      </c>
      <c r="C305" s="2" t="s">
        <v>17</v>
      </c>
      <c r="D305" s="2" t="s">
        <v>249</v>
      </c>
      <c r="E305" s="2" t="s">
        <v>6</v>
      </c>
      <c r="F305" s="2"/>
      <c r="G305" s="2" t="s">
        <v>226</v>
      </c>
      <c r="H305" s="2"/>
    </row>
    <row r="306" spans="1:16379" x14ac:dyDescent="0.25">
      <c r="A306" s="2" t="s">
        <v>168</v>
      </c>
      <c r="B306" s="2" t="s">
        <v>229</v>
      </c>
      <c r="C306" s="2" t="s">
        <v>17</v>
      </c>
      <c r="D306" s="2" t="s">
        <v>249</v>
      </c>
      <c r="E306" s="2" t="s">
        <v>6</v>
      </c>
      <c r="F306" s="2"/>
      <c r="G306" s="2" t="s">
        <v>226</v>
      </c>
      <c r="H306" s="2"/>
    </row>
    <row r="307" spans="1:16379" x14ac:dyDescent="0.25">
      <c r="A307" s="2" t="s">
        <v>168</v>
      </c>
      <c r="B307" s="5" t="s">
        <v>228</v>
      </c>
      <c r="C307" s="2" t="s">
        <v>17</v>
      </c>
      <c r="D307" s="2" t="s">
        <v>249</v>
      </c>
      <c r="E307" s="2" t="s">
        <v>26</v>
      </c>
      <c r="F307" s="2"/>
      <c r="G307" s="2"/>
      <c r="H307" s="2"/>
    </row>
    <row r="308" spans="1:16379" x14ac:dyDescent="0.25">
      <c r="A308" s="30" t="s">
        <v>168</v>
      </c>
      <c r="B308" s="30" t="s">
        <v>227</v>
      </c>
      <c r="C308" s="30" t="s">
        <v>17</v>
      </c>
      <c r="D308" s="30" t="s">
        <v>249</v>
      </c>
      <c r="E308" s="30" t="s">
        <v>19</v>
      </c>
      <c r="F308" s="31">
        <v>44967</v>
      </c>
      <c r="G308" s="30"/>
      <c r="H308" s="30"/>
    </row>
    <row r="309" spans="1:16379" x14ac:dyDescent="0.25">
      <c r="A309" s="2" t="s">
        <v>168</v>
      </c>
      <c r="B309" s="2" t="s">
        <v>289</v>
      </c>
      <c r="C309" s="2" t="s">
        <v>17</v>
      </c>
      <c r="D309" s="2" t="s">
        <v>249</v>
      </c>
      <c r="E309" s="2" t="s">
        <v>26</v>
      </c>
      <c r="F309" s="2"/>
      <c r="G309" s="2"/>
      <c r="H309" s="2"/>
    </row>
    <row r="310" spans="1:16379" x14ac:dyDescent="0.25">
      <c r="A310" s="2" t="s">
        <v>168</v>
      </c>
      <c r="B310" s="2" t="s">
        <v>290</v>
      </c>
      <c r="C310" s="2" t="s">
        <v>17</v>
      </c>
      <c r="D310" s="2" t="s">
        <v>249</v>
      </c>
      <c r="E310" s="2" t="s">
        <v>26</v>
      </c>
      <c r="F310" s="2"/>
      <c r="G310" s="2"/>
      <c r="H310" s="2"/>
    </row>
    <row r="311" spans="1:16379" x14ac:dyDescent="0.25">
      <c r="A311" s="16" t="s">
        <v>168</v>
      </c>
      <c r="B311" s="16" t="s">
        <v>392</v>
      </c>
      <c r="C311" s="16"/>
      <c r="D311" s="16" t="s">
        <v>249</v>
      </c>
      <c r="E311" s="16" t="s">
        <v>26</v>
      </c>
      <c r="F311" s="16"/>
      <c r="G311" s="16"/>
      <c r="H311" s="16"/>
    </row>
    <row r="312" spans="1:16379" s="19" customFormat="1" x14ac:dyDescent="0.25">
      <c r="A312" s="2" t="s">
        <v>168</v>
      </c>
      <c r="B312" s="2" t="s">
        <v>233</v>
      </c>
      <c r="C312" s="2" t="s">
        <v>23</v>
      </c>
      <c r="D312" s="2" t="s">
        <v>250</v>
      </c>
      <c r="E312" s="2" t="s">
        <v>26</v>
      </c>
      <c r="F312" s="2"/>
      <c r="G312" s="2" t="s">
        <v>265</v>
      </c>
      <c r="H312" s="2" t="s">
        <v>312</v>
      </c>
      <c r="I312" s="17"/>
      <c r="J312" s="17"/>
      <c r="K312" s="17"/>
      <c r="L312" s="17"/>
      <c r="M312" s="18"/>
      <c r="N312" s="17"/>
      <c r="O312" s="17"/>
      <c r="P312" s="17"/>
      <c r="Q312" s="17"/>
      <c r="R312" s="17"/>
      <c r="S312" s="17"/>
      <c r="T312" s="17"/>
      <c r="U312" s="18"/>
      <c r="V312" s="17"/>
      <c r="W312" s="17"/>
      <c r="X312" s="17"/>
      <c r="Y312" s="17"/>
      <c r="Z312" s="17"/>
      <c r="AA312" s="17"/>
      <c r="AB312" s="17"/>
      <c r="AC312" s="18"/>
      <c r="AD312" s="17"/>
      <c r="AE312" s="17"/>
      <c r="AF312" s="17"/>
      <c r="AG312" s="17"/>
      <c r="AH312" s="17"/>
      <c r="AI312" s="17"/>
      <c r="AJ312" s="17"/>
      <c r="AK312" s="18"/>
      <c r="AL312" s="17"/>
      <c r="AM312" s="17"/>
      <c r="AN312" s="17"/>
      <c r="AO312" s="17"/>
      <c r="AP312" s="17"/>
      <c r="AQ312" s="17"/>
      <c r="AR312" s="17"/>
      <c r="AS312" s="18"/>
      <c r="AT312" s="17"/>
      <c r="AU312" s="17"/>
      <c r="AV312" s="17"/>
      <c r="AW312" s="17"/>
      <c r="AX312" s="17"/>
      <c r="AY312" s="17"/>
      <c r="AZ312" s="17"/>
      <c r="BA312" s="18"/>
      <c r="BB312" s="17"/>
      <c r="BC312" s="17"/>
      <c r="BD312" s="17"/>
      <c r="BE312" s="17"/>
      <c r="BF312" s="17"/>
      <c r="BG312" s="17"/>
      <c r="BH312" s="17"/>
      <c r="BI312" s="18"/>
      <c r="BJ312" s="17"/>
      <c r="BK312" s="17"/>
      <c r="BL312" s="17"/>
      <c r="BM312" s="17"/>
      <c r="BN312" s="17"/>
      <c r="BO312" s="17"/>
      <c r="BP312" s="17"/>
      <c r="BQ312" s="18"/>
      <c r="BR312" s="17"/>
      <c r="BS312" s="17"/>
      <c r="BT312" s="17"/>
      <c r="BU312" s="17"/>
      <c r="BV312" s="17"/>
      <c r="BW312" s="17"/>
      <c r="BX312" s="17"/>
      <c r="BY312" s="18"/>
      <c r="BZ312" s="17"/>
      <c r="CA312" s="17"/>
      <c r="CB312" s="17"/>
      <c r="CC312" s="17"/>
      <c r="CD312" s="17"/>
      <c r="CE312" s="17"/>
      <c r="CF312" s="17"/>
      <c r="CG312" s="18"/>
      <c r="CH312" s="17"/>
      <c r="CI312" s="17"/>
      <c r="CJ312" s="17"/>
      <c r="CK312" s="17"/>
      <c r="CL312" s="17"/>
      <c r="CM312" s="17"/>
      <c r="CN312" s="17"/>
      <c r="CO312" s="18"/>
      <c r="CP312" s="17"/>
      <c r="CQ312" s="17"/>
      <c r="CR312" s="17"/>
      <c r="CS312" s="17"/>
      <c r="CT312" s="17"/>
      <c r="CU312" s="17"/>
      <c r="CV312" s="17"/>
      <c r="CW312" s="18"/>
      <c r="CX312" s="17"/>
      <c r="CY312" s="17"/>
      <c r="CZ312" s="17"/>
      <c r="DA312" s="17"/>
      <c r="DB312" s="17"/>
      <c r="DC312" s="17"/>
      <c r="DD312" s="17"/>
      <c r="DE312" s="18"/>
      <c r="DF312" s="17"/>
      <c r="DG312" s="17"/>
      <c r="DH312" s="17"/>
      <c r="DI312" s="17"/>
      <c r="DJ312" s="17"/>
      <c r="DK312" s="17"/>
      <c r="DL312" s="17"/>
      <c r="DM312" s="18"/>
      <c r="DN312" s="17"/>
      <c r="DO312" s="17"/>
      <c r="DP312" s="17"/>
      <c r="DQ312" s="17"/>
      <c r="DR312" s="17"/>
      <c r="DS312" s="17"/>
      <c r="DT312" s="17"/>
      <c r="DU312" s="18"/>
      <c r="DV312" s="17"/>
      <c r="DW312" s="17"/>
      <c r="DX312" s="17"/>
      <c r="DY312" s="17"/>
      <c r="DZ312" s="17"/>
      <c r="EA312" s="17"/>
      <c r="EB312" s="17"/>
      <c r="EC312" s="18"/>
      <c r="ED312" s="17"/>
      <c r="EE312" s="17"/>
      <c r="EF312" s="17"/>
      <c r="EG312" s="17"/>
      <c r="EH312" s="17"/>
      <c r="EI312" s="17"/>
      <c r="EJ312" s="17"/>
      <c r="EK312" s="18"/>
      <c r="EL312" s="17"/>
      <c r="EM312" s="17"/>
      <c r="EN312" s="17"/>
      <c r="EO312" s="17"/>
      <c r="EP312" s="17"/>
      <c r="EQ312" s="17"/>
      <c r="ER312" s="17"/>
      <c r="ES312" s="18"/>
      <c r="ET312" s="17"/>
      <c r="EU312" s="17"/>
      <c r="EV312" s="17"/>
      <c r="EW312" s="17"/>
      <c r="EX312" s="17"/>
      <c r="EY312" s="17"/>
      <c r="EZ312" s="17"/>
      <c r="FA312" s="18"/>
      <c r="FB312" s="17"/>
      <c r="FC312" s="17"/>
      <c r="FD312" s="17"/>
      <c r="FE312" s="17"/>
      <c r="FF312" s="17"/>
      <c r="FG312" s="17"/>
      <c r="FH312" s="17"/>
      <c r="FI312" s="18"/>
      <c r="FJ312" s="17"/>
      <c r="FK312" s="17"/>
      <c r="FL312" s="17"/>
      <c r="FM312" s="17"/>
      <c r="FN312" s="17"/>
      <c r="FO312" s="17"/>
      <c r="FP312" s="17"/>
      <c r="FQ312" s="18"/>
      <c r="FR312" s="17"/>
      <c r="FS312" s="17"/>
      <c r="FT312" s="17"/>
      <c r="FU312" s="17"/>
      <c r="FV312" s="17"/>
      <c r="FW312" s="17"/>
      <c r="FX312" s="17"/>
      <c r="FY312" s="18"/>
      <c r="FZ312" s="17"/>
      <c r="GA312" s="17"/>
      <c r="GB312" s="17"/>
      <c r="GC312" s="17"/>
      <c r="GD312" s="17"/>
      <c r="GE312" s="17"/>
      <c r="GF312" s="17"/>
      <c r="GG312" s="18"/>
      <c r="GH312" s="17"/>
      <c r="GI312" s="17"/>
      <c r="GJ312" s="17"/>
      <c r="GK312" s="17"/>
      <c r="GL312" s="17"/>
      <c r="GM312" s="17"/>
      <c r="GN312" s="17"/>
      <c r="GO312" s="18"/>
      <c r="GP312" s="17"/>
      <c r="GQ312" s="17"/>
      <c r="GR312" s="17"/>
      <c r="GS312" s="17"/>
      <c r="GT312" s="17"/>
      <c r="GU312" s="17"/>
      <c r="GV312" s="17"/>
      <c r="GW312" s="18"/>
      <c r="GX312" s="17"/>
      <c r="GY312" s="17"/>
      <c r="GZ312" s="17"/>
      <c r="HA312" s="17"/>
      <c r="HB312" s="17"/>
      <c r="HC312" s="17"/>
      <c r="HD312" s="17"/>
      <c r="HE312" s="18"/>
      <c r="HF312" s="17"/>
      <c r="HG312" s="17"/>
      <c r="HH312" s="17"/>
      <c r="HI312" s="17"/>
      <c r="HJ312" s="17"/>
      <c r="HK312" s="17"/>
      <c r="HL312" s="17"/>
      <c r="HM312" s="18"/>
      <c r="HN312" s="17"/>
      <c r="HO312" s="17"/>
      <c r="HP312" s="17"/>
      <c r="HQ312" s="17"/>
      <c r="HR312" s="17"/>
      <c r="HS312" s="17"/>
      <c r="HT312" s="17"/>
      <c r="HU312" s="18"/>
      <c r="HV312" s="17"/>
      <c r="HW312" s="17"/>
      <c r="HX312" s="17"/>
      <c r="HY312" s="17"/>
      <c r="HZ312" s="17"/>
      <c r="IA312" s="17"/>
      <c r="IB312" s="17"/>
      <c r="IC312" s="18"/>
      <c r="ID312" s="17"/>
      <c r="IE312" s="17"/>
      <c r="IF312" s="17"/>
      <c r="IG312" s="17"/>
      <c r="IH312" s="17"/>
      <c r="II312" s="17"/>
      <c r="IJ312" s="17"/>
      <c r="IK312" s="18"/>
      <c r="IL312" s="17"/>
      <c r="IM312" s="17"/>
      <c r="IN312" s="17"/>
      <c r="IO312" s="17"/>
      <c r="IP312" s="17"/>
      <c r="IQ312" s="17"/>
      <c r="IR312" s="17"/>
      <c r="IS312" s="18"/>
      <c r="IT312" s="17"/>
      <c r="IU312" s="17"/>
      <c r="IV312" s="17"/>
      <c r="IW312" s="17"/>
      <c r="IX312" s="17"/>
      <c r="IY312" s="17"/>
      <c r="IZ312" s="17"/>
      <c r="JA312" s="18"/>
      <c r="JB312" s="17"/>
      <c r="JC312" s="17"/>
      <c r="JD312" s="17"/>
      <c r="JE312" s="17"/>
      <c r="JF312" s="17"/>
      <c r="JG312" s="17"/>
      <c r="JH312" s="17"/>
      <c r="JI312" s="18"/>
      <c r="JJ312" s="17"/>
      <c r="JK312" s="17"/>
      <c r="JL312" s="17"/>
      <c r="JM312" s="17"/>
      <c r="JN312" s="17"/>
      <c r="JO312" s="17"/>
      <c r="JP312" s="17"/>
      <c r="JQ312" s="18"/>
      <c r="JR312" s="17"/>
      <c r="JS312" s="17"/>
      <c r="JT312" s="17"/>
      <c r="JU312" s="17"/>
      <c r="JV312" s="17"/>
      <c r="JW312" s="17"/>
      <c r="JX312" s="17"/>
      <c r="JY312" s="18"/>
      <c r="JZ312" s="17"/>
      <c r="KA312" s="17"/>
      <c r="KB312" s="17"/>
      <c r="KC312" s="17"/>
      <c r="KD312" s="17"/>
      <c r="KE312" s="17"/>
      <c r="KF312" s="17"/>
      <c r="KG312" s="18"/>
      <c r="KH312" s="17"/>
      <c r="KI312" s="17"/>
      <c r="KJ312" s="17"/>
      <c r="KK312" s="17"/>
      <c r="KL312" s="17"/>
      <c r="KM312" s="17"/>
      <c r="KN312" s="17"/>
      <c r="KO312" s="18"/>
      <c r="KP312" s="17"/>
      <c r="KQ312" s="17"/>
      <c r="KR312" s="17"/>
      <c r="KS312" s="17"/>
      <c r="KT312" s="17"/>
      <c r="KU312" s="17"/>
      <c r="KV312" s="17"/>
      <c r="KW312" s="18"/>
      <c r="KX312" s="17"/>
      <c r="KY312" s="17"/>
      <c r="KZ312" s="17"/>
      <c r="LA312" s="17"/>
      <c r="LB312" s="17"/>
      <c r="LC312" s="17"/>
      <c r="LD312" s="17"/>
      <c r="LE312" s="18"/>
      <c r="LF312" s="17"/>
      <c r="LG312" s="17"/>
      <c r="LH312" s="17"/>
      <c r="LI312" s="17"/>
      <c r="LJ312" s="17"/>
      <c r="LK312" s="17"/>
      <c r="LL312" s="17"/>
      <c r="LM312" s="18"/>
      <c r="LN312" s="17"/>
      <c r="LO312" s="17"/>
      <c r="LP312" s="17"/>
      <c r="LQ312" s="17"/>
      <c r="LR312" s="17"/>
      <c r="LS312" s="17"/>
      <c r="LT312" s="17"/>
      <c r="LU312" s="18"/>
      <c r="LV312" s="17"/>
      <c r="LW312" s="17"/>
      <c r="LX312" s="17"/>
      <c r="LY312" s="17"/>
      <c r="LZ312" s="17"/>
      <c r="MA312" s="17"/>
      <c r="MB312" s="17"/>
      <c r="MC312" s="18"/>
      <c r="MD312" s="17"/>
      <c r="ME312" s="17"/>
      <c r="MF312" s="17"/>
      <c r="MG312" s="17"/>
      <c r="MH312" s="17"/>
      <c r="MI312" s="17"/>
      <c r="MJ312" s="17"/>
      <c r="MK312" s="18"/>
      <c r="ML312" s="17"/>
      <c r="MM312" s="17"/>
      <c r="MN312" s="17"/>
      <c r="MO312" s="17"/>
      <c r="MP312" s="17"/>
      <c r="MQ312" s="17"/>
      <c r="MR312" s="17"/>
      <c r="MS312" s="18"/>
      <c r="MT312" s="17"/>
      <c r="MU312" s="17"/>
      <c r="MV312" s="17"/>
      <c r="MW312" s="17"/>
      <c r="MX312" s="17"/>
      <c r="MY312" s="17"/>
      <c r="MZ312" s="17"/>
      <c r="NA312" s="18"/>
      <c r="NB312" s="17"/>
      <c r="NC312" s="17"/>
      <c r="ND312" s="17"/>
      <c r="NE312" s="17"/>
      <c r="NF312" s="17"/>
      <c r="NG312" s="17"/>
      <c r="NH312" s="17"/>
      <c r="NI312" s="18"/>
      <c r="NJ312" s="17"/>
      <c r="NK312" s="17"/>
      <c r="NL312" s="17"/>
      <c r="NM312" s="17"/>
      <c r="NN312" s="17"/>
      <c r="NO312" s="17"/>
      <c r="NP312" s="17"/>
      <c r="NQ312" s="18"/>
      <c r="NR312" s="17"/>
      <c r="NS312" s="17"/>
      <c r="NT312" s="17"/>
      <c r="NU312" s="17"/>
      <c r="NV312" s="17"/>
      <c r="NW312" s="17"/>
      <c r="NX312" s="17"/>
      <c r="NY312" s="18"/>
      <c r="NZ312" s="17"/>
      <c r="OA312" s="17"/>
      <c r="OB312" s="17"/>
      <c r="OC312" s="17"/>
      <c r="OD312" s="17"/>
      <c r="OE312" s="17"/>
      <c r="OF312" s="17"/>
      <c r="OG312" s="18"/>
      <c r="OH312" s="17"/>
      <c r="OI312" s="17"/>
      <c r="OJ312" s="17"/>
      <c r="OK312" s="17"/>
      <c r="OL312" s="17"/>
      <c r="OM312" s="17"/>
      <c r="ON312" s="17"/>
      <c r="OO312" s="18"/>
      <c r="OP312" s="17"/>
      <c r="OQ312" s="17"/>
      <c r="OR312" s="17"/>
      <c r="OS312" s="17"/>
      <c r="OT312" s="17"/>
      <c r="OU312" s="17"/>
      <c r="OV312" s="17"/>
      <c r="OW312" s="18"/>
      <c r="OX312" s="17"/>
      <c r="OY312" s="17"/>
      <c r="OZ312" s="17"/>
      <c r="PA312" s="17"/>
      <c r="PB312" s="17"/>
      <c r="PC312" s="17"/>
      <c r="PD312" s="17"/>
      <c r="PE312" s="18"/>
      <c r="PF312" s="17"/>
      <c r="PG312" s="17"/>
      <c r="PH312" s="17"/>
      <c r="PI312" s="17"/>
      <c r="PJ312" s="17"/>
      <c r="PK312" s="17"/>
      <c r="PL312" s="17"/>
      <c r="PM312" s="18"/>
      <c r="PN312" s="17"/>
      <c r="PO312" s="17"/>
      <c r="PP312" s="17"/>
      <c r="PQ312" s="17"/>
      <c r="PR312" s="17"/>
      <c r="PS312" s="17"/>
      <c r="PT312" s="17"/>
      <c r="PU312" s="18"/>
      <c r="PV312" s="17"/>
      <c r="PW312" s="17"/>
      <c r="PX312" s="17"/>
      <c r="PY312" s="17"/>
      <c r="PZ312" s="17"/>
      <c r="QA312" s="17"/>
      <c r="QB312" s="17"/>
      <c r="QC312" s="18"/>
      <c r="QD312" s="17"/>
      <c r="QE312" s="17"/>
      <c r="QF312" s="17"/>
      <c r="QG312" s="17"/>
      <c r="QH312" s="17"/>
      <c r="QI312" s="17"/>
      <c r="QJ312" s="17"/>
      <c r="QK312" s="18"/>
      <c r="QL312" s="17"/>
      <c r="QM312" s="17"/>
      <c r="QN312" s="17"/>
      <c r="QO312" s="17"/>
      <c r="QP312" s="17"/>
      <c r="QQ312" s="17"/>
      <c r="QR312" s="17"/>
      <c r="QS312" s="18"/>
      <c r="QT312" s="17"/>
      <c r="QU312" s="17"/>
      <c r="QV312" s="17"/>
      <c r="QW312" s="17"/>
      <c r="QX312" s="17"/>
      <c r="QY312" s="17"/>
      <c r="QZ312" s="17"/>
      <c r="RA312" s="18"/>
      <c r="RB312" s="17"/>
      <c r="RC312" s="17"/>
      <c r="RD312" s="17"/>
      <c r="RE312" s="17"/>
      <c r="RF312" s="17"/>
      <c r="RG312" s="17"/>
      <c r="RH312" s="17"/>
      <c r="RI312" s="18"/>
      <c r="RJ312" s="17"/>
      <c r="RK312" s="17"/>
      <c r="RL312" s="17"/>
      <c r="RM312" s="17"/>
      <c r="RN312" s="17"/>
      <c r="RO312" s="17"/>
      <c r="RP312" s="17"/>
      <c r="RQ312" s="18"/>
      <c r="RR312" s="17"/>
      <c r="RS312" s="17"/>
      <c r="RT312" s="17"/>
      <c r="RU312" s="17"/>
      <c r="RV312" s="17"/>
      <c r="RW312" s="17"/>
      <c r="RX312" s="17"/>
      <c r="RY312" s="18"/>
      <c r="RZ312" s="17"/>
      <c r="SA312" s="17"/>
      <c r="SB312" s="17"/>
      <c r="SC312" s="17"/>
      <c r="SD312" s="17"/>
      <c r="SE312" s="17"/>
      <c r="SF312" s="17"/>
      <c r="SG312" s="18"/>
      <c r="SH312" s="17"/>
      <c r="SI312" s="17"/>
      <c r="SJ312" s="17"/>
      <c r="SK312" s="17"/>
      <c r="SL312" s="17"/>
      <c r="SM312" s="17"/>
      <c r="SN312" s="17"/>
      <c r="SO312" s="18"/>
      <c r="SP312" s="17"/>
      <c r="SQ312" s="17"/>
      <c r="SR312" s="17"/>
      <c r="SS312" s="17"/>
      <c r="ST312" s="17"/>
      <c r="SU312" s="17"/>
      <c r="SV312" s="17"/>
      <c r="SW312" s="18"/>
      <c r="SX312" s="17"/>
      <c r="SY312" s="17"/>
      <c r="SZ312" s="17"/>
      <c r="TA312" s="17"/>
      <c r="TB312" s="17"/>
      <c r="TC312" s="17"/>
      <c r="TD312" s="17"/>
      <c r="TE312" s="18"/>
      <c r="TF312" s="17"/>
      <c r="TG312" s="17"/>
      <c r="TH312" s="17"/>
      <c r="TI312" s="17"/>
      <c r="TJ312" s="17"/>
      <c r="TK312" s="17"/>
      <c r="TL312" s="17"/>
      <c r="TM312" s="18"/>
      <c r="TN312" s="17"/>
      <c r="TO312" s="17"/>
      <c r="TP312" s="17"/>
      <c r="TQ312" s="17"/>
      <c r="TR312" s="17"/>
      <c r="TS312" s="17"/>
      <c r="TT312" s="17"/>
      <c r="TU312" s="18"/>
      <c r="TV312" s="17"/>
      <c r="TW312" s="17"/>
      <c r="TX312" s="17"/>
      <c r="TY312" s="17"/>
      <c r="TZ312" s="17"/>
      <c r="UA312" s="17"/>
      <c r="UB312" s="17"/>
      <c r="UC312" s="18"/>
      <c r="UD312" s="17"/>
      <c r="UE312" s="17"/>
      <c r="UF312" s="17"/>
      <c r="UG312" s="17"/>
      <c r="UH312" s="17"/>
      <c r="UI312" s="17"/>
      <c r="UJ312" s="17"/>
      <c r="UK312" s="18"/>
      <c r="UL312" s="17"/>
      <c r="UM312" s="17"/>
      <c r="UN312" s="17"/>
      <c r="UO312" s="17"/>
      <c r="UP312" s="17"/>
      <c r="UQ312" s="17"/>
      <c r="UR312" s="17"/>
      <c r="US312" s="18"/>
      <c r="UT312" s="17"/>
      <c r="UU312" s="17"/>
      <c r="UV312" s="17"/>
      <c r="UW312" s="17"/>
      <c r="UX312" s="17"/>
      <c r="UY312" s="17"/>
      <c r="UZ312" s="17"/>
      <c r="VA312" s="18"/>
      <c r="VB312" s="17"/>
      <c r="VC312" s="17"/>
      <c r="VD312" s="17"/>
      <c r="VE312" s="17"/>
      <c r="VF312" s="17"/>
      <c r="VG312" s="17"/>
      <c r="VH312" s="17"/>
      <c r="VI312" s="18"/>
      <c r="VJ312" s="17"/>
      <c r="VK312" s="17"/>
      <c r="VL312" s="17"/>
      <c r="VM312" s="17"/>
      <c r="VN312" s="17"/>
      <c r="VO312" s="17"/>
      <c r="VP312" s="17"/>
      <c r="VQ312" s="18"/>
      <c r="VR312" s="17"/>
      <c r="VS312" s="17"/>
      <c r="VT312" s="17"/>
      <c r="VU312" s="17"/>
      <c r="VV312" s="17"/>
      <c r="VW312" s="17"/>
      <c r="VX312" s="17"/>
      <c r="VY312" s="18"/>
      <c r="VZ312" s="17"/>
      <c r="WA312" s="17"/>
      <c r="WB312" s="17"/>
      <c r="WC312" s="17"/>
      <c r="WD312" s="17"/>
      <c r="WE312" s="17"/>
      <c r="WF312" s="17"/>
      <c r="WG312" s="18"/>
      <c r="WH312" s="17"/>
      <c r="WI312" s="17"/>
      <c r="WJ312" s="17"/>
      <c r="WK312" s="17"/>
      <c r="WL312" s="17"/>
      <c r="WM312" s="17"/>
      <c r="WN312" s="17"/>
      <c r="WO312" s="18"/>
      <c r="WP312" s="17"/>
      <c r="WQ312" s="17"/>
      <c r="WR312" s="17"/>
      <c r="WS312" s="17"/>
      <c r="WT312" s="17"/>
      <c r="WU312" s="17"/>
      <c r="WV312" s="17"/>
      <c r="WW312" s="18"/>
      <c r="WX312" s="17"/>
      <c r="WY312" s="17"/>
      <c r="WZ312" s="17"/>
      <c r="XA312" s="17"/>
      <c r="XB312" s="17"/>
      <c r="XC312" s="17"/>
      <c r="XD312" s="17"/>
      <c r="XE312" s="18"/>
      <c r="XF312" s="17"/>
      <c r="XG312" s="17"/>
      <c r="XH312" s="17"/>
      <c r="XI312" s="17"/>
      <c r="XJ312" s="17"/>
      <c r="XK312" s="17"/>
      <c r="XL312" s="17"/>
      <c r="XM312" s="18"/>
      <c r="XN312" s="17"/>
      <c r="XO312" s="17"/>
      <c r="XP312" s="17"/>
      <c r="XQ312" s="17"/>
      <c r="XR312" s="17"/>
      <c r="XS312" s="17"/>
      <c r="XT312" s="17"/>
      <c r="XU312" s="18"/>
      <c r="XV312" s="17"/>
      <c r="XW312" s="17"/>
      <c r="XX312" s="17"/>
      <c r="XY312" s="17"/>
      <c r="XZ312" s="17"/>
      <c r="YA312" s="17"/>
      <c r="YB312" s="17"/>
      <c r="YC312" s="18"/>
      <c r="YD312" s="17"/>
      <c r="YE312" s="17"/>
      <c r="YF312" s="17"/>
      <c r="YG312" s="17"/>
      <c r="YH312" s="17"/>
      <c r="YI312" s="17"/>
      <c r="YJ312" s="17"/>
      <c r="YK312" s="18"/>
      <c r="YL312" s="17"/>
      <c r="YM312" s="17"/>
      <c r="YN312" s="17"/>
      <c r="YO312" s="17"/>
      <c r="YP312" s="17"/>
      <c r="YQ312" s="17"/>
      <c r="YR312" s="17"/>
      <c r="YS312" s="18"/>
      <c r="YT312" s="17"/>
      <c r="YU312" s="17"/>
      <c r="YV312" s="17"/>
      <c r="YW312" s="17"/>
      <c r="YX312" s="17"/>
      <c r="YY312" s="17"/>
      <c r="YZ312" s="17"/>
      <c r="ZA312" s="18"/>
      <c r="ZB312" s="17"/>
      <c r="ZC312" s="17"/>
      <c r="ZD312" s="17"/>
      <c r="ZE312" s="17"/>
      <c r="ZF312" s="17"/>
      <c r="ZG312" s="17"/>
      <c r="ZH312" s="17"/>
      <c r="ZI312" s="18"/>
      <c r="ZJ312" s="17"/>
      <c r="ZK312" s="17"/>
      <c r="ZL312" s="17"/>
      <c r="ZM312" s="17"/>
      <c r="ZN312" s="17"/>
      <c r="ZO312" s="17"/>
      <c r="ZP312" s="17"/>
      <c r="ZQ312" s="18"/>
      <c r="ZR312" s="17"/>
      <c r="ZS312" s="17"/>
      <c r="ZT312" s="17"/>
      <c r="ZU312" s="17"/>
      <c r="ZV312" s="17"/>
      <c r="ZW312" s="17"/>
      <c r="ZX312" s="17"/>
      <c r="ZY312" s="18"/>
      <c r="ZZ312" s="17"/>
      <c r="AAA312" s="17"/>
      <c r="AAB312" s="17"/>
      <c r="AAC312" s="17"/>
      <c r="AAD312" s="17"/>
      <c r="AAE312" s="17"/>
      <c r="AAF312" s="17"/>
      <c r="AAG312" s="18"/>
      <c r="AAH312" s="17"/>
      <c r="AAI312" s="17"/>
      <c r="AAJ312" s="17"/>
      <c r="AAK312" s="17"/>
      <c r="AAL312" s="17"/>
      <c r="AAM312" s="17"/>
      <c r="AAN312" s="17"/>
      <c r="AAO312" s="18"/>
      <c r="AAP312" s="17"/>
      <c r="AAQ312" s="17"/>
      <c r="AAR312" s="17"/>
      <c r="AAS312" s="17"/>
      <c r="AAT312" s="17"/>
      <c r="AAU312" s="17"/>
      <c r="AAV312" s="17"/>
      <c r="AAW312" s="18"/>
      <c r="AAX312" s="17"/>
      <c r="AAY312" s="17"/>
      <c r="AAZ312" s="17"/>
      <c r="ABA312" s="17"/>
      <c r="ABB312" s="17"/>
      <c r="ABC312" s="17"/>
      <c r="ABD312" s="17"/>
      <c r="ABE312" s="18"/>
      <c r="ABF312" s="17"/>
      <c r="ABG312" s="17"/>
      <c r="ABH312" s="17"/>
      <c r="ABI312" s="17"/>
      <c r="ABJ312" s="17"/>
      <c r="ABK312" s="17"/>
      <c r="ABL312" s="17"/>
      <c r="ABM312" s="18"/>
      <c r="ABN312" s="17"/>
      <c r="ABO312" s="17"/>
      <c r="ABP312" s="17"/>
      <c r="ABQ312" s="17"/>
      <c r="ABR312" s="17"/>
      <c r="ABS312" s="17"/>
      <c r="ABT312" s="17"/>
      <c r="ABU312" s="18"/>
      <c r="ABV312" s="17"/>
      <c r="ABW312" s="17"/>
      <c r="ABX312" s="17"/>
      <c r="ABY312" s="17"/>
      <c r="ABZ312" s="17"/>
      <c r="ACA312" s="17"/>
      <c r="ACB312" s="17"/>
      <c r="ACC312" s="18"/>
      <c r="ACD312" s="17"/>
      <c r="ACE312" s="17"/>
      <c r="ACF312" s="17"/>
      <c r="ACG312" s="17"/>
      <c r="ACH312" s="17"/>
      <c r="ACI312" s="17"/>
      <c r="ACJ312" s="17"/>
      <c r="ACK312" s="18"/>
      <c r="ACL312" s="17"/>
      <c r="ACM312" s="17"/>
      <c r="ACN312" s="17"/>
      <c r="ACO312" s="17"/>
      <c r="ACP312" s="17"/>
      <c r="ACQ312" s="17"/>
      <c r="ACR312" s="17"/>
      <c r="ACS312" s="18"/>
      <c r="ACT312" s="17"/>
      <c r="ACU312" s="17"/>
      <c r="ACV312" s="17"/>
      <c r="ACW312" s="17"/>
      <c r="ACX312" s="17"/>
      <c r="ACY312" s="17"/>
      <c r="ACZ312" s="17"/>
      <c r="ADA312" s="18"/>
      <c r="ADB312" s="17"/>
      <c r="ADC312" s="17"/>
      <c r="ADD312" s="17"/>
      <c r="ADE312" s="17"/>
      <c r="ADF312" s="17"/>
      <c r="ADG312" s="17"/>
      <c r="ADH312" s="17"/>
      <c r="ADI312" s="18"/>
      <c r="ADJ312" s="17"/>
      <c r="ADK312" s="17"/>
      <c r="ADL312" s="17"/>
      <c r="ADM312" s="17"/>
      <c r="ADN312" s="17"/>
      <c r="ADO312" s="17"/>
      <c r="ADP312" s="17"/>
      <c r="ADQ312" s="18"/>
      <c r="ADR312" s="17"/>
      <c r="ADS312" s="17"/>
      <c r="ADT312" s="17"/>
      <c r="ADU312" s="17"/>
      <c r="ADV312" s="17"/>
      <c r="ADW312" s="17"/>
      <c r="ADX312" s="17"/>
      <c r="ADY312" s="18"/>
      <c r="ADZ312" s="17"/>
      <c r="AEA312" s="17"/>
      <c r="AEB312" s="17"/>
      <c r="AEC312" s="17"/>
      <c r="AED312" s="17"/>
      <c r="AEE312" s="17"/>
      <c r="AEF312" s="17"/>
      <c r="AEG312" s="18"/>
      <c r="AEH312" s="17"/>
      <c r="AEI312" s="17"/>
      <c r="AEJ312" s="17"/>
      <c r="AEK312" s="17"/>
      <c r="AEL312" s="17"/>
      <c r="AEM312" s="17"/>
      <c r="AEN312" s="17"/>
      <c r="AEO312" s="18"/>
      <c r="AEP312" s="17"/>
      <c r="AEQ312" s="17"/>
      <c r="AER312" s="17"/>
      <c r="AES312" s="17"/>
      <c r="AET312" s="17"/>
      <c r="AEU312" s="17"/>
      <c r="AEV312" s="17"/>
      <c r="AEW312" s="18"/>
      <c r="AEX312" s="17"/>
      <c r="AEY312" s="17"/>
      <c r="AEZ312" s="17"/>
      <c r="AFA312" s="17"/>
      <c r="AFB312" s="17"/>
      <c r="AFC312" s="17"/>
      <c r="AFD312" s="17"/>
      <c r="AFE312" s="18"/>
      <c r="AFF312" s="17"/>
      <c r="AFG312" s="17"/>
      <c r="AFH312" s="17"/>
      <c r="AFI312" s="17"/>
      <c r="AFJ312" s="17"/>
      <c r="AFK312" s="17"/>
      <c r="AFL312" s="17"/>
      <c r="AFM312" s="18"/>
      <c r="AFN312" s="17"/>
      <c r="AFO312" s="17"/>
      <c r="AFP312" s="17"/>
      <c r="AFQ312" s="17"/>
      <c r="AFR312" s="17"/>
      <c r="AFS312" s="17"/>
      <c r="AFT312" s="17"/>
      <c r="AFU312" s="18"/>
      <c r="AFV312" s="17"/>
      <c r="AFW312" s="17"/>
      <c r="AFX312" s="17"/>
      <c r="AFY312" s="17"/>
      <c r="AFZ312" s="17"/>
      <c r="AGA312" s="17"/>
      <c r="AGB312" s="17"/>
      <c r="AGC312" s="18"/>
      <c r="AGD312" s="17"/>
      <c r="AGE312" s="17"/>
      <c r="AGF312" s="17"/>
      <c r="AGG312" s="17"/>
      <c r="AGH312" s="17"/>
      <c r="AGI312" s="17"/>
      <c r="AGJ312" s="17"/>
      <c r="AGK312" s="18"/>
      <c r="AGL312" s="17"/>
      <c r="AGM312" s="17"/>
      <c r="AGN312" s="17"/>
      <c r="AGO312" s="17"/>
      <c r="AGP312" s="17"/>
      <c r="AGQ312" s="17"/>
      <c r="AGR312" s="17"/>
      <c r="AGS312" s="18"/>
      <c r="AGT312" s="17"/>
      <c r="AGU312" s="17"/>
      <c r="AGV312" s="17"/>
      <c r="AGW312" s="17"/>
      <c r="AGX312" s="17"/>
      <c r="AGY312" s="17"/>
      <c r="AGZ312" s="17"/>
      <c r="AHA312" s="18"/>
      <c r="AHB312" s="17"/>
      <c r="AHC312" s="17"/>
      <c r="AHD312" s="17"/>
      <c r="AHE312" s="17"/>
      <c r="AHF312" s="17"/>
      <c r="AHG312" s="17"/>
      <c r="AHH312" s="17"/>
      <c r="AHI312" s="18"/>
      <c r="AHJ312" s="17"/>
      <c r="AHK312" s="17"/>
      <c r="AHL312" s="17"/>
      <c r="AHM312" s="17"/>
      <c r="AHN312" s="17"/>
      <c r="AHO312" s="17"/>
      <c r="AHP312" s="17"/>
      <c r="AHQ312" s="18"/>
      <c r="AHR312" s="17"/>
      <c r="AHS312" s="17"/>
      <c r="AHT312" s="17"/>
      <c r="AHU312" s="17"/>
      <c r="AHV312" s="17"/>
      <c r="AHW312" s="17"/>
      <c r="AHX312" s="17"/>
      <c r="AHY312" s="18"/>
      <c r="AHZ312" s="17"/>
      <c r="AIA312" s="17"/>
      <c r="AIB312" s="17"/>
      <c r="AIC312" s="17"/>
      <c r="AID312" s="17"/>
      <c r="AIE312" s="17"/>
      <c r="AIF312" s="17"/>
      <c r="AIG312" s="18"/>
      <c r="AIH312" s="17"/>
      <c r="AII312" s="17"/>
      <c r="AIJ312" s="17"/>
      <c r="AIK312" s="17"/>
      <c r="AIL312" s="17"/>
      <c r="AIM312" s="17"/>
      <c r="AIN312" s="17"/>
      <c r="AIO312" s="18"/>
      <c r="AIP312" s="17"/>
      <c r="AIQ312" s="17"/>
      <c r="AIR312" s="17"/>
      <c r="AIS312" s="17"/>
      <c r="AIT312" s="17"/>
      <c r="AIU312" s="17"/>
      <c r="AIV312" s="17"/>
      <c r="AIW312" s="18"/>
      <c r="AIX312" s="17"/>
      <c r="AIY312" s="17"/>
      <c r="AIZ312" s="17"/>
      <c r="AJA312" s="17"/>
      <c r="AJB312" s="17"/>
      <c r="AJC312" s="17"/>
      <c r="AJD312" s="17"/>
      <c r="AJE312" s="18"/>
      <c r="AJF312" s="17"/>
      <c r="AJG312" s="17"/>
      <c r="AJH312" s="17"/>
      <c r="AJI312" s="17"/>
      <c r="AJJ312" s="17"/>
      <c r="AJK312" s="17"/>
      <c r="AJL312" s="17"/>
      <c r="AJM312" s="18"/>
      <c r="AJN312" s="17"/>
      <c r="AJO312" s="17"/>
      <c r="AJP312" s="17"/>
      <c r="AJQ312" s="17"/>
      <c r="AJR312" s="17"/>
      <c r="AJS312" s="17"/>
      <c r="AJT312" s="17"/>
      <c r="AJU312" s="18"/>
      <c r="AJV312" s="17"/>
      <c r="AJW312" s="17"/>
      <c r="AJX312" s="17"/>
      <c r="AJY312" s="17"/>
      <c r="AJZ312" s="17"/>
      <c r="AKA312" s="17"/>
      <c r="AKB312" s="17"/>
      <c r="AKC312" s="18"/>
      <c r="AKD312" s="17"/>
      <c r="AKE312" s="17"/>
      <c r="AKF312" s="17"/>
      <c r="AKG312" s="17"/>
      <c r="AKH312" s="17"/>
      <c r="AKI312" s="17"/>
      <c r="AKJ312" s="17"/>
      <c r="AKK312" s="18"/>
      <c r="AKL312" s="17"/>
      <c r="AKM312" s="17"/>
      <c r="AKN312" s="17"/>
      <c r="AKO312" s="17"/>
      <c r="AKP312" s="17"/>
      <c r="AKQ312" s="17"/>
      <c r="AKR312" s="17"/>
      <c r="AKS312" s="18"/>
      <c r="AKT312" s="17"/>
      <c r="AKU312" s="17"/>
      <c r="AKV312" s="17"/>
      <c r="AKW312" s="17"/>
      <c r="AKX312" s="17"/>
      <c r="AKY312" s="17"/>
      <c r="AKZ312" s="17"/>
      <c r="ALA312" s="18"/>
      <c r="ALB312" s="17"/>
      <c r="ALC312" s="17"/>
      <c r="ALD312" s="17"/>
      <c r="ALE312" s="17"/>
      <c r="ALF312" s="17"/>
      <c r="ALG312" s="17"/>
      <c r="ALH312" s="17"/>
      <c r="ALI312" s="18"/>
      <c r="ALJ312" s="17"/>
      <c r="ALK312" s="17"/>
      <c r="ALL312" s="17"/>
      <c r="ALM312" s="17"/>
      <c r="ALN312" s="17"/>
      <c r="ALO312" s="17"/>
      <c r="ALP312" s="17"/>
      <c r="ALQ312" s="18"/>
      <c r="ALR312" s="17"/>
      <c r="ALS312" s="17"/>
      <c r="ALT312" s="17"/>
      <c r="ALU312" s="17"/>
      <c r="ALV312" s="17"/>
      <c r="ALW312" s="17"/>
      <c r="ALX312" s="17"/>
      <c r="ALY312" s="18"/>
      <c r="ALZ312" s="17"/>
      <c r="AMA312" s="17"/>
      <c r="AMB312" s="17"/>
      <c r="AMC312" s="17"/>
      <c r="AMD312" s="17"/>
      <c r="AME312" s="17"/>
      <c r="AMF312" s="17"/>
      <c r="AMG312" s="18"/>
      <c r="AMH312" s="17"/>
      <c r="AMI312" s="17"/>
      <c r="AMJ312" s="17"/>
      <c r="AMK312" s="17"/>
      <c r="AML312" s="17"/>
      <c r="AMM312" s="17"/>
      <c r="AMN312" s="17"/>
      <c r="AMO312" s="18"/>
      <c r="AMP312" s="17"/>
      <c r="AMQ312" s="17"/>
      <c r="AMR312" s="17"/>
      <c r="AMS312" s="17"/>
      <c r="AMT312" s="17"/>
      <c r="AMU312" s="17"/>
      <c r="AMV312" s="17"/>
      <c r="AMW312" s="18"/>
      <c r="AMX312" s="17"/>
      <c r="AMY312" s="17"/>
      <c r="AMZ312" s="17"/>
      <c r="ANA312" s="17"/>
      <c r="ANB312" s="17"/>
      <c r="ANC312" s="17"/>
      <c r="AND312" s="17"/>
      <c r="ANE312" s="18"/>
      <c r="ANF312" s="17"/>
      <c r="ANG312" s="17"/>
      <c r="ANH312" s="17"/>
      <c r="ANI312" s="17"/>
      <c r="ANJ312" s="17"/>
      <c r="ANK312" s="17"/>
      <c r="ANL312" s="17"/>
      <c r="ANM312" s="18"/>
      <c r="ANN312" s="17"/>
      <c r="ANO312" s="17"/>
      <c r="ANP312" s="17"/>
      <c r="ANQ312" s="17"/>
      <c r="ANR312" s="17"/>
      <c r="ANS312" s="17"/>
      <c r="ANT312" s="17"/>
      <c r="ANU312" s="18"/>
      <c r="ANV312" s="17"/>
      <c r="ANW312" s="17"/>
      <c r="ANX312" s="17"/>
      <c r="ANY312" s="17"/>
      <c r="ANZ312" s="17"/>
      <c r="AOA312" s="17"/>
      <c r="AOB312" s="17"/>
      <c r="AOC312" s="18"/>
      <c r="AOD312" s="17"/>
      <c r="AOE312" s="17"/>
      <c r="AOF312" s="17"/>
      <c r="AOG312" s="17"/>
      <c r="AOH312" s="17"/>
      <c r="AOI312" s="17"/>
      <c r="AOJ312" s="17"/>
      <c r="AOK312" s="18"/>
      <c r="AOL312" s="17"/>
      <c r="AOM312" s="17"/>
      <c r="AON312" s="17"/>
      <c r="AOO312" s="17"/>
      <c r="AOP312" s="17"/>
      <c r="AOQ312" s="17"/>
      <c r="AOR312" s="17"/>
      <c r="AOS312" s="18"/>
      <c r="AOT312" s="17"/>
      <c r="AOU312" s="17"/>
      <c r="AOV312" s="17"/>
      <c r="AOW312" s="17"/>
      <c r="AOX312" s="17"/>
      <c r="AOY312" s="17"/>
      <c r="AOZ312" s="17"/>
      <c r="APA312" s="18"/>
      <c r="APB312" s="17"/>
      <c r="APC312" s="17"/>
      <c r="APD312" s="17"/>
      <c r="APE312" s="17"/>
      <c r="APF312" s="17"/>
      <c r="APG312" s="17"/>
      <c r="APH312" s="17"/>
      <c r="API312" s="18"/>
      <c r="APJ312" s="17"/>
      <c r="APK312" s="17"/>
      <c r="APL312" s="17"/>
      <c r="APM312" s="17"/>
      <c r="APN312" s="17"/>
      <c r="APO312" s="17"/>
      <c r="APP312" s="17"/>
      <c r="APQ312" s="18"/>
      <c r="APR312" s="17"/>
      <c r="APS312" s="17"/>
      <c r="APT312" s="17"/>
      <c r="APU312" s="17"/>
      <c r="APV312" s="17"/>
      <c r="APW312" s="17"/>
      <c r="APX312" s="17"/>
      <c r="APY312" s="18"/>
      <c r="APZ312" s="17"/>
      <c r="AQA312" s="17"/>
      <c r="AQB312" s="17"/>
      <c r="AQC312" s="17"/>
      <c r="AQD312" s="17"/>
      <c r="AQE312" s="17"/>
      <c r="AQF312" s="17"/>
      <c r="AQG312" s="18"/>
      <c r="AQH312" s="17"/>
      <c r="AQI312" s="17"/>
      <c r="AQJ312" s="17"/>
      <c r="AQK312" s="17"/>
      <c r="AQL312" s="17"/>
      <c r="AQM312" s="17"/>
      <c r="AQN312" s="17"/>
      <c r="AQO312" s="18"/>
      <c r="AQP312" s="17"/>
      <c r="AQQ312" s="17"/>
      <c r="AQR312" s="17"/>
      <c r="AQS312" s="17"/>
      <c r="AQT312" s="17"/>
      <c r="AQU312" s="17"/>
      <c r="AQV312" s="17"/>
      <c r="AQW312" s="18"/>
      <c r="AQX312" s="17"/>
      <c r="AQY312" s="17"/>
      <c r="AQZ312" s="17"/>
      <c r="ARA312" s="17"/>
      <c r="ARB312" s="17"/>
      <c r="ARC312" s="17"/>
      <c r="ARD312" s="17"/>
      <c r="ARE312" s="18"/>
      <c r="ARF312" s="17"/>
      <c r="ARG312" s="17"/>
      <c r="ARH312" s="17"/>
      <c r="ARI312" s="17"/>
      <c r="ARJ312" s="17"/>
      <c r="ARK312" s="17"/>
      <c r="ARL312" s="17"/>
      <c r="ARM312" s="18"/>
      <c r="ARN312" s="17"/>
      <c r="ARO312" s="17"/>
      <c r="ARP312" s="17"/>
      <c r="ARQ312" s="17"/>
      <c r="ARR312" s="17"/>
      <c r="ARS312" s="17"/>
      <c r="ART312" s="17"/>
      <c r="ARU312" s="18"/>
      <c r="ARV312" s="17"/>
      <c r="ARW312" s="17"/>
      <c r="ARX312" s="17"/>
      <c r="ARY312" s="17"/>
      <c r="ARZ312" s="17"/>
      <c r="ASA312" s="17"/>
      <c r="ASB312" s="17"/>
      <c r="ASC312" s="18"/>
      <c r="ASD312" s="17"/>
      <c r="ASE312" s="17"/>
      <c r="ASF312" s="17"/>
      <c r="ASG312" s="17"/>
      <c r="ASH312" s="17"/>
      <c r="ASI312" s="17"/>
      <c r="ASJ312" s="17"/>
      <c r="ASK312" s="18"/>
      <c r="ASL312" s="17"/>
      <c r="ASM312" s="17"/>
      <c r="ASN312" s="17"/>
      <c r="ASO312" s="17"/>
      <c r="ASP312" s="17"/>
      <c r="ASQ312" s="17"/>
      <c r="ASR312" s="17"/>
      <c r="ASS312" s="18"/>
      <c r="AST312" s="17"/>
      <c r="ASU312" s="17"/>
      <c r="ASV312" s="17"/>
      <c r="ASW312" s="17"/>
      <c r="ASX312" s="17"/>
      <c r="ASY312" s="17"/>
      <c r="ASZ312" s="17"/>
      <c r="ATA312" s="18"/>
      <c r="ATB312" s="17"/>
      <c r="ATC312" s="17"/>
      <c r="ATD312" s="17"/>
      <c r="ATE312" s="17"/>
      <c r="ATF312" s="17"/>
      <c r="ATG312" s="17"/>
      <c r="ATH312" s="17"/>
      <c r="ATI312" s="18"/>
      <c r="ATJ312" s="17"/>
      <c r="ATK312" s="17"/>
      <c r="ATL312" s="17"/>
      <c r="ATM312" s="17"/>
      <c r="ATN312" s="17"/>
      <c r="ATO312" s="17"/>
      <c r="ATP312" s="17"/>
      <c r="ATQ312" s="18"/>
      <c r="ATR312" s="17"/>
      <c r="ATS312" s="17"/>
      <c r="ATT312" s="17"/>
      <c r="ATU312" s="17"/>
      <c r="ATV312" s="17"/>
      <c r="ATW312" s="17"/>
      <c r="ATX312" s="17"/>
      <c r="ATY312" s="18"/>
      <c r="ATZ312" s="17"/>
      <c r="AUA312" s="17"/>
      <c r="AUB312" s="17"/>
      <c r="AUC312" s="17"/>
      <c r="AUD312" s="17"/>
      <c r="AUE312" s="17"/>
      <c r="AUF312" s="17"/>
      <c r="AUG312" s="18"/>
      <c r="AUH312" s="17"/>
      <c r="AUI312" s="17"/>
      <c r="AUJ312" s="17"/>
      <c r="AUK312" s="17"/>
      <c r="AUL312" s="17"/>
      <c r="AUM312" s="17"/>
      <c r="AUN312" s="17"/>
      <c r="AUO312" s="18"/>
      <c r="AUP312" s="17"/>
      <c r="AUQ312" s="17"/>
      <c r="AUR312" s="17"/>
      <c r="AUS312" s="17"/>
      <c r="AUT312" s="17"/>
      <c r="AUU312" s="17"/>
      <c r="AUV312" s="17"/>
      <c r="AUW312" s="18"/>
      <c r="AUX312" s="17"/>
      <c r="AUY312" s="17"/>
      <c r="AUZ312" s="17"/>
      <c r="AVA312" s="17"/>
      <c r="AVB312" s="17"/>
      <c r="AVC312" s="17"/>
      <c r="AVD312" s="17"/>
      <c r="AVE312" s="18"/>
      <c r="AVF312" s="17"/>
      <c r="AVG312" s="17"/>
      <c r="AVH312" s="17"/>
      <c r="AVI312" s="17"/>
      <c r="AVJ312" s="17"/>
      <c r="AVK312" s="17"/>
      <c r="AVL312" s="17"/>
      <c r="AVM312" s="18"/>
      <c r="AVN312" s="17"/>
      <c r="AVO312" s="17"/>
      <c r="AVP312" s="17"/>
      <c r="AVQ312" s="17"/>
      <c r="AVR312" s="17"/>
      <c r="AVS312" s="17"/>
      <c r="AVT312" s="17"/>
      <c r="AVU312" s="18"/>
      <c r="AVV312" s="17"/>
      <c r="AVW312" s="17"/>
      <c r="AVX312" s="17"/>
      <c r="AVY312" s="17"/>
      <c r="AVZ312" s="17"/>
      <c r="AWA312" s="17"/>
      <c r="AWB312" s="17"/>
      <c r="AWC312" s="18"/>
      <c r="AWD312" s="17"/>
      <c r="AWE312" s="17"/>
      <c r="AWF312" s="17"/>
      <c r="AWG312" s="17"/>
      <c r="AWH312" s="17"/>
      <c r="AWI312" s="17"/>
      <c r="AWJ312" s="17"/>
      <c r="AWK312" s="18"/>
      <c r="AWL312" s="17"/>
      <c r="AWM312" s="17"/>
      <c r="AWN312" s="17"/>
      <c r="AWO312" s="17"/>
      <c r="AWP312" s="17"/>
      <c r="AWQ312" s="17"/>
      <c r="AWR312" s="17"/>
      <c r="AWS312" s="18"/>
      <c r="AWT312" s="17"/>
      <c r="AWU312" s="17"/>
      <c r="AWV312" s="17"/>
      <c r="AWW312" s="17"/>
      <c r="AWX312" s="17"/>
      <c r="AWY312" s="17"/>
      <c r="AWZ312" s="17"/>
      <c r="AXA312" s="18"/>
      <c r="AXB312" s="17"/>
      <c r="AXC312" s="17"/>
      <c r="AXD312" s="17"/>
      <c r="AXE312" s="17"/>
      <c r="AXF312" s="17"/>
      <c r="AXG312" s="17"/>
      <c r="AXH312" s="17"/>
      <c r="AXI312" s="18"/>
      <c r="AXJ312" s="17"/>
      <c r="AXK312" s="17"/>
      <c r="AXL312" s="17"/>
      <c r="AXM312" s="17"/>
      <c r="AXN312" s="17"/>
      <c r="AXO312" s="17"/>
      <c r="AXP312" s="17"/>
      <c r="AXQ312" s="18"/>
      <c r="AXR312" s="17"/>
      <c r="AXS312" s="17"/>
      <c r="AXT312" s="17"/>
      <c r="AXU312" s="17"/>
      <c r="AXV312" s="17"/>
      <c r="AXW312" s="17"/>
      <c r="AXX312" s="17"/>
      <c r="AXY312" s="18"/>
      <c r="AXZ312" s="17"/>
      <c r="AYA312" s="17"/>
      <c r="AYB312" s="17"/>
      <c r="AYC312" s="17"/>
      <c r="AYD312" s="17"/>
      <c r="AYE312" s="17"/>
      <c r="AYF312" s="17"/>
      <c r="AYG312" s="18"/>
      <c r="AYH312" s="17"/>
      <c r="AYI312" s="17"/>
      <c r="AYJ312" s="17"/>
      <c r="AYK312" s="17"/>
      <c r="AYL312" s="17"/>
      <c r="AYM312" s="17"/>
      <c r="AYN312" s="17"/>
      <c r="AYO312" s="18"/>
      <c r="AYP312" s="17"/>
      <c r="AYQ312" s="17"/>
      <c r="AYR312" s="17"/>
      <c r="AYS312" s="17"/>
      <c r="AYT312" s="17"/>
      <c r="AYU312" s="17"/>
      <c r="AYV312" s="17"/>
      <c r="AYW312" s="18"/>
      <c r="AYX312" s="17"/>
      <c r="AYY312" s="17"/>
      <c r="AYZ312" s="17"/>
      <c r="AZA312" s="17"/>
      <c r="AZB312" s="17"/>
      <c r="AZC312" s="17"/>
      <c r="AZD312" s="17"/>
      <c r="AZE312" s="18"/>
      <c r="AZF312" s="17"/>
      <c r="AZG312" s="17"/>
      <c r="AZH312" s="17"/>
      <c r="AZI312" s="17"/>
      <c r="AZJ312" s="17"/>
      <c r="AZK312" s="17"/>
      <c r="AZL312" s="17"/>
      <c r="AZM312" s="18"/>
      <c r="AZN312" s="17"/>
      <c r="AZO312" s="17"/>
      <c r="AZP312" s="17"/>
      <c r="AZQ312" s="17"/>
      <c r="AZR312" s="17"/>
      <c r="AZS312" s="17"/>
      <c r="AZT312" s="17"/>
      <c r="AZU312" s="18"/>
      <c r="AZV312" s="17"/>
      <c r="AZW312" s="17"/>
      <c r="AZX312" s="17"/>
      <c r="AZY312" s="17"/>
      <c r="AZZ312" s="17"/>
      <c r="BAA312" s="17"/>
      <c r="BAB312" s="17"/>
      <c r="BAC312" s="18"/>
      <c r="BAD312" s="17"/>
      <c r="BAE312" s="17"/>
      <c r="BAF312" s="17"/>
      <c r="BAG312" s="17"/>
      <c r="BAH312" s="17"/>
      <c r="BAI312" s="17"/>
      <c r="BAJ312" s="17"/>
      <c r="BAK312" s="18"/>
      <c r="BAL312" s="17"/>
      <c r="BAM312" s="17"/>
      <c r="BAN312" s="17"/>
      <c r="BAO312" s="17"/>
      <c r="BAP312" s="17"/>
      <c r="BAQ312" s="17"/>
      <c r="BAR312" s="17"/>
      <c r="BAS312" s="18"/>
      <c r="BAT312" s="17"/>
      <c r="BAU312" s="17"/>
      <c r="BAV312" s="17"/>
      <c r="BAW312" s="17"/>
      <c r="BAX312" s="17"/>
      <c r="BAY312" s="17"/>
      <c r="BAZ312" s="17"/>
      <c r="BBA312" s="18"/>
      <c r="BBB312" s="17"/>
      <c r="BBC312" s="17"/>
      <c r="BBD312" s="17"/>
      <c r="BBE312" s="17"/>
      <c r="BBF312" s="17"/>
      <c r="BBG312" s="17"/>
      <c r="BBH312" s="17"/>
      <c r="BBI312" s="18"/>
      <c r="BBJ312" s="17"/>
      <c r="BBK312" s="17"/>
      <c r="BBL312" s="17"/>
      <c r="BBM312" s="17"/>
      <c r="BBN312" s="17"/>
      <c r="BBO312" s="17"/>
      <c r="BBP312" s="17"/>
      <c r="BBQ312" s="18"/>
      <c r="BBR312" s="17"/>
      <c r="BBS312" s="17"/>
      <c r="BBT312" s="17"/>
      <c r="BBU312" s="17"/>
      <c r="BBV312" s="17"/>
      <c r="BBW312" s="17"/>
      <c r="BBX312" s="17"/>
      <c r="BBY312" s="18"/>
      <c r="BBZ312" s="17"/>
      <c r="BCA312" s="17"/>
      <c r="BCB312" s="17"/>
      <c r="BCC312" s="17"/>
      <c r="BCD312" s="17"/>
      <c r="BCE312" s="17"/>
      <c r="BCF312" s="17"/>
      <c r="BCG312" s="18"/>
      <c r="BCH312" s="17"/>
      <c r="BCI312" s="17"/>
      <c r="BCJ312" s="17"/>
      <c r="BCK312" s="17"/>
      <c r="BCL312" s="17"/>
      <c r="BCM312" s="17"/>
      <c r="BCN312" s="17"/>
      <c r="BCO312" s="18"/>
      <c r="BCP312" s="17"/>
      <c r="BCQ312" s="17"/>
      <c r="BCR312" s="17"/>
      <c r="BCS312" s="17"/>
      <c r="BCT312" s="17"/>
      <c r="BCU312" s="17"/>
      <c r="BCV312" s="17"/>
      <c r="BCW312" s="18"/>
      <c r="BCX312" s="17"/>
      <c r="BCY312" s="17"/>
      <c r="BCZ312" s="17"/>
      <c r="BDA312" s="17"/>
      <c r="BDB312" s="17"/>
      <c r="BDC312" s="17"/>
      <c r="BDD312" s="17"/>
      <c r="BDE312" s="18"/>
      <c r="BDF312" s="17"/>
      <c r="BDG312" s="17"/>
      <c r="BDH312" s="17"/>
      <c r="BDI312" s="17"/>
      <c r="BDJ312" s="17"/>
      <c r="BDK312" s="17"/>
      <c r="BDL312" s="17"/>
      <c r="BDM312" s="18"/>
      <c r="BDN312" s="17"/>
      <c r="BDO312" s="17"/>
      <c r="BDP312" s="17"/>
      <c r="BDQ312" s="17"/>
      <c r="BDR312" s="17"/>
      <c r="BDS312" s="17"/>
      <c r="BDT312" s="17"/>
      <c r="BDU312" s="18"/>
      <c r="BDV312" s="17"/>
      <c r="BDW312" s="17"/>
      <c r="BDX312" s="17"/>
      <c r="BDY312" s="17"/>
      <c r="BDZ312" s="17"/>
      <c r="BEA312" s="17"/>
      <c r="BEB312" s="17"/>
      <c r="BEC312" s="18"/>
      <c r="BED312" s="17"/>
      <c r="BEE312" s="17"/>
      <c r="BEF312" s="17"/>
      <c r="BEG312" s="17"/>
      <c r="BEH312" s="17"/>
      <c r="BEI312" s="17"/>
      <c r="BEJ312" s="17"/>
      <c r="BEK312" s="18"/>
      <c r="BEL312" s="17"/>
      <c r="BEM312" s="17"/>
      <c r="BEN312" s="17"/>
      <c r="BEO312" s="17"/>
      <c r="BEP312" s="17"/>
      <c r="BEQ312" s="17"/>
      <c r="BER312" s="17"/>
      <c r="BES312" s="18"/>
      <c r="BET312" s="17"/>
      <c r="BEU312" s="17"/>
      <c r="BEV312" s="17"/>
      <c r="BEW312" s="17"/>
      <c r="BEX312" s="17"/>
      <c r="BEY312" s="17"/>
      <c r="BEZ312" s="17"/>
      <c r="BFA312" s="18"/>
      <c r="BFB312" s="17"/>
      <c r="BFC312" s="17"/>
      <c r="BFD312" s="17"/>
      <c r="BFE312" s="17"/>
      <c r="BFF312" s="17"/>
      <c r="BFG312" s="17"/>
      <c r="BFH312" s="17"/>
      <c r="BFI312" s="18"/>
      <c r="BFJ312" s="17"/>
      <c r="BFK312" s="17"/>
      <c r="BFL312" s="17"/>
      <c r="BFM312" s="17"/>
      <c r="BFN312" s="17"/>
      <c r="BFO312" s="17"/>
      <c r="BFP312" s="17"/>
      <c r="BFQ312" s="18"/>
      <c r="BFR312" s="17"/>
      <c r="BFS312" s="17"/>
      <c r="BFT312" s="17"/>
      <c r="BFU312" s="17"/>
      <c r="BFV312" s="17"/>
      <c r="BFW312" s="17"/>
      <c r="BFX312" s="17"/>
      <c r="BFY312" s="18"/>
      <c r="BFZ312" s="17"/>
      <c r="BGA312" s="17"/>
      <c r="BGB312" s="17"/>
      <c r="BGC312" s="17"/>
      <c r="BGD312" s="17"/>
      <c r="BGE312" s="17"/>
      <c r="BGF312" s="17"/>
      <c r="BGG312" s="18"/>
      <c r="BGH312" s="17"/>
      <c r="BGI312" s="17"/>
      <c r="BGJ312" s="17"/>
      <c r="BGK312" s="17"/>
      <c r="BGL312" s="17"/>
      <c r="BGM312" s="17"/>
      <c r="BGN312" s="17"/>
      <c r="BGO312" s="18"/>
      <c r="BGP312" s="17"/>
      <c r="BGQ312" s="17"/>
      <c r="BGR312" s="17"/>
      <c r="BGS312" s="17"/>
      <c r="BGT312" s="17"/>
      <c r="BGU312" s="17"/>
      <c r="BGV312" s="17"/>
      <c r="BGW312" s="18"/>
      <c r="BGX312" s="17"/>
      <c r="BGY312" s="17"/>
      <c r="BGZ312" s="17"/>
      <c r="BHA312" s="17"/>
      <c r="BHB312" s="17"/>
      <c r="BHC312" s="17"/>
      <c r="BHD312" s="17"/>
      <c r="BHE312" s="18"/>
      <c r="BHF312" s="17"/>
      <c r="BHG312" s="17"/>
      <c r="BHH312" s="17"/>
      <c r="BHI312" s="17"/>
      <c r="BHJ312" s="17"/>
      <c r="BHK312" s="17"/>
      <c r="BHL312" s="17"/>
      <c r="BHM312" s="18"/>
      <c r="BHN312" s="17"/>
      <c r="BHO312" s="17"/>
      <c r="BHP312" s="17"/>
      <c r="BHQ312" s="17"/>
      <c r="BHR312" s="17"/>
      <c r="BHS312" s="17"/>
      <c r="BHT312" s="17"/>
      <c r="BHU312" s="18"/>
      <c r="BHV312" s="17"/>
      <c r="BHW312" s="17"/>
      <c r="BHX312" s="17"/>
      <c r="BHY312" s="17"/>
      <c r="BHZ312" s="17"/>
      <c r="BIA312" s="17"/>
      <c r="BIB312" s="17"/>
      <c r="BIC312" s="18"/>
      <c r="BID312" s="17"/>
      <c r="BIE312" s="17"/>
      <c r="BIF312" s="17"/>
      <c r="BIG312" s="17"/>
      <c r="BIH312" s="17"/>
      <c r="BII312" s="17"/>
      <c r="BIJ312" s="17"/>
      <c r="BIK312" s="18"/>
      <c r="BIL312" s="17"/>
      <c r="BIM312" s="17"/>
      <c r="BIN312" s="17"/>
      <c r="BIO312" s="17"/>
      <c r="BIP312" s="17"/>
      <c r="BIQ312" s="17"/>
      <c r="BIR312" s="17"/>
      <c r="BIS312" s="18"/>
      <c r="BIT312" s="17"/>
      <c r="BIU312" s="17"/>
      <c r="BIV312" s="17"/>
      <c r="BIW312" s="17"/>
      <c r="BIX312" s="17"/>
      <c r="BIY312" s="17"/>
      <c r="BIZ312" s="17"/>
      <c r="BJA312" s="18"/>
      <c r="BJB312" s="17"/>
      <c r="BJC312" s="17"/>
      <c r="BJD312" s="17"/>
      <c r="BJE312" s="17"/>
      <c r="BJF312" s="17"/>
      <c r="BJG312" s="17"/>
      <c r="BJH312" s="17"/>
      <c r="BJI312" s="18"/>
      <c r="BJJ312" s="17"/>
      <c r="BJK312" s="17"/>
      <c r="BJL312" s="17"/>
      <c r="BJM312" s="17"/>
      <c r="BJN312" s="17"/>
      <c r="BJO312" s="17"/>
      <c r="BJP312" s="17"/>
      <c r="BJQ312" s="18"/>
      <c r="BJR312" s="17"/>
      <c r="BJS312" s="17"/>
      <c r="BJT312" s="17"/>
      <c r="BJU312" s="17"/>
      <c r="BJV312" s="17"/>
      <c r="BJW312" s="17"/>
      <c r="BJX312" s="17"/>
      <c r="BJY312" s="18"/>
      <c r="BJZ312" s="17"/>
      <c r="BKA312" s="17"/>
      <c r="BKB312" s="17"/>
      <c r="BKC312" s="17"/>
      <c r="BKD312" s="17"/>
      <c r="BKE312" s="17"/>
      <c r="BKF312" s="17"/>
      <c r="BKG312" s="18"/>
      <c r="BKH312" s="17"/>
      <c r="BKI312" s="17"/>
      <c r="BKJ312" s="17"/>
      <c r="BKK312" s="17"/>
      <c r="BKL312" s="17"/>
      <c r="BKM312" s="17"/>
      <c r="BKN312" s="17"/>
      <c r="BKO312" s="18"/>
      <c r="BKP312" s="17"/>
      <c r="BKQ312" s="17"/>
      <c r="BKR312" s="17"/>
      <c r="BKS312" s="17"/>
      <c r="BKT312" s="17"/>
      <c r="BKU312" s="17"/>
      <c r="BKV312" s="17"/>
      <c r="BKW312" s="18"/>
      <c r="BKX312" s="17"/>
      <c r="BKY312" s="17"/>
      <c r="BKZ312" s="17"/>
      <c r="BLA312" s="17"/>
      <c r="BLB312" s="17"/>
      <c r="BLC312" s="17"/>
      <c r="BLD312" s="17"/>
      <c r="BLE312" s="18"/>
      <c r="BLF312" s="17"/>
      <c r="BLG312" s="17"/>
      <c r="BLH312" s="17"/>
      <c r="BLI312" s="17"/>
      <c r="BLJ312" s="17"/>
      <c r="BLK312" s="17"/>
      <c r="BLL312" s="17"/>
      <c r="BLM312" s="18"/>
      <c r="BLN312" s="17"/>
      <c r="BLO312" s="17"/>
      <c r="BLP312" s="17"/>
      <c r="BLQ312" s="17"/>
      <c r="BLR312" s="17"/>
      <c r="BLS312" s="17"/>
      <c r="BLT312" s="17"/>
      <c r="BLU312" s="18"/>
      <c r="BLV312" s="17"/>
      <c r="BLW312" s="17"/>
      <c r="BLX312" s="17"/>
      <c r="BLY312" s="17"/>
      <c r="BLZ312" s="17"/>
      <c r="BMA312" s="17"/>
      <c r="BMB312" s="17"/>
      <c r="BMC312" s="18"/>
      <c r="BMD312" s="17"/>
      <c r="BME312" s="17"/>
      <c r="BMF312" s="17"/>
      <c r="BMG312" s="17"/>
      <c r="BMH312" s="17"/>
      <c r="BMI312" s="17"/>
      <c r="BMJ312" s="17"/>
      <c r="BMK312" s="18"/>
      <c r="BML312" s="17"/>
      <c r="BMM312" s="17"/>
      <c r="BMN312" s="17"/>
      <c r="BMO312" s="17"/>
      <c r="BMP312" s="17"/>
      <c r="BMQ312" s="17"/>
      <c r="BMR312" s="17"/>
      <c r="BMS312" s="18"/>
      <c r="BMT312" s="17"/>
      <c r="BMU312" s="17"/>
      <c r="BMV312" s="17"/>
      <c r="BMW312" s="17"/>
      <c r="BMX312" s="17"/>
      <c r="BMY312" s="17"/>
      <c r="BMZ312" s="17"/>
      <c r="BNA312" s="18"/>
      <c r="BNB312" s="17"/>
      <c r="BNC312" s="17"/>
      <c r="BND312" s="17"/>
      <c r="BNE312" s="17"/>
      <c r="BNF312" s="17"/>
      <c r="BNG312" s="17"/>
      <c r="BNH312" s="17"/>
      <c r="BNI312" s="18"/>
      <c r="BNJ312" s="17"/>
      <c r="BNK312" s="17"/>
      <c r="BNL312" s="17"/>
      <c r="BNM312" s="17"/>
      <c r="BNN312" s="17"/>
      <c r="BNO312" s="17"/>
      <c r="BNP312" s="17"/>
      <c r="BNQ312" s="18"/>
      <c r="BNR312" s="17"/>
      <c r="BNS312" s="17"/>
      <c r="BNT312" s="17"/>
      <c r="BNU312" s="17"/>
      <c r="BNV312" s="17"/>
      <c r="BNW312" s="17"/>
      <c r="BNX312" s="17"/>
      <c r="BNY312" s="18"/>
      <c r="BNZ312" s="17"/>
      <c r="BOA312" s="17"/>
      <c r="BOB312" s="17"/>
      <c r="BOC312" s="17"/>
      <c r="BOD312" s="17"/>
      <c r="BOE312" s="17"/>
      <c r="BOF312" s="17"/>
      <c r="BOG312" s="18"/>
      <c r="BOH312" s="17"/>
      <c r="BOI312" s="17"/>
      <c r="BOJ312" s="17"/>
      <c r="BOK312" s="17"/>
      <c r="BOL312" s="17"/>
      <c r="BOM312" s="17"/>
      <c r="BON312" s="17"/>
      <c r="BOO312" s="18"/>
      <c r="BOP312" s="17"/>
      <c r="BOQ312" s="17"/>
      <c r="BOR312" s="17"/>
      <c r="BOS312" s="17"/>
      <c r="BOT312" s="17"/>
      <c r="BOU312" s="17"/>
      <c r="BOV312" s="17"/>
      <c r="BOW312" s="18"/>
      <c r="BOX312" s="17"/>
      <c r="BOY312" s="17"/>
      <c r="BOZ312" s="17"/>
      <c r="BPA312" s="17"/>
      <c r="BPB312" s="17"/>
      <c r="BPC312" s="17"/>
      <c r="BPD312" s="17"/>
      <c r="BPE312" s="18"/>
      <c r="BPF312" s="17"/>
      <c r="BPG312" s="17"/>
      <c r="BPH312" s="17"/>
      <c r="BPI312" s="17"/>
      <c r="BPJ312" s="17"/>
      <c r="BPK312" s="17"/>
      <c r="BPL312" s="17"/>
      <c r="BPM312" s="18"/>
      <c r="BPN312" s="17"/>
      <c r="BPO312" s="17"/>
      <c r="BPP312" s="17"/>
      <c r="BPQ312" s="17"/>
      <c r="BPR312" s="17"/>
      <c r="BPS312" s="17"/>
      <c r="BPT312" s="17"/>
      <c r="BPU312" s="18"/>
      <c r="BPV312" s="17"/>
      <c r="BPW312" s="17"/>
      <c r="BPX312" s="17"/>
      <c r="BPY312" s="17"/>
      <c r="BPZ312" s="17"/>
      <c r="BQA312" s="17"/>
      <c r="BQB312" s="17"/>
      <c r="BQC312" s="18"/>
      <c r="BQD312" s="17"/>
      <c r="BQE312" s="17"/>
      <c r="BQF312" s="17"/>
      <c r="BQG312" s="17"/>
      <c r="BQH312" s="17"/>
      <c r="BQI312" s="17"/>
      <c r="BQJ312" s="17"/>
      <c r="BQK312" s="18"/>
      <c r="BQL312" s="17"/>
      <c r="BQM312" s="17"/>
      <c r="BQN312" s="17"/>
      <c r="BQO312" s="17"/>
      <c r="BQP312" s="17"/>
      <c r="BQQ312" s="17"/>
      <c r="BQR312" s="17"/>
      <c r="BQS312" s="18"/>
      <c r="BQT312" s="17"/>
      <c r="BQU312" s="17"/>
      <c r="BQV312" s="17"/>
      <c r="BQW312" s="17"/>
      <c r="BQX312" s="17"/>
      <c r="BQY312" s="17"/>
      <c r="BQZ312" s="17"/>
      <c r="BRA312" s="18"/>
      <c r="BRB312" s="17"/>
      <c r="BRC312" s="17"/>
      <c r="BRD312" s="17"/>
      <c r="BRE312" s="17"/>
      <c r="BRF312" s="17"/>
      <c r="BRG312" s="17"/>
      <c r="BRH312" s="17"/>
      <c r="BRI312" s="18"/>
      <c r="BRJ312" s="17"/>
      <c r="BRK312" s="17"/>
      <c r="BRL312" s="17"/>
      <c r="BRM312" s="17"/>
      <c r="BRN312" s="17"/>
      <c r="BRO312" s="17"/>
      <c r="BRP312" s="17"/>
      <c r="BRQ312" s="18"/>
      <c r="BRR312" s="17"/>
      <c r="BRS312" s="17"/>
      <c r="BRT312" s="17"/>
      <c r="BRU312" s="17"/>
      <c r="BRV312" s="17"/>
      <c r="BRW312" s="17"/>
      <c r="BRX312" s="17"/>
      <c r="BRY312" s="18"/>
      <c r="BRZ312" s="17"/>
      <c r="BSA312" s="17"/>
      <c r="BSB312" s="17"/>
      <c r="BSC312" s="17"/>
      <c r="BSD312" s="17"/>
      <c r="BSE312" s="17"/>
      <c r="BSF312" s="17"/>
      <c r="BSG312" s="18"/>
      <c r="BSH312" s="17"/>
      <c r="BSI312" s="17"/>
      <c r="BSJ312" s="17"/>
      <c r="BSK312" s="17"/>
      <c r="BSL312" s="17"/>
      <c r="BSM312" s="17"/>
      <c r="BSN312" s="17"/>
      <c r="BSO312" s="18"/>
      <c r="BSP312" s="17"/>
      <c r="BSQ312" s="17"/>
      <c r="BSR312" s="17"/>
      <c r="BSS312" s="17"/>
      <c r="BST312" s="17"/>
      <c r="BSU312" s="17"/>
      <c r="BSV312" s="17"/>
      <c r="BSW312" s="18"/>
      <c r="BSX312" s="17"/>
      <c r="BSY312" s="17"/>
      <c r="BSZ312" s="17"/>
      <c r="BTA312" s="17"/>
      <c r="BTB312" s="17"/>
      <c r="BTC312" s="17"/>
      <c r="BTD312" s="17"/>
      <c r="BTE312" s="18"/>
      <c r="BTF312" s="17"/>
      <c r="BTG312" s="17"/>
      <c r="BTH312" s="17"/>
      <c r="BTI312" s="17"/>
      <c r="BTJ312" s="17"/>
      <c r="BTK312" s="17"/>
      <c r="BTL312" s="17"/>
      <c r="BTM312" s="18"/>
      <c r="BTN312" s="17"/>
      <c r="BTO312" s="17"/>
      <c r="BTP312" s="17"/>
      <c r="BTQ312" s="17"/>
      <c r="BTR312" s="17"/>
      <c r="BTS312" s="17"/>
      <c r="BTT312" s="17"/>
      <c r="BTU312" s="18"/>
      <c r="BTV312" s="17"/>
      <c r="BTW312" s="17"/>
      <c r="BTX312" s="17"/>
      <c r="BTY312" s="17"/>
      <c r="BTZ312" s="17"/>
      <c r="BUA312" s="17"/>
      <c r="BUB312" s="17"/>
      <c r="BUC312" s="18"/>
      <c r="BUD312" s="17"/>
      <c r="BUE312" s="17"/>
      <c r="BUF312" s="17"/>
      <c r="BUG312" s="17"/>
      <c r="BUH312" s="17"/>
      <c r="BUI312" s="17"/>
      <c r="BUJ312" s="17"/>
      <c r="BUK312" s="18"/>
      <c r="BUL312" s="17"/>
      <c r="BUM312" s="17"/>
      <c r="BUN312" s="17"/>
      <c r="BUO312" s="17"/>
      <c r="BUP312" s="17"/>
      <c r="BUQ312" s="17"/>
      <c r="BUR312" s="17"/>
      <c r="BUS312" s="18"/>
      <c r="BUT312" s="17"/>
      <c r="BUU312" s="17"/>
      <c r="BUV312" s="17"/>
      <c r="BUW312" s="17"/>
      <c r="BUX312" s="17"/>
      <c r="BUY312" s="17"/>
      <c r="BUZ312" s="17"/>
      <c r="BVA312" s="18"/>
      <c r="BVB312" s="17"/>
      <c r="BVC312" s="17"/>
      <c r="BVD312" s="17"/>
      <c r="BVE312" s="17"/>
      <c r="BVF312" s="17"/>
      <c r="BVG312" s="17"/>
      <c r="BVH312" s="17"/>
      <c r="BVI312" s="18"/>
      <c r="BVJ312" s="17"/>
      <c r="BVK312" s="17"/>
      <c r="BVL312" s="17"/>
      <c r="BVM312" s="17"/>
      <c r="BVN312" s="17"/>
      <c r="BVO312" s="17"/>
      <c r="BVP312" s="17"/>
      <c r="BVQ312" s="18"/>
      <c r="BVR312" s="17"/>
      <c r="BVS312" s="17"/>
      <c r="BVT312" s="17"/>
      <c r="BVU312" s="17"/>
      <c r="BVV312" s="17"/>
      <c r="BVW312" s="17"/>
      <c r="BVX312" s="17"/>
      <c r="BVY312" s="18"/>
      <c r="BVZ312" s="17"/>
      <c r="BWA312" s="17"/>
      <c r="BWB312" s="17"/>
      <c r="BWC312" s="17"/>
      <c r="BWD312" s="17"/>
      <c r="BWE312" s="17"/>
      <c r="BWF312" s="17"/>
      <c r="BWG312" s="18"/>
      <c r="BWH312" s="17"/>
      <c r="BWI312" s="17"/>
      <c r="BWJ312" s="17"/>
      <c r="BWK312" s="17"/>
      <c r="BWL312" s="17"/>
      <c r="BWM312" s="17"/>
      <c r="BWN312" s="17"/>
      <c r="BWO312" s="18"/>
      <c r="BWP312" s="17"/>
      <c r="BWQ312" s="17"/>
      <c r="BWR312" s="17"/>
      <c r="BWS312" s="17"/>
      <c r="BWT312" s="17"/>
      <c r="BWU312" s="17"/>
      <c r="BWV312" s="17"/>
      <c r="BWW312" s="18"/>
      <c r="BWX312" s="17"/>
      <c r="BWY312" s="17"/>
      <c r="BWZ312" s="17"/>
      <c r="BXA312" s="17"/>
      <c r="BXB312" s="17"/>
      <c r="BXC312" s="17"/>
      <c r="BXD312" s="17"/>
      <c r="BXE312" s="18"/>
      <c r="BXF312" s="17"/>
      <c r="BXG312" s="17"/>
      <c r="BXH312" s="17"/>
      <c r="BXI312" s="17"/>
      <c r="BXJ312" s="17"/>
      <c r="BXK312" s="17"/>
      <c r="BXL312" s="17"/>
      <c r="BXM312" s="18"/>
      <c r="BXN312" s="17"/>
      <c r="BXO312" s="17"/>
      <c r="BXP312" s="17"/>
      <c r="BXQ312" s="17"/>
      <c r="BXR312" s="17"/>
      <c r="BXS312" s="17"/>
      <c r="BXT312" s="17"/>
      <c r="BXU312" s="18"/>
      <c r="BXV312" s="17"/>
      <c r="BXW312" s="17"/>
      <c r="BXX312" s="17"/>
      <c r="BXY312" s="17"/>
      <c r="BXZ312" s="17"/>
      <c r="BYA312" s="17"/>
      <c r="BYB312" s="17"/>
      <c r="BYC312" s="18"/>
      <c r="BYD312" s="17"/>
      <c r="BYE312" s="17"/>
      <c r="BYF312" s="17"/>
      <c r="BYG312" s="17"/>
      <c r="BYH312" s="17"/>
      <c r="BYI312" s="17"/>
      <c r="BYJ312" s="17"/>
      <c r="BYK312" s="18"/>
      <c r="BYL312" s="17"/>
      <c r="BYM312" s="17"/>
      <c r="BYN312" s="17"/>
      <c r="BYO312" s="17"/>
      <c r="BYP312" s="17"/>
      <c r="BYQ312" s="17"/>
      <c r="BYR312" s="17"/>
      <c r="BYS312" s="18"/>
      <c r="BYT312" s="17"/>
      <c r="BYU312" s="17"/>
      <c r="BYV312" s="17"/>
      <c r="BYW312" s="17"/>
      <c r="BYX312" s="17"/>
      <c r="BYY312" s="17"/>
      <c r="BYZ312" s="17"/>
      <c r="BZA312" s="18"/>
      <c r="BZB312" s="17"/>
      <c r="BZC312" s="17"/>
      <c r="BZD312" s="17"/>
      <c r="BZE312" s="17"/>
      <c r="BZF312" s="17"/>
      <c r="BZG312" s="17"/>
      <c r="BZH312" s="17"/>
      <c r="BZI312" s="18"/>
      <c r="BZJ312" s="17"/>
      <c r="BZK312" s="17"/>
      <c r="BZL312" s="17"/>
      <c r="BZM312" s="17"/>
      <c r="BZN312" s="17"/>
      <c r="BZO312" s="17"/>
      <c r="BZP312" s="17"/>
      <c r="BZQ312" s="18"/>
      <c r="BZR312" s="17"/>
      <c r="BZS312" s="17"/>
      <c r="BZT312" s="17"/>
      <c r="BZU312" s="17"/>
      <c r="BZV312" s="17"/>
      <c r="BZW312" s="17"/>
      <c r="BZX312" s="17"/>
      <c r="BZY312" s="18"/>
      <c r="BZZ312" s="17"/>
      <c r="CAA312" s="17"/>
      <c r="CAB312" s="17"/>
      <c r="CAC312" s="17"/>
      <c r="CAD312" s="17"/>
      <c r="CAE312" s="17"/>
      <c r="CAF312" s="17"/>
      <c r="CAG312" s="18"/>
      <c r="CAH312" s="17"/>
      <c r="CAI312" s="17"/>
      <c r="CAJ312" s="17"/>
      <c r="CAK312" s="17"/>
      <c r="CAL312" s="17"/>
      <c r="CAM312" s="17"/>
      <c r="CAN312" s="17"/>
      <c r="CAO312" s="18"/>
      <c r="CAP312" s="17"/>
      <c r="CAQ312" s="17"/>
      <c r="CAR312" s="17"/>
      <c r="CAS312" s="17"/>
      <c r="CAT312" s="17"/>
      <c r="CAU312" s="17"/>
      <c r="CAV312" s="17"/>
      <c r="CAW312" s="18"/>
      <c r="CAX312" s="17"/>
      <c r="CAY312" s="17"/>
      <c r="CAZ312" s="17"/>
      <c r="CBA312" s="17"/>
      <c r="CBB312" s="17"/>
      <c r="CBC312" s="17"/>
      <c r="CBD312" s="17"/>
      <c r="CBE312" s="18"/>
      <c r="CBF312" s="17"/>
      <c r="CBG312" s="17"/>
      <c r="CBH312" s="17"/>
      <c r="CBI312" s="17"/>
      <c r="CBJ312" s="17"/>
      <c r="CBK312" s="17"/>
      <c r="CBL312" s="17"/>
      <c r="CBM312" s="18"/>
      <c r="CBN312" s="17"/>
      <c r="CBO312" s="17"/>
      <c r="CBP312" s="17"/>
      <c r="CBQ312" s="17"/>
      <c r="CBR312" s="17"/>
      <c r="CBS312" s="17"/>
      <c r="CBT312" s="17"/>
      <c r="CBU312" s="18"/>
      <c r="CBV312" s="17"/>
      <c r="CBW312" s="17"/>
      <c r="CBX312" s="17"/>
      <c r="CBY312" s="17"/>
      <c r="CBZ312" s="17"/>
      <c r="CCA312" s="17"/>
      <c r="CCB312" s="17"/>
      <c r="CCC312" s="18"/>
      <c r="CCD312" s="17"/>
      <c r="CCE312" s="17"/>
      <c r="CCF312" s="17"/>
      <c r="CCG312" s="17"/>
      <c r="CCH312" s="17"/>
      <c r="CCI312" s="17"/>
      <c r="CCJ312" s="17"/>
      <c r="CCK312" s="18"/>
      <c r="CCL312" s="17"/>
      <c r="CCM312" s="17"/>
      <c r="CCN312" s="17"/>
      <c r="CCO312" s="17"/>
      <c r="CCP312" s="17"/>
      <c r="CCQ312" s="17"/>
      <c r="CCR312" s="17"/>
      <c r="CCS312" s="18"/>
      <c r="CCT312" s="17"/>
      <c r="CCU312" s="17"/>
      <c r="CCV312" s="17"/>
      <c r="CCW312" s="17"/>
      <c r="CCX312" s="17"/>
      <c r="CCY312" s="17"/>
      <c r="CCZ312" s="17"/>
      <c r="CDA312" s="18"/>
      <c r="CDB312" s="17"/>
      <c r="CDC312" s="17"/>
      <c r="CDD312" s="17"/>
      <c r="CDE312" s="17"/>
      <c r="CDF312" s="17"/>
      <c r="CDG312" s="17"/>
      <c r="CDH312" s="17"/>
      <c r="CDI312" s="18"/>
      <c r="CDJ312" s="17"/>
      <c r="CDK312" s="17"/>
      <c r="CDL312" s="17"/>
      <c r="CDM312" s="17"/>
      <c r="CDN312" s="17"/>
      <c r="CDO312" s="17"/>
      <c r="CDP312" s="17"/>
      <c r="CDQ312" s="18"/>
      <c r="CDR312" s="17"/>
      <c r="CDS312" s="17"/>
      <c r="CDT312" s="17"/>
      <c r="CDU312" s="17"/>
      <c r="CDV312" s="17"/>
      <c r="CDW312" s="17"/>
      <c r="CDX312" s="17"/>
      <c r="CDY312" s="18"/>
      <c r="CDZ312" s="17"/>
      <c r="CEA312" s="17"/>
      <c r="CEB312" s="17"/>
      <c r="CEC312" s="17"/>
      <c r="CED312" s="17"/>
      <c r="CEE312" s="17"/>
      <c r="CEF312" s="17"/>
      <c r="CEG312" s="18"/>
      <c r="CEH312" s="17"/>
      <c r="CEI312" s="17"/>
      <c r="CEJ312" s="17"/>
      <c r="CEK312" s="17"/>
      <c r="CEL312" s="17"/>
      <c r="CEM312" s="17"/>
      <c r="CEN312" s="17"/>
      <c r="CEO312" s="18"/>
      <c r="CEP312" s="17"/>
      <c r="CEQ312" s="17"/>
      <c r="CER312" s="17"/>
      <c r="CES312" s="17"/>
      <c r="CET312" s="17"/>
      <c r="CEU312" s="17"/>
      <c r="CEV312" s="17"/>
      <c r="CEW312" s="18"/>
      <c r="CEX312" s="17"/>
      <c r="CEY312" s="17"/>
      <c r="CEZ312" s="17"/>
      <c r="CFA312" s="17"/>
      <c r="CFB312" s="17"/>
      <c r="CFC312" s="17"/>
      <c r="CFD312" s="17"/>
      <c r="CFE312" s="18"/>
      <c r="CFF312" s="17"/>
      <c r="CFG312" s="17"/>
      <c r="CFH312" s="17"/>
      <c r="CFI312" s="17"/>
      <c r="CFJ312" s="17"/>
      <c r="CFK312" s="17"/>
      <c r="CFL312" s="17"/>
      <c r="CFM312" s="18"/>
      <c r="CFN312" s="17"/>
      <c r="CFO312" s="17"/>
      <c r="CFP312" s="17"/>
      <c r="CFQ312" s="17"/>
      <c r="CFR312" s="17"/>
      <c r="CFS312" s="17"/>
      <c r="CFT312" s="17"/>
      <c r="CFU312" s="18"/>
      <c r="CFV312" s="17"/>
      <c r="CFW312" s="17"/>
      <c r="CFX312" s="17"/>
      <c r="CFY312" s="17"/>
      <c r="CFZ312" s="17"/>
      <c r="CGA312" s="17"/>
      <c r="CGB312" s="17"/>
      <c r="CGC312" s="18"/>
      <c r="CGD312" s="17"/>
      <c r="CGE312" s="17"/>
      <c r="CGF312" s="17"/>
      <c r="CGG312" s="17"/>
      <c r="CGH312" s="17"/>
      <c r="CGI312" s="17"/>
      <c r="CGJ312" s="17"/>
      <c r="CGK312" s="18"/>
      <c r="CGL312" s="17"/>
      <c r="CGM312" s="17"/>
      <c r="CGN312" s="17"/>
      <c r="CGO312" s="17"/>
      <c r="CGP312" s="17"/>
      <c r="CGQ312" s="17"/>
      <c r="CGR312" s="17"/>
      <c r="CGS312" s="18"/>
      <c r="CGT312" s="17"/>
      <c r="CGU312" s="17"/>
      <c r="CGV312" s="17"/>
      <c r="CGW312" s="17"/>
      <c r="CGX312" s="17"/>
      <c r="CGY312" s="17"/>
      <c r="CGZ312" s="17"/>
      <c r="CHA312" s="18"/>
      <c r="CHB312" s="17"/>
      <c r="CHC312" s="17"/>
      <c r="CHD312" s="17"/>
      <c r="CHE312" s="17"/>
      <c r="CHF312" s="17"/>
      <c r="CHG312" s="17"/>
      <c r="CHH312" s="17"/>
      <c r="CHI312" s="18"/>
      <c r="CHJ312" s="17"/>
      <c r="CHK312" s="17"/>
      <c r="CHL312" s="17"/>
      <c r="CHM312" s="17"/>
      <c r="CHN312" s="17"/>
      <c r="CHO312" s="17"/>
      <c r="CHP312" s="17"/>
      <c r="CHQ312" s="18"/>
      <c r="CHR312" s="17"/>
      <c r="CHS312" s="17"/>
      <c r="CHT312" s="17"/>
      <c r="CHU312" s="17"/>
      <c r="CHV312" s="17"/>
      <c r="CHW312" s="17"/>
      <c r="CHX312" s="17"/>
      <c r="CHY312" s="18"/>
      <c r="CHZ312" s="17"/>
      <c r="CIA312" s="17"/>
      <c r="CIB312" s="17"/>
      <c r="CIC312" s="17"/>
      <c r="CID312" s="17"/>
      <c r="CIE312" s="17"/>
      <c r="CIF312" s="17"/>
      <c r="CIG312" s="18"/>
      <c r="CIH312" s="17"/>
      <c r="CII312" s="17"/>
      <c r="CIJ312" s="17"/>
      <c r="CIK312" s="17"/>
      <c r="CIL312" s="17"/>
      <c r="CIM312" s="17"/>
      <c r="CIN312" s="17"/>
      <c r="CIO312" s="18"/>
      <c r="CIP312" s="17"/>
      <c r="CIQ312" s="17"/>
      <c r="CIR312" s="17"/>
      <c r="CIS312" s="17"/>
      <c r="CIT312" s="17"/>
      <c r="CIU312" s="17"/>
      <c r="CIV312" s="17"/>
      <c r="CIW312" s="18"/>
      <c r="CIX312" s="17"/>
      <c r="CIY312" s="17"/>
      <c r="CIZ312" s="17"/>
      <c r="CJA312" s="17"/>
      <c r="CJB312" s="17"/>
      <c r="CJC312" s="17"/>
      <c r="CJD312" s="17"/>
      <c r="CJE312" s="18"/>
      <c r="CJF312" s="17"/>
      <c r="CJG312" s="17"/>
      <c r="CJH312" s="17"/>
      <c r="CJI312" s="17"/>
      <c r="CJJ312" s="17"/>
      <c r="CJK312" s="17"/>
      <c r="CJL312" s="17"/>
      <c r="CJM312" s="18"/>
      <c r="CJN312" s="17"/>
      <c r="CJO312" s="17"/>
      <c r="CJP312" s="17"/>
      <c r="CJQ312" s="17"/>
      <c r="CJR312" s="17"/>
      <c r="CJS312" s="17"/>
      <c r="CJT312" s="17"/>
      <c r="CJU312" s="18"/>
      <c r="CJV312" s="17"/>
      <c r="CJW312" s="17"/>
      <c r="CJX312" s="17"/>
      <c r="CJY312" s="17"/>
      <c r="CJZ312" s="17"/>
      <c r="CKA312" s="17"/>
      <c r="CKB312" s="17"/>
      <c r="CKC312" s="18"/>
      <c r="CKD312" s="17"/>
      <c r="CKE312" s="17"/>
      <c r="CKF312" s="17"/>
      <c r="CKG312" s="17"/>
      <c r="CKH312" s="17"/>
      <c r="CKI312" s="17"/>
      <c r="CKJ312" s="17"/>
      <c r="CKK312" s="18"/>
      <c r="CKL312" s="17"/>
      <c r="CKM312" s="17"/>
      <c r="CKN312" s="17"/>
      <c r="CKO312" s="17"/>
      <c r="CKP312" s="17"/>
      <c r="CKQ312" s="17"/>
      <c r="CKR312" s="17"/>
      <c r="CKS312" s="18"/>
      <c r="CKT312" s="17"/>
      <c r="CKU312" s="17"/>
      <c r="CKV312" s="17"/>
      <c r="CKW312" s="17"/>
      <c r="CKX312" s="17"/>
      <c r="CKY312" s="17"/>
      <c r="CKZ312" s="17"/>
      <c r="CLA312" s="18"/>
      <c r="CLB312" s="17"/>
      <c r="CLC312" s="17"/>
      <c r="CLD312" s="17"/>
      <c r="CLE312" s="17"/>
      <c r="CLF312" s="17"/>
      <c r="CLG312" s="17"/>
      <c r="CLH312" s="17"/>
      <c r="CLI312" s="18"/>
      <c r="CLJ312" s="17"/>
      <c r="CLK312" s="17"/>
      <c r="CLL312" s="17"/>
      <c r="CLM312" s="17"/>
      <c r="CLN312" s="17"/>
      <c r="CLO312" s="17"/>
      <c r="CLP312" s="17"/>
      <c r="CLQ312" s="18"/>
      <c r="CLR312" s="17"/>
      <c r="CLS312" s="17"/>
      <c r="CLT312" s="17"/>
      <c r="CLU312" s="17"/>
      <c r="CLV312" s="17"/>
      <c r="CLW312" s="17"/>
      <c r="CLX312" s="17"/>
      <c r="CLY312" s="18"/>
      <c r="CLZ312" s="17"/>
      <c r="CMA312" s="17"/>
      <c r="CMB312" s="17"/>
      <c r="CMC312" s="17"/>
      <c r="CMD312" s="17"/>
      <c r="CME312" s="17"/>
      <c r="CMF312" s="17"/>
      <c r="CMG312" s="18"/>
      <c r="CMH312" s="17"/>
      <c r="CMI312" s="17"/>
      <c r="CMJ312" s="17"/>
      <c r="CMK312" s="17"/>
      <c r="CML312" s="17"/>
      <c r="CMM312" s="17"/>
      <c r="CMN312" s="17"/>
      <c r="CMO312" s="18"/>
      <c r="CMP312" s="17"/>
      <c r="CMQ312" s="17"/>
      <c r="CMR312" s="17"/>
      <c r="CMS312" s="17"/>
      <c r="CMT312" s="17"/>
      <c r="CMU312" s="17"/>
      <c r="CMV312" s="17"/>
      <c r="CMW312" s="18"/>
      <c r="CMX312" s="17"/>
      <c r="CMY312" s="17"/>
      <c r="CMZ312" s="17"/>
      <c r="CNA312" s="17"/>
      <c r="CNB312" s="17"/>
      <c r="CNC312" s="17"/>
      <c r="CND312" s="17"/>
      <c r="CNE312" s="18"/>
      <c r="CNF312" s="17"/>
      <c r="CNG312" s="17"/>
      <c r="CNH312" s="17"/>
      <c r="CNI312" s="17"/>
      <c r="CNJ312" s="17"/>
      <c r="CNK312" s="17"/>
      <c r="CNL312" s="17"/>
      <c r="CNM312" s="18"/>
      <c r="CNN312" s="17"/>
      <c r="CNO312" s="17"/>
      <c r="CNP312" s="17"/>
      <c r="CNQ312" s="17"/>
      <c r="CNR312" s="17"/>
      <c r="CNS312" s="17"/>
      <c r="CNT312" s="17"/>
      <c r="CNU312" s="18"/>
      <c r="CNV312" s="17"/>
      <c r="CNW312" s="17"/>
      <c r="CNX312" s="17"/>
      <c r="CNY312" s="17"/>
      <c r="CNZ312" s="17"/>
      <c r="COA312" s="17"/>
      <c r="COB312" s="17"/>
      <c r="COC312" s="18"/>
      <c r="COD312" s="17"/>
      <c r="COE312" s="17"/>
      <c r="COF312" s="17"/>
      <c r="COG312" s="17"/>
      <c r="COH312" s="17"/>
      <c r="COI312" s="17"/>
      <c r="COJ312" s="17"/>
      <c r="COK312" s="18"/>
      <c r="COL312" s="17"/>
      <c r="COM312" s="17"/>
      <c r="CON312" s="17"/>
      <c r="COO312" s="17"/>
      <c r="COP312" s="17"/>
      <c r="COQ312" s="17"/>
      <c r="COR312" s="17"/>
      <c r="COS312" s="18"/>
      <c r="COT312" s="17"/>
      <c r="COU312" s="17"/>
      <c r="COV312" s="17"/>
      <c r="COW312" s="17"/>
      <c r="COX312" s="17"/>
      <c r="COY312" s="17"/>
      <c r="COZ312" s="17"/>
      <c r="CPA312" s="18"/>
      <c r="CPB312" s="17"/>
      <c r="CPC312" s="17"/>
      <c r="CPD312" s="17"/>
      <c r="CPE312" s="17"/>
      <c r="CPF312" s="17"/>
      <c r="CPG312" s="17"/>
      <c r="CPH312" s="17"/>
      <c r="CPI312" s="18"/>
      <c r="CPJ312" s="17"/>
      <c r="CPK312" s="17"/>
      <c r="CPL312" s="17"/>
      <c r="CPM312" s="17"/>
      <c r="CPN312" s="17"/>
      <c r="CPO312" s="17"/>
      <c r="CPP312" s="17"/>
      <c r="CPQ312" s="18"/>
      <c r="CPR312" s="17"/>
      <c r="CPS312" s="17"/>
      <c r="CPT312" s="17"/>
      <c r="CPU312" s="17"/>
      <c r="CPV312" s="17"/>
      <c r="CPW312" s="17"/>
      <c r="CPX312" s="17"/>
      <c r="CPY312" s="18"/>
      <c r="CPZ312" s="17"/>
      <c r="CQA312" s="17"/>
      <c r="CQB312" s="17"/>
      <c r="CQC312" s="17"/>
      <c r="CQD312" s="17"/>
      <c r="CQE312" s="17"/>
      <c r="CQF312" s="17"/>
      <c r="CQG312" s="18"/>
      <c r="CQH312" s="17"/>
      <c r="CQI312" s="17"/>
      <c r="CQJ312" s="17"/>
      <c r="CQK312" s="17"/>
      <c r="CQL312" s="17"/>
      <c r="CQM312" s="17"/>
      <c r="CQN312" s="17"/>
      <c r="CQO312" s="18"/>
      <c r="CQP312" s="17"/>
      <c r="CQQ312" s="17"/>
      <c r="CQR312" s="17"/>
      <c r="CQS312" s="17"/>
      <c r="CQT312" s="17"/>
      <c r="CQU312" s="17"/>
      <c r="CQV312" s="17"/>
      <c r="CQW312" s="18"/>
      <c r="CQX312" s="17"/>
      <c r="CQY312" s="17"/>
      <c r="CQZ312" s="17"/>
      <c r="CRA312" s="17"/>
      <c r="CRB312" s="17"/>
      <c r="CRC312" s="17"/>
      <c r="CRD312" s="17"/>
      <c r="CRE312" s="18"/>
      <c r="CRF312" s="17"/>
      <c r="CRG312" s="17"/>
      <c r="CRH312" s="17"/>
      <c r="CRI312" s="17"/>
      <c r="CRJ312" s="17"/>
      <c r="CRK312" s="17"/>
      <c r="CRL312" s="17"/>
      <c r="CRM312" s="18"/>
      <c r="CRN312" s="17"/>
      <c r="CRO312" s="17"/>
      <c r="CRP312" s="17"/>
      <c r="CRQ312" s="17"/>
      <c r="CRR312" s="17"/>
      <c r="CRS312" s="17"/>
      <c r="CRT312" s="17"/>
      <c r="CRU312" s="18"/>
      <c r="CRV312" s="17"/>
      <c r="CRW312" s="17"/>
      <c r="CRX312" s="17"/>
      <c r="CRY312" s="17"/>
      <c r="CRZ312" s="17"/>
      <c r="CSA312" s="17"/>
      <c r="CSB312" s="17"/>
      <c r="CSC312" s="18"/>
      <c r="CSD312" s="17"/>
      <c r="CSE312" s="17"/>
      <c r="CSF312" s="17"/>
      <c r="CSG312" s="17"/>
      <c r="CSH312" s="17"/>
      <c r="CSI312" s="17"/>
      <c r="CSJ312" s="17"/>
      <c r="CSK312" s="18"/>
      <c r="CSL312" s="17"/>
      <c r="CSM312" s="17"/>
      <c r="CSN312" s="17"/>
      <c r="CSO312" s="17"/>
      <c r="CSP312" s="17"/>
      <c r="CSQ312" s="17"/>
      <c r="CSR312" s="17"/>
      <c r="CSS312" s="18"/>
      <c r="CST312" s="17"/>
      <c r="CSU312" s="17"/>
      <c r="CSV312" s="17"/>
      <c r="CSW312" s="17"/>
      <c r="CSX312" s="17"/>
      <c r="CSY312" s="17"/>
      <c r="CSZ312" s="17"/>
      <c r="CTA312" s="18"/>
      <c r="CTB312" s="17"/>
      <c r="CTC312" s="17"/>
      <c r="CTD312" s="17"/>
      <c r="CTE312" s="17"/>
      <c r="CTF312" s="17"/>
      <c r="CTG312" s="17"/>
      <c r="CTH312" s="17"/>
      <c r="CTI312" s="18"/>
      <c r="CTJ312" s="17"/>
      <c r="CTK312" s="17"/>
      <c r="CTL312" s="17"/>
      <c r="CTM312" s="17"/>
      <c r="CTN312" s="17"/>
      <c r="CTO312" s="17"/>
      <c r="CTP312" s="17"/>
      <c r="CTQ312" s="18"/>
      <c r="CTR312" s="17"/>
      <c r="CTS312" s="17"/>
      <c r="CTT312" s="17"/>
      <c r="CTU312" s="17"/>
      <c r="CTV312" s="17"/>
      <c r="CTW312" s="17"/>
      <c r="CTX312" s="17"/>
      <c r="CTY312" s="18"/>
      <c r="CTZ312" s="17"/>
      <c r="CUA312" s="17"/>
      <c r="CUB312" s="17"/>
      <c r="CUC312" s="17"/>
      <c r="CUD312" s="17"/>
      <c r="CUE312" s="17"/>
      <c r="CUF312" s="17"/>
      <c r="CUG312" s="18"/>
      <c r="CUH312" s="17"/>
      <c r="CUI312" s="17"/>
      <c r="CUJ312" s="17"/>
      <c r="CUK312" s="17"/>
      <c r="CUL312" s="17"/>
      <c r="CUM312" s="17"/>
      <c r="CUN312" s="17"/>
      <c r="CUO312" s="18"/>
      <c r="CUP312" s="17"/>
      <c r="CUQ312" s="17"/>
      <c r="CUR312" s="17"/>
      <c r="CUS312" s="17"/>
      <c r="CUT312" s="17"/>
      <c r="CUU312" s="17"/>
      <c r="CUV312" s="17"/>
      <c r="CUW312" s="18"/>
      <c r="CUX312" s="17"/>
      <c r="CUY312" s="17"/>
      <c r="CUZ312" s="17"/>
      <c r="CVA312" s="17"/>
      <c r="CVB312" s="17"/>
      <c r="CVC312" s="17"/>
      <c r="CVD312" s="17"/>
      <c r="CVE312" s="18"/>
      <c r="CVF312" s="17"/>
      <c r="CVG312" s="17"/>
      <c r="CVH312" s="17"/>
      <c r="CVI312" s="17"/>
      <c r="CVJ312" s="17"/>
      <c r="CVK312" s="17"/>
      <c r="CVL312" s="17"/>
      <c r="CVM312" s="18"/>
      <c r="CVN312" s="17"/>
      <c r="CVO312" s="17"/>
      <c r="CVP312" s="17"/>
      <c r="CVQ312" s="17"/>
      <c r="CVR312" s="17"/>
      <c r="CVS312" s="17"/>
      <c r="CVT312" s="17"/>
      <c r="CVU312" s="18"/>
      <c r="CVV312" s="17"/>
      <c r="CVW312" s="17"/>
      <c r="CVX312" s="17"/>
      <c r="CVY312" s="17"/>
      <c r="CVZ312" s="17"/>
      <c r="CWA312" s="17"/>
      <c r="CWB312" s="17"/>
      <c r="CWC312" s="18"/>
      <c r="CWD312" s="17"/>
      <c r="CWE312" s="17"/>
      <c r="CWF312" s="17"/>
      <c r="CWG312" s="17"/>
      <c r="CWH312" s="17"/>
      <c r="CWI312" s="17"/>
      <c r="CWJ312" s="17"/>
      <c r="CWK312" s="18"/>
      <c r="CWL312" s="17"/>
      <c r="CWM312" s="17"/>
      <c r="CWN312" s="17"/>
      <c r="CWO312" s="17"/>
      <c r="CWP312" s="17"/>
      <c r="CWQ312" s="17"/>
      <c r="CWR312" s="17"/>
      <c r="CWS312" s="18"/>
      <c r="CWT312" s="17"/>
      <c r="CWU312" s="17"/>
      <c r="CWV312" s="17"/>
      <c r="CWW312" s="17"/>
      <c r="CWX312" s="17"/>
      <c r="CWY312" s="17"/>
      <c r="CWZ312" s="17"/>
      <c r="CXA312" s="18"/>
      <c r="CXB312" s="17"/>
      <c r="CXC312" s="17"/>
      <c r="CXD312" s="17"/>
      <c r="CXE312" s="17"/>
      <c r="CXF312" s="17"/>
      <c r="CXG312" s="17"/>
      <c r="CXH312" s="17"/>
      <c r="CXI312" s="18"/>
      <c r="CXJ312" s="17"/>
      <c r="CXK312" s="17"/>
      <c r="CXL312" s="17"/>
      <c r="CXM312" s="17"/>
      <c r="CXN312" s="17"/>
      <c r="CXO312" s="17"/>
      <c r="CXP312" s="17"/>
      <c r="CXQ312" s="18"/>
      <c r="CXR312" s="17"/>
      <c r="CXS312" s="17"/>
      <c r="CXT312" s="17"/>
      <c r="CXU312" s="17"/>
      <c r="CXV312" s="17"/>
      <c r="CXW312" s="17"/>
      <c r="CXX312" s="17"/>
      <c r="CXY312" s="18"/>
      <c r="CXZ312" s="17"/>
      <c r="CYA312" s="17"/>
      <c r="CYB312" s="17"/>
      <c r="CYC312" s="17"/>
      <c r="CYD312" s="17"/>
      <c r="CYE312" s="17"/>
      <c r="CYF312" s="17"/>
      <c r="CYG312" s="18"/>
      <c r="CYH312" s="17"/>
      <c r="CYI312" s="17"/>
      <c r="CYJ312" s="17"/>
      <c r="CYK312" s="17"/>
      <c r="CYL312" s="17"/>
      <c r="CYM312" s="17"/>
      <c r="CYN312" s="17"/>
      <c r="CYO312" s="18"/>
      <c r="CYP312" s="17"/>
      <c r="CYQ312" s="17"/>
      <c r="CYR312" s="17"/>
      <c r="CYS312" s="17"/>
      <c r="CYT312" s="17"/>
      <c r="CYU312" s="17"/>
      <c r="CYV312" s="17"/>
      <c r="CYW312" s="18"/>
      <c r="CYX312" s="17"/>
      <c r="CYY312" s="17"/>
      <c r="CYZ312" s="17"/>
      <c r="CZA312" s="17"/>
      <c r="CZB312" s="17"/>
      <c r="CZC312" s="17"/>
      <c r="CZD312" s="17"/>
      <c r="CZE312" s="18"/>
      <c r="CZF312" s="17"/>
      <c r="CZG312" s="17"/>
      <c r="CZH312" s="17"/>
      <c r="CZI312" s="17"/>
      <c r="CZJ312" s="17"/>
      <c r="CZK312" s="17"/>
      <c r="CZL312" s="17"/>
      <c r="CZM312" s="18"/>
      <c r="CZN312" s="17"/>
      <c r="CZO312" s="17"/>
      <c r="CZP312" s="17"/>
      <c r="CZQ312" s="17"/>
      <c r="CZR312" s="17"/>
      <c r="CZS312" s="17"/>
      <c r="CZT312" s="17"/>
      <c r="CZU312" s="18"/>
      <c r="CZV312" s="17"/>
      <c r="CZW312" s="17"/>
      <c r="CZX312" s="17"/>
      <c r="CZY312" s="17"/>
      <c r="CZZ312" s="17"/>
      <c r="DAA312" s="17"/>
      <c r="DAB312" s="17"/>
      <c r="DAC312" s="18"/>
      <c r="DAD312" s="17"/>
      <c r="DAE312" s="17"/>
      <c r="DAF312" s="17"/>
      <c r="DAG312" s="17"/>
      <c r="DAH312" s="17"/>
      <c r="DAI312" s="17"/>
      <c r="DAJ312" s="17"/>
      <c r="DAK312" s="18"/>
      <c r="DAL312" s="17"/>
      <c r="DAM312" s="17"/>
      <c r="DAN312" s="17"/>
      <c r="DAO312" s="17"/>
      <c r="DAP312" s="17"/>
      <c r="DAQ312" s="17"/>
      <c r="DAR312" s="17"/>
      <c r="DAS312" s="18"/>
      <c r="DAT312" s="17"/>
      <c r="DAU312" s="17"/>
      <c r="DAV312" s="17"/>
      <c r="DAW312" s="17"/>
      <c r="DAX312" s="17"/>
      <c r="DAY312" s="17"/>
      <c r="DAZ312" s="17"/>
      <c r="DBA312" s="18"/>
      <c r="DBB312" s="17"/>
      <c r="DBC312" s="17"/>
      <c r="DBD312" s="17"/>
      <c r="DBE312" s="17"/>
      <c r="DBF312" s="17"/>
      <c r="DBG312" s="17"/>
      <c r="DBH312" s="17"/>
      <c r="DBI312" s="18"/>
      <c r="DBJ312" s="17"/>
      <c r="DBK312" s="17"/>
      <c r="DBL312" s="17"/>
      <c r="DBM312" s="17"/>
      <c r="DBN312" s="17"/>
      <c r="DBO312" s="17"/>
      <c r="DBP312" s="17"/>
      <c r="DBQ312" s="18"/>
      <c r="DBR312" s="17"/>
      <c r="DBS312" s="17"/>
      <c r="DBT312" s="17"/>
      <c r="DBU312" s="17"/>
      <c r="DBV312" s="17"/>
      <c r="DBW312" s="17"/>
      <c r="DBX312" s="17"/>
      <c r="DBY312" s="18"/>
      <c r="DBZ312" s="17"/>
      <c r="DCA312" s="17"/>
      <c r="DCB312" s="17"/>
      <c r="DCC312" s="17"/>
      <c r="DCD312" s="17"/>
      <c r="DCE312" s="17"/>
      <c r="DCF312" s="17"/>
      <c r="DCG312" s="18"/>
      <c r="DCH312" s="17"/>
      <c r="DCI312" s="17"/>
      <c r="DCJ312" s="17"/>
      <c r="DCK312" s="17"/>
      <c r="DCL312" s="17"/>
      <c r="DCM312" s="17"/>
      <c r="DCN312" s="17"/>
      <c r="DCO312" s="18"/>
      <c r="DCP312" s="17"/>
      <c r="DCQ312" s="17"/>
      <c r="DCR312" s="17"/>
      <c r="DCS312" s="17"/>
      <c r="DCT312" s="17"/>
      <c r="DCU312" s="17"/>
      <c r="DCV312" s="17"/>
      <c r="DCW312" s="18"/>
      <c r="DCX312" s="17"/>
      <c r="DCY312" s="17"/>
      <c r="DCZ312" s="17"/>
      <c r="DDA312" s="17"/>
      <c r="DDB312" s="17"/>
      <c r="DDC312" s="17"/>
      <c r="DDD312" s="17"/>
      <c r="DDE312" s="18"/>
      <c r="DDF312" s="17"/>
      <c r="DDG312" s="17"/>
      <c r="DDH312" s="17"/>
      <c r="DDI312" s="17"/>
      <c r="DDJ312" s="17"/>
      <c r="DDK312" s="17"/>
      <c r="DDL312" s="17"/>
      <c r="DDM312" s="18"/>
      <c r="DDN312" s="17"/>
      <c r="DDO312" s="17"/>
      <c r="DDP312" s="17"/>
      <c r="DDQ312" s="17"/>
      <c r="DDR312" s="17"/>
      <c r="DDS312" s="17"/>
      <c r="DDT312" s="17"/>
      <c r="DDU312" s="18"/>
      <c r="DDV312" s="17"/>
      <c r="DDW312" s="17"/>
      <c r="DDX312" s="17"/>
      <c r="DDY312" s="17"/>
      <c r="DDZ312" s="17"/>
      <c r="DEA312" s="17"/>
      <c r="DEB312" s="17"/>
      <c r="DEC312" s="18"/>
      <c r="DED312" s="17"/>
      <c r="DEE312" s="17"/>
      <c r="DEF312" s="17"/>
      <c r="DEG312" s="17"/>
      <c r="DEH312" s="17"/>
      <c r="DEI312" s="17"/>
      <c r="DEJ312" s="17"/>
      <c r="DEK312" s="18"/>
      <c r="DEL312" s="17"/>
      <c r="DEM312" s="17"/>
      <c r="DEN312" s="17"/>
      <c r="DEO312" s="17"/>
      <c r="DEP312" s="17"/>
      <c r="DEQ312" s="17"/>
      <c r="DER312" s="17"/>
      <c r="DES312" s="18"/>
      <c r="DET312" s="17"/>
      <c r="DEU312" s="17"/>
      <c r="DEV312" s="17"/>
      <c r="DEW312" s="17"/>
      <c r="DEX312" s="17"/>
      <c r="DEY312" s="17"/>
      <c r="DEZ312" s="17"/>
      <c r="DFA312" s="18"/>
      <c r="DFB312" s="17"/>
      <c r="DFC312" s="17"/>
      <c r="DFD312" s="17"/>
      <c r="DFE312" s="17"/>
      <c r="DFF312" s="17"/>
      <c r="DFG312" s="17"/>
      <c r="DFH312" s="17"/>
      <c r="DFI312" s="18"/>
      <c r="DFJ312" s="17"/>
      <c r="DFK312" s="17"/>
      <c r="DFL312" s="17"/>
      <c r="DFM312" s="17"/>
      <c r="DFN312" s="17"/>
      <c r="DFO312" s="17"/>
      <c r="DFP312" s="17"/>
      <c r="DFQ312" s="18"/>
      <c r="DFR312" s="17"/>
      <c r="DFS312" s="17"/>
      <c r="DFT312" s="17"/>
      <c r="DFU312" s="17"/>
      <c r="DFV312" s="17"/>
      <c r="DFW312" s="17"/>
      <c r="DFX312" s="17"/>
      <c r="DFY312" s="18"/>
      <c r="DFZ312" s="17"/>
      <c r="DGA312" s="17"/>
      <c r="DGB312" s="17"/>
      <c r="DGC312" s="17"/>
      <c r="DGD312" s="17"/>
      <c r="DGE312" s="17"/>
      <c r="DGF312" s="17"/>
      <c r="DGG312" s="18"/>
      <c r="DGH312" s="17"/>
      <c r="DGI312" s="17"/>
      <c r="DGJ312" s="17"/>
      <c r="DGK312" s="17"/>
      <c r="DGL312" s="17"/>
      <c r="DGM312" s="17"/>
      <c r="DGN312" s="17"/>
      <c r="DGO312" s="18"/>
      <c r="DGP312" s="17"/>
      <c r="DGQ312" s="17"/>
      <c r="DGR312" s="17"/>
      <c r="DGS312" s="17"/>
      <c r="DGT312" s="17"/>
      <c r="DGU312" s="17"/>
      <c r="DGV312" s="17"/>
      <c r="DGW312" s="18"/>
      <c r="DGX312" s="17"/>
      <c r="DGY312" s="17"/>
      <c r="DGZ312" s="17"/>
      <c r="DHA312" s="17"/>
      <c r="DHB312" s="17"/>
      <c r="DHC312" s="17"/>
      <c r="DHD312" s="17"/>
      <c r="DHE312" s="18"/>
      <c r="DHF312" s="17"/>
      <c r="DHG312" s="17"/>
      <c r="DHH312" s="17"/>
      <c r="DHI312" s="17"/>
      <c r="DHJ312" s="17"/>
      <c r="DHK312" s="17"/>
      <c r="DHL312" s="17"/>
      <c r="DHM312" s="18"/>
      <c r="DHN312" s="17"/>
      <c r="DHO312" s="17"/>
      <c r="DHP312" s="17"/>
      <c r="DHQ312" s="17"/>
      <c r="DHR312" s="17"/>
      <c r="DHS312" s="17"/>
      <c r="DHT312" s="17"/>
      <c r="DHU312" s="18"/>
      <c r="DHV312" s="17"/>
      <c r="DHW312" s="17"/>
      <c r="DHX312" s="17"/>
      <c r="DHY312" s="17"/>
      <c r="DHZ312" s="17"/>
      <c r="DIA312" s="17"/>
      <c r="DIB312" s="17"/>
      <c r="DIC312" s="18"/>
      <c r="DID312" s="17"/>
      <c r="DIE312" s="17"/>
      <c r="DIF312" s="17"/>
      <c r="DIG312" s="17"/>
      <c r="DIH312" s="17"/>
      <c r="DII312" s="17"/>
      <c r="DIJ312" s="17"/>
      <c r="DIK312" s="18"/>
      <c r="DIL312" s="17"/>
      <c r="DIM312" s="17"/>
      <c r="DIN312" s="17"/>
      <c r="DIO312" s="17"/>
      <c r="DIP312" s="17"/>
      <c r="DIQ312" s="17"/>
      <c r="DIR312" s="17"/>
      <c r="DIS312" s="18"/>
      <c r="DIT312" s="17"/>
      <c r="DIU312" s="17"/>
      <c r="DIV312" s="17"/>
      <c r="DIW312" s="17"/>
      <c r="DIX312" s="17"/>
      <c r="DIY312" s="17"/>
      <c r="DIZ312" s="17"/>
      <c r="DJA312" s="18"/>
      <c r="DJB312" s="17"/>
      <c r="DJC312" s="17"/>
      <c r="DJD312" s="17"/>
      <c r="DJE312" s="17"/>
      <c r="DJF312" s="17"/>
      <c r="DJG312" s="17"/>
      <c r="DJH312" s="17"/>
      <c r="DJI312" s="18"/>
      <c r="DJJ312" s="17"/>
      <c r="DJK312" s="17"/>
      <c r="DJL312" s="17"/>
      <c r="DJM312" s="17"/>
      <c r="DJN312" s="17"/>
      <c r="DJO312" s="17"/>
      <c r="DJP312" s="17"/>
      <c r="DJQ312" s="18"/>
      <c r="DJR312" s="17"/>
      <c r="DJS312" s="17"/>
      <c r="DJT312" s="17"/>
      <c r="DJU312" s="17"/>
      <c r="DJV312" s="17"/>
      <c r="DJW312" s="17"/>
      <c r="DJX312" s="17"/>
      <c r="DJY312" s="18"/>
      <c r="DJZ312" s="17"/>
      <c r="DKA312" s="17"/>
      <c r="DKB312" s="17"/>
      <c r="DKC312" s="17"/>
      <c r="DKD312" s="17"/>
      <c r="DKE312" s="17"/>
      <c r="DKF312" s="17"/>
      <c r="DKG312" s="18"/>
      <c r="DKH312" s="17"/>
      <c r="DKI312" s="17"/>
      <c r="DKJ312" s="17"/>
      <c r="DKK312" s="17"/>
      <c r="DKL312" s="17"/>
      <c r="DKM312" s="17"/>
      <c r="DKN312" s="17"/>
      <c r="DKO312" s="18"/>
      <c r="DKP312" s="17"/>
      <c r="DKQ312" s="17"/>
      <c r="DKR312" s="17"/>
      <c r="DKS312" s="17"/>
      <c r="DKT312" s="17"/>
      <c r="DKU312" s="17"/>
      <c r="DKV312" s="17"/>
      <c r="DKW312" s="18"/>
      <c r="DKX312" s="17"/>
      <c r="DKY312" s="17"/>
      <c r="DKZ312" s="17"/>
      <c r="DLA312" s="17"/>
      <c r="DLB312" s="17"/>
      <c r="DLC312" s="17"/>
      <c r="DLD312" s="17"/>
      <c r="DLE312" s="18"/>
      <c r="DLF312" s="17"/>
      <c r="DLG312" s="17"/>
      <c r="DLH312" s="17"/>
      <c r="DLI312" s="17"/>
      <c r="DLJ312" s="17"/>
      <c r="DLK312" s="17"/>
      <c r="DLL312" s="17"/>
      <c r="DLM312" s="18"/>
      <c r="DLN312" s="17"/>
      <c r="DLO312" s="17"/>
      <c r="DLP312" s="17"/>
      <c r="DLQ312" s="17"/>
      <c r="DLR312" s="17"/>
      <c r="DLS312" s="17"/>
      <c r="DLT312" s="17"/>
      <c r="DLU312" s="18"/>
      <c r="DLV312" s="17"/>
      <c r="DLW312" s="17"/>
      <c r="DLX312" s="17"/>
      <c r="DLY312" s="17"/>
      <c r="DLZ312" s="17"/>
      <c r="DMA312" s="17"/>
      <c r="DMB312" s="17"/>
      <c r="DMC312" s="18"/>
      <c r="DMD312" s="17"/>
      <c r="DME312" s="17"/>
      <c r="DMF312" s="17"/>
      <c r="DMG312" s="17"/>
      <c r="DMH312" s="17"/>
      <c r="DMI312" s="17"/>
      <c r="DMJ312" s="17"/>
      <c r="DMK312" s="18"/>
      <c r="DML312" s="17"/>
      <c r="DMM312" s="17"/>
      <c r="DMN312" s="17"/>
      <c r="DMO312" s="17"/>
      <c r="DMP312" s="17"/>
      <c r="DMQ312" s="17"/>
      <c r="DMR312" s="17"/>
      <c r="DMS312" s="18"/>
      <c r="DMT312" s="17"/>
      <c r="DMU312" s="17"/>
      <c r="DMV312" s="17"/>
      <c r="DMW312" s="17"/>
      <c r="DMX312" s="17"/>
      <c r="DMY312" s="17"/>
      <c r="DMZ312" s="17"/>
      <c r="DNA312" s="18"/>
      <c r="DNB312" s="17"/>
      <c r="DNC312" s="17"/>
      <c r="DND312" s="17"/>
      <c r="DNE312" s="17"/>
      <c r="DNF312" s="17"/>
      <c r="DNG312" s="17"/>
      <c r="DNH312" s="17"/>
      <c r="DNI312" s="18"/>
      <c r="DNJ312" s="17"/>
      <c r="DNK312" s="17"/>
      <c r="DNL312" s="17"/>
      <c r="DNM312" s="17"/>
      <c r="DNN312" s="17"/>
      <c r="DNO312" s="17"/>
      <c r="DNP312" s="17"/>
      <c r="DNQ312" s="18"/>
      <c r="DNR312" s="17"/>
      <c r="DNS312" s="17"/>
      <c r="DNT312" s="17"/>
      <c r="DNU312" s="17"/>
      <c r="DNV312" s="17"/>
      <c r="DNW312" s="17"/>
      <c r="DNX312" s="17"/>
      <c r="DNY312" s="18"/>
      <c r="DNZ312" s="17"/>
      <c r="DOA312" s="17"/>
      <c r="DOB312" s="17"/>
      <c r="DOC312" s="17"/>
      <c r="DOD312" s="17"/>
      <c r="DOE312" s="17"/>
      <c r="DOF312" s="17"/>
      <c r="DOG312" s="18"/>
      <c r="DOH312" s="17"/>
      <c r="DOI312" s="17"/>
      <c r="DOJ312" s="17"/>
      <c r="DOK312" s="17"/>
      <c r="DOL312" s="17"/>
      <c r="DOM312" s="17"/>
      <c r="DON312" s="17"/>
      <c r="DOO312" s="18"/>
      <c r="DOP312" s="17"/>
      <c r="DOQ312" s="17"/>
      <c r="DOR312" s="17"/>
      <c r="DOS312" s="17"/>
      <c r="DOT312" s="17"/>
      <c r="DOU312" s="17"/>
      <c r="DOV312" s="17"/>
      <c r="DOW312" s="18"/>
      <c r="DOX312" s="17"/>
      <c r="DOY312" s="17"/>
      <c r="DOZ312" s="17"/>
      <c r="DPA312" s="17"/>
      <c r="DPB312" s="17"/>
      <c r="DPC312" s="17"/>
      <c r="DPD312" s="17"/>
      <c r="DPE312" s="18"/>
      <c r="DPF312" s="17"/>
      <c r="DPG312" s="17"/>
      <c r="DPH312" s="17"/>
      <c r="DPI312" s="17"/>
      <c r="DPJ312" s="17"/>
      <c r="DPK312" s="17"/>
      <c r="DPL312" s="17"/>
      <c r="DPM312" s="18"/>
      <c r="DPN312" s="17"/>
      <c r="DPO312" s="17"/>
      <c r="DPP312" s="17"/>
      <c r="DPQ312" s="17"/>
      <c r="DPR312" s="17"/>
      <c r="DPS312" s="17"/>
      <c r="DPT312" s="17"/>
      <c r="DPU312" s="18"/>
      <c r="DPV312" s="17"/>
      <c r="DPW312" s="17"/>
      <c r="DPX312" s="17"/>
      <c r="DPY312" s="17"/>
      <c r="DPZ312" s="17"/>
      <c r="DQA312" s="17"/>
      <c r="DQB312" s="17"/>
      <c r="DQC312" s="18"/>
      <c r="DQD312" s="17"/>
      <c r="DQE312" s="17"/>
      <c r="DQF312" s="17"/>
      <c r="DQG312" s="17"/>
      <c r="DQH312" s="17"/>
      <c r="DQI312" s="17"/>
      <c r="DQJ312" s="17"/>
      <c r="DQK312" s="18"/>
      <c r="DQL312" s="17"/>
      <c r="DQM312" s="17"/>
      <c r="DQN312" s="17"/>
      <c r="DQO312" s="17"/>
      <c r="DQP312" s="17"/>
      <c r="DQQ312" s="17"/>
      <c r="DQR312" s="17"/>
      <c r="DQS312" s="18"/>
      <c r="DQT312" s="17"/>
      <c r="DQU312" s="17"/>
      <c r="DQV312" s="17"/>
      <c r="DQW312" s="17"/>
      <c r="DQX312" s="17"/>
      <c r="DQY312" s="17"/>
      <c r="DQZ312" s="17"/>
      <c r="DRA312" s="18"/>
      <c r="DRB312" s="17"/>
      <c r="DRC312" s="17"/>
      <c r="DRD312" s="17"/>
      <c r="DRE312" s="17"/>
      <c r="DRF312" s="17"/>
      <c r="DRG312" s="17"/>
      <c r="DRH312" s="17"/>
      <c r="DRI312" s="18"/>
      <c r="DRJ312" s="17"/>
      <c r="DRK312" s="17"/>
      <c r="DRL312" s="17"/>
      <c r="DRM312" s="17"/>
      <c r="DRN312" s="17"/>
      <c r="DRO312" s="17"/>
      <c r="DRP312" s="17"/>
      <c r="DRQ312" s="18"/>
      <c r="DRR312" s="17"/>
      <c r="DRS312" s="17"/>
      <c r="DRT312" s="17"/>
      <c r="DRU312" s="17"/>
      <c r="DRV312" s="17"/>
      <c r="DRW312" s="17"/>
      <c r="DRX312" s="17"/>
      <c r="DRY312" s="18"/>
      <c r="DRZ312" s="17"/>
      <c r="DSA312" s="17"/>
      <c r="DSB312" s="17"/>
      <c r="DSC312" s="17"/>
      <c r="DSD312" s="17"/>
      <c r="DSE312" s="17"/>
      <c r="DSF312" s="17"/>
      <c r="DSG312" s="18"/>
      <c r="DSH312" s="17"/>
      <c r="DSI312" s="17"/>
      <c r="DSJ312" s="17"/>
      <c r="DSK312" s="17"/>
      <c r="DSL312" s="17"/>
      <c r="DSM312" s="17"/>
      <c r="DSN312" s="17"/>
      <c r="DSO312" s="18"/>
      <c r="DSP312" s="17"/>
      <c r="DSQ312" s="17"/>
      <c r="DSR312" s="17"/>
      <c r="DSS312" s="17"/>
      <c r="DST312" s="17"/>
      <c r="DSU312" s="17"/>
      <c r="DSV312" s="17"/>
      <c r="DSW312" s="18"/>
      <c r="DSX312" s="17"/>
      <c r="DSY312" s="17"/>
      <c r="DSZ312" s="17"/>
      <c r="DTA312" s="17"/>
      <c r="DTB312" s="17"/>
      <c r="DTC312" s="17"/>
      <c r="DTD312" s="17"/>
      <c r="DTE312" s="18"/>
      <c r="DTF312" s="17"/>
      <c r="DTG312" s="17"/>
      <c r="DTH312" s="17"/>
      <c r="DTI312" s="17"/>
      <c r="DTJ312" s="17"/>
      <c r="DTK312" s="17"/>
      <c r="DTL312" s="17"/>
      <c r="DTM312" s="18"/>
      <c r="DTN312" s="17"/>
      <c r="DTO312" s="17"/>
      <c r="DTP312" s="17"/>
      <c r="DTQ312" s="17"/>
      <c r="DTR312" s="17"/>
      <c r="DTS312" s="17"/>
      <c r="DTT312" s="17"/>
      <c r="DTU312" s="18"/>
      <c r="DTV312" s="17"/>
      <c r="DTW312" s="17"/>
      <c r="DTX312" s="17"/>
      <c r="DTY312" s="17"/>
      <c r="DTZ312" s="17"/>
      <c r="DUA312" s="17"/>
      <c r="DUB312" s="17"/>
      <c r="DUC312" s="18"/>
      <c r="DUD312" s="17"/>
      <c r="DUE312" s="17"/>
      <c r="DUF312" s="17"/>
      <c r="DUG312" s="17"/>
      <c r="DUH312" s="17"/>
      <c r="DUI312" s="17"/>
      <c r="DUJ312" s="17"/>
      <c r="DUK312" s="18"/>
      <c r="DUL312" s="17"/>
      <c r="DUM312" s="17"/>
      <c r="DUN312" s="17"/>
      <c r="DUO312" s="17"/>
      <c r="DUP312" s="17"/>
      <c r="DUQ312" s="17"/>
      <c r="DUR312" s="17"/>
      <c r="DUS312" s="18"/>
      <c r="DUT312" s="17"/>
      <c r="DUU312" s="17"/>
      <c r="DUV312" s="17"/>
      <c r="DUW312" s="17"/>
      <c r="DUX312" s="17"/>
      <c r="DUY312" s="17"/>
      <c r="DUZ312" s="17"/>
      <c r="DVA312" s="18"/>
      <c r="DVB312" s="17"/>
      <c r="DVC312" s="17"/>
      <c r="DVD312" s="17"/>
      <c r="DVE312" s="17"/>
      <c r="DVF312" s="17"/>
      <c r="DVG312" s="17"/>
      <c r="DVH312" s="17"/>
      <c r="DVI312" s="18"/>
      <c r="DVJ312" s="17"/>
      <c r="DVK312" s="17"/>
      <c r="DVL312" s="17"/>
      <c r="DVM312" s="17"/>
      <c r="DVN312" s="17"/>
      <c r="DVO312" s="17"/>
      <c r="DVP312" s="17"/>
      <c r="DVQ312" s="18"/>
      <c r="DVR312" s="17"/>
      <c r="DVS312" s="17"/>
      <c r="DVT312" s="17"/>
      <c r="DVU312" s="17"/>
      <c r="DVV312" s="17"/>
      <c r="DVW312" s="17"/>
      <c r="DVX312" s="17"/>
      <c r="DVY312" s="18"/>
      <c r="DVZ312" s="17"/>
      <c r="DWA312" s="17"/>
      <c r="DWB312" s="17"/>
      <c r="DWC312" s="17"/>
      <c r="DWD312" s="17"/>
      <c r="DWE312" s="17"/>
      <c r="DWF312" s="17"/>
      <c r="DWG312" s="18"/>
      <c r="DWH312" s="17"/>
      <c r="DWI312" s="17"/>
      <c r="DWJ312" s="17"/>
      <c r="DWK312" s="17"/>
      <c r="DWL312" s="17"/>
      <c r="DWM312" s="17"/>
      <c r="DWN312" s="17"/>
      <c r="DWO312" s="18"/>
      <c r="DWP312" s="17"/>
      <c r="DWQ312" s="17"/>
      <c r="DWR312" s="17"/>
      <c r="DWS312" s="17"/>
      <c r="DWT312" s="17"/>
      <c r="DWU312" s="17"/>
      <c r="DWV312" s="17"/>
      <c r="DWW312" s="18"/>
      <c r="DWX312" s="17"/>
      <c r="DWY312" s="17"/>
      <c r="DWZ312" s="17"/>
      <c r="DXA312" s="17"/>
      <c r="DXB312" s="17"/>
      <c r="DXC312" s="17"/>
      <c r="DXD312" s="17"/>
      <c r="DXE312" s="18"/>
      <c r="DXF312" s="17"/>
      <c r="DXG312" s="17"/>
      <c r="DXH312" s="17"/>
      <c r="DXI312" s="17"/>
      <c r="DXJ312" s="17"/>
      <c r="DXK312" s="17"/>
      <c r="DXL312" s="17"/>
      <c r="DXM312" s="18"/>
      <c r="DXN312" s="17"/>
      <c r="DXO312" s="17"/>
      <c r="DXP312" s="17"/>
      <c r="DXQ312" s="17"/>
      <c r="DXR312" s="17"/>
      <c r="DXS312" s="17"/>
      <c r="DXT312" s="17"/>
      <c r="DXU312" s="18"/>
      <c r="DXV312" s="17"/>
      <c r="DXW312" s="17"/>
      <c r="DXX312" s="17"/>
      <c r="DXY312" s="17"/>
      <c r="DXZ312" s="17"/>
      <c r="DYA312" s="17"/>
      <c r="DYB312" s="17"/>
      <c r="DYC312" s="18"/>
      <c r="DYD312" s="17"/>
      <c r="DYE312" s="17"/>
      <c r="DYF312" s="17"/>
      <c r="DYG312" s="17"/>
      <c r="DYH312" s="17"/>
      <c r="DYI312" s="17"/>
      <c r="DYJ312" s="17"/>
      <c r="DYK312" s="18"/>
      <c r="DYL312" s="17"/>
      <c r="DYM312" s="17"/>
      <c r="DYN312" s="17"/>
      <c r="DYO312" s="17"/>
      <c r="DYP312" s="17"/>
      <c r="DYQ312" s="17"/>
      <c r="DYR312" s="17"/>
      <c r="DYS312" s="18"/>
      <c r="DYT312" s="17"/>
      <c r="DYU312" s="17"/>
      <c r="DYV312" s="17"/>
      <c r="DYW312" s="17"/>
      <c r="DYX312" s="17"/>
      <c r="DYY312" s="17"/>
      <c r="DYZ312" s="17"/>
      <c r="DZA312" s="18"/>
      <c r="DZB312" s="17"/>
      <c r="DZC312" s="17"/>
      <c r="DZD312" s="17"/>
      <c r="DZE312" s="17"/>
      <c r="DZF312" s="17"/>
      <c r="DZG312" s="17"/>
      <c r="DZH312" s="17"/>
      <c r="DZI312" s="18"/>
      <c r="DZJ312" s="17"/>
      <c r="DZK312" s="17"/>
      <c r="DZL312" s="17"/>
      <c r="DZM312" s="17"/>
      <c r="DZN312" s="17"/>
      <c r="DZO312" s="17"/>
      <c r="DZP312" s="17"/>
      <c r="DZQ312" s="18"/>
      <c r="DZR312" s="17"/>
      <c r="DZS312" s="17"/>
      <c r="DZT312" s="17"/>
      <c r="DZU312" s="17"/>
      <c r="DZV312" s="17"/>
      <c r="DZW312" s="17"/>
      <c r="DZX312" s="17"/>
      <c r="DZY312" s="18"/>
      <c r="DZZ312" s="17"/>
      <c r="EAA312" s="17"/>
      <c r="EAB312" s="17"/>
      <c r="EAC312" s="17"/>
      <c r="EAD312" s="17"/>
      <c r="EAE312" s="17"/>
      <c r="EAF312" s="17"/>
      <c r="EAG312" s="18"/>
      <c r="EAH312" s="17"/>
      <c r="EAI312" s="17"/>
      <c r="EAJ312" s="17"/>
      <c r="EAK312" s="17"/>
      <c r="EAL312" s="17"/>
      <c r="EAM312" s="17"/>
      <c r="EAN312" s="17"/>
      <c r="EAO312" s="18"/>
      <c r="EAP312" s="17"/>
      <c r="EAQ312" s="17"/>
      <c r="EAR312" s="17"/>
      <c r="EAS312" s="17"/>
      <c r="EAT312" s="17"/>
      <c r="EAU312" s="17"/>
      <c r="EAV312" s="17"/>
      <c r="EAW312" s="18"/>
      <c r="EAX312" s="17"/>
      <c r="EAY312" s="17"/>
      <c r="EAZ312" s="17"/>
      <c r="EBA312" s="17"/>
      <c r="EBB312" s="17"/>
      <c r="EBC312" s="17"/>
      <c r="EBD312" s="17"/>
      <c r="EBE312" s="18"/>
      <c r="EBF312" s="17"/>
      <c r="EBG312" s="17"/>
      <c r="EBH312" s="17"/>
      <c r="EBI312" s="17"/>
      <c r="EBJ312" s="17"/>
      <c r="EBK312" s="17"/>
      <c r="EBL312" s="17"/>
      <c r="EBM312" s="18"/>
      <c r="EBN312" s="17"/>
      <c r="EBO312" s="17"/>
      <c r="EBP312" s="17"/>
      <c r="EBQ312" s="17"/>
      <c r="EBR312" s="17"/>
      <c r="EBS312" s="17"/>
      <c r="EBT312" s="17"/>
      <c r="EBU312" s="18"/>
      <c r="EBV312" s="17"/>
      <c r="EBW312" s="17"/>
      <c r="EBX312" s="17"/>
      <c r="EBY312" s="17"/>
      <c r="EBZ312" s="17"/>
      <c r="ECA312" s="17"/>
      <c r="ECB312" s="17"/>
      <c r="ECC312" s="18"/>
      <c r="ECD312" s="17"/>
      <c r="ECE312" s="17"/>
      <c r="ECF312" s="17"/>
      <c r="ECG312" s="17"/>
      <c r="ECH312" s="17"/>
      <c r="ECI312" s="17"/>
      <c r="ECJ312" s="17"/>
      <c r="ECK312" s="18"/>
      <c r="ECL312" s="17"/>
      <c r="ECM312" s="17"/>
      <c r="ECN312" s="17"/>
      <c r="ECO312" s="17"/>
      <c r="ECP312" s="17"/>
      <c r="ECQ312" s="17"/>
      <c r="ECR312" s="17"/>
      <c r="ECS312" s="18"/>
      <c r="ECT312" s="17"/>
      <c r="ECU312" s="17"/>
      <c r="ECV312" s="17"/>
      <c r="ECW312" s="17"/>
      <c r="ECX312" s="17"/>
      <c r="ECY312" s="17"/>
      <c r="ECZ312" s="17"/>
      <c r="EDA312" s="18"/>
      <c r="EDB312" s="17"/>
      <c r="EDC312" s="17"/>
      <c r="EDD312" s="17"/>
      <c r="EDE312" s="17"/>
      <c r="EDF312" s="17"/>
      <c r="EDG312" s="17"/>
      <c r="EDH312" s="17"/>
      <c r="EDI312" s="18"/>
      <c r="EDJ312" s="17"/>
      <c r="EDK312" s="17"/>
      <c r="EDL312" s="17"/>
      <c r="EDM312" s="17"/>
      <c r="EDN312" s="17"/>
      <c r="EDO312" s="17"/>
      <c r="EDP312" s="17"/>
      <c r="EDQ312" s="18"/>
      <c r="EDR312" s="17"/>
      <c r="EDS312" s="17"/>
      <c r="EDT312" s="17"/>
      <c r="EDU312" s="17"/>
      <c r="EDV312" s="17"/>
      <c r="EDW312" s="17"/>
      <c r="EDX312" s="17"/>
      <c r="EDY312" s="18"/>
      <c r="EDZ312" s="17"/>
      <c r="EEA312" s="17"/>
      <c r="EEB312" s="17"/>
      <c r="EEC312" s="17"/>
      <c r="EED312" s="17"/>
      <c r="EEE312" s="17"/>
      <c r="EEF312" s="17"/>
      <c r="EEG312" s="18"/>
      <c r="EEH312" s="17"/>
      <c r="EEI312" s="17"/>
      <c r="EEJ312" s="17"/>
      <c r="EEK312" s="17"/>
      <c r="EEL312" s="17"/>
      <c r="EEM312" s="17"/>
      <c r="EEN312" s="17"/>
      <c r="EEO312" s="18"/>
      <c r="EEP312" s="17"/>
      <c r="EEQ312" s="17"/>
      <c r="EER312" s="17"/>
      <c r="EES312" s="17"/>
      <c r="EET312" s="17"/>
      <c r="EEU312" s="17"/>
      <c r="EEV312" s="17"/>
      <c r="EEW312" s="18"/>
      <c r="EEX312" s="17"/>
      <c r="EEY312" s="17"/>
      <c r="EEZ312" s="17"/>
      <c r="EFA312" s="17"/>
      <c r="EFB312" s="17"/>
      <c r="EFC312" s="17"/>
      <c r="EFD312" s="17"/>
      <c r="EFE312" s="18"/>
      <c r="EFF312" s="17"/>
      <c r="EFG312" s="17"/>
      <c r="EFH312" s="17"/>
      <c r="EFI312" s="17"/>
      <c r="EFJ312" s="17"/>
      <c r="EFK312" s="17"/>
      <c r="EFL312" s="17"/>
      <c r="EFM312" s="18"/>
      <c r="EFN312" s="17"/>
      <c r="EFO312" s="17"/>
      <c r="EFP312" s="17"/>
      <c r="EFQ312" s="17"/>
      <c r="EFR312" s="17"/>
      <c r="EFS312" s="17"/>
      <c r="EFT312" s="17"/>
      <c r="EFU312" s="18"/>
      <c r="EFV312" s="17"/>
      <c r="EFW312" s="17"/>
      <c r="EFX312" s="17"/>
      <c r="EFY312" s="17"/>
      <c r="EFZ312" s="17"/>
      <c r="EGA312" s="17"/>
      <c r="EGB312" s="17"/>
      <c r="EGC312" s="18"/>
      <c r="EGD312" s="17"/>
      <c r="EGE312" s="17"/>
      <c r="EGF312" s="17"/>
      <c r="EGG312" s="17"/>
      <c r="EGH312" s="17"/>
      <c r="EGI312" s="17"/>
      <c r="EGJ312" s="17"/>
      <c r="EGK312" s="18"/>
      <c r="EGL312" s="17"/>
      <c r="EGM312" s="17"/>
      <c r="EGN312" s="17"/>
      <c r="EGO312" s="17"/>
      <c r="EGP312" s="17"/>
      <c r="EGQ312" s="17"/>
      <c r="EGR312" s="17"/>
      <c r="EGS312" s="18"/>
      <c r="EGT312" s="17"/>
      <c r="EGU312" s="17"/>
      <c r="EGV312" s="17"/>
      <c r="EGW312" s="17"/>
      <c r="EGX312" s="17"/>
      <c r="EGY312" s="17"/>
      <c r="EGZ312" s="17"/>
      <c r="EHA312" s="18"/>
      <c r="EHB312" s="17"/>
      <c r="EHC312" s="17"/>
      <c r="EHD312" s="17"/>
      <c r="EHE312" s="17"/>
      <c r="EHF312" s="17"/>
      <c r="EHG312" s="17"/>
      <c r="EHH312" s="17"/>
      <c r="EHI312" s="18"/>
      <c r="EHJ312" s="17"/>
      <c r="EHK312" s="17"/>
      <c r="EHL312" s="17"/>
      <c r="EHM312" s="17"/>
      <c r="EHN312" s="17"/>
      <c r="EHO312" s="17"/>
      <c r="EHP312" s="17"/>
      <c r="EHQ312" s="18"/>
      <c r="EHR312" s="17"/>
      <c r="EHS312" s="17"/>
      <c r="EHT312" s="17"/>
      <c r="EHU312" s="17"/>
      <c r="EHV312" s="17"/>
      <c r="EHW312" s="17"/>
      <c r="EHX312" s="17"/>
      <c r="EHY312" s="18"/>
      <c r="EHZ312" s="17"/>
      <c r="EIA312" s="17"/>
      <c r="EIB312" s="17"/>
      <c r="EIC312" s="17"/>
      <c r="EID312" s="17"/>
      <c r="EIE312" s="17"/>
      <c r="EIF312" s="17"/>
      <c r="EIG312" s="18"/>
      <c r="EIH312" s="17"/>
      <c r="EII312" s="17"/>
      <c r="EIJ312" s="17"/>
      <c r="EIK312" s="17"/>
      <c r="EIL312" s="17"/>
      <c r="EIM312" s="17"/>
      <c r="EIN312" s="17"/>
      <c r="EIO312" s="18"/>
      <c r="EIP312" s="17"/>
      <c r="EIQ312" s="17"/>
      <c r="EIR312" s="17"/>
      <c r="EIS312" s="17"/>
      <c r="EIT312" s="17"/>
      <c r="EIU312" s="17"/>
      <c r="EIV312" s="17"/>
      <c r="EIW312" s="18"/>
      <c r="EIX312" s="17"/>
      <c r="EIY312" s="17"/>
      <c r="EIZ312" s="17"/>
      <c r="EJA312" s="17"/>
      <c r="EJB312" s="17"/>
      <c r="EJC312" s="17"/>
      <c r="EJD312" s="17"/>
      <c r="EJE312" s="18"/>
      <c r="EJF312" s="17"/>
      <c r="EJG312" s="17"/>
      <c r="EJH312" s="17"/>
      <c r="EJI312" s="17"/>
      <c r="EJJ312" s="17"/>
      <c r="EJK312" s="17"/>
      <c r="EJL312" s="17"/>
      <c r="EJM312" s="18"/>
      <c r="EJN312" s="17"/>
      <c r="EJO312" s="17"/>
      <c r="EJP312" s="17"/>
      <c r="EJQ312" s="17"/>
      <c r="EJR312" s="17"/>
      <c r="EJS312" s="17"/>
      <c r="EJT312" s="17"/>
      <c r="EJU312" s="18"/>
      <c r="EJV312" s="17"/>
      <c r="EJW312" s="17"/>
      <c r="EJX312" s="17"/>
      <c r="EJY312" s="17"/>
      <c r="EJZ312" s="17"/>
      <c r="EKA312" s="17"/>
      <c r="EKB312" s="17"/>
      <c r="EKC312" s="18"/>
      <c r="EKD312" s="17"/>
      <c r="EKE312" s="17"/>
      <c r="EKF312" s="17"/>
      <c r="EKG312" s="17"/>
      <c r="EKH312" s="17"/>
      <c r="EKI312" s="17"/>
      <c r="EKJ312" s="17"/>
      <c r="EKK312" s="18"/>
      <c r="EKL312" s="17"/>
      <c r="EKM312" s="17"/>
      <c r="EKN312" s="17"/>
      <c r="EKO312" s="17"/>
      <c r="EKP312" s="17"/>
      <c r="EKQ312" s="17"/>
      <c r="EKR312" s="17"/>
      <c r="EKS312" s="18"/>
      <c r="EKT312" s="17"/>
      <c r="EKU312" s="17"/>
      <c r="EKV312" s="17"/>
      <c r="EKW312" s="17"/>
      <c r="EKX312" s="17"/>
      <c r="EKY312" s="17"/>
      <c r="EKZ312" s="17"/>
      <c r="ELA312" s="18"/>
      <c r="ELB312" s="17"/>
      <c r="ELC312" s="17"/>
      <c r="ELD312" s="17"/>
      <c r="ELE312" s="17"/>
      <c r="ELF312" s="17"/>
      <c r="ELG312" s="17"/>
      <c r="ELH312" s="17"/>
      <c r="ELI312" s="18"/>
      <c r="ELJ312" s="17"/>
      <c r="ELK312" s="17"/>
      <c r="ELL312" s="17"/>
      <c r="ELM312" s="17"/>
      <c r="ELN312" s="17"/>
      <c r="ELO312" s="17"/>
      <c r="ELP312" s="17"/>
      <c r="ELQ312" s="18"/>
      <c r="ELR312" s="17"/>
      <c r="ELS312" s="17"/>
      <c r="ELT312" s="17"/>
      <c r="ELU312" s="17"/>
      <c r="ELV312" s="17"/>
      <c r="ELW312" s="17"/>
      <c r="ELX312" s="17"/>
      <c r="ELY312" s="18"/>
      <c r="ELZ312" s="17"/>
      <c r="EMA312" s="17"/>
      <c r="EMB312" s="17"/>
      <c r="EMC312" s="17"/>
      <c r="EMD312" s="17"/>
      <c r="EME312" s="17"/>
      <c r="EMF312" s="17"/>
      <c r="EMG312" s="18"/>
      <c r="EMH312" s="17"/>
      <c r="EMI312" s="17"/>
      <c r="EMJ312" s="17"/>
      <c r="EMK312" s="17"/>
      <c r="EML312" s="17"/>
      <c r="EMM312" s="17"/>
      <c r="EMN312" s="17"/>
      <c r="EMO312" s="18"/>
      <c r="EMP312" s="17"/>
      <c r="EMQ312" s="17"/>
      <c r="EMR312" s="17"/>
      <c r="EMS312" s="17"/>
      <c r="EMT312" s="17"/>
      <c r="EMU312" s="17"/>
      <c r="EMV312" s="17"/>
      <c r="EMW312" s="18"/>
      <c r="EMX312" s="17"/>
      <c r="EMY312" s="17"/>
      <c r="EMZ312" s="17"/>
      <c r="ENA312" s="17"/>
      <c r="ENB312" s="17"/>
      <c r="ENC312" s="17"/>
      <c r="END312" s="17"/>
      <c r="ENE312" s="18"/>
      <c r="ENF312" s="17"/>
      <c r="ENG312" s="17"/>
      <c r="ENH312" s="17"/>
      <c r="ENI312" s="17"/>
      <c r="ENJ312" s="17"/>
      <c r="ENK312" s="17"/>
      <c r="ENL312" s="17"/>
      <c r="ENM312" s="18"/>
      <c r="ENN312" s="17"/>
      <c r="ENO312" s="17"/>
      <c r="ENP312" s="17"/>
      <c r="ENQ312" s="17"/>
      <c r="ENR312" s="17"/>
      <c r="ENS312" s="17"/>
      <c r="ENT312" s="17"/>
      <c r="ENU312" s="18"/>
      <c r="ENV312" s="17"/>
      <c r="ENW312" s="17"/>
      <c r="ENX312" s="17"/>
      <c r="ENY312" s="17"/>
      <c r="ENZ312" s="17"/>
      <c r="EOA312" s="17"/>
      <c r="EOB312" s="17"/>
      <c r="EOC312" s="18"/>
      <c r="EOD312" s="17"/>
      <c r="EOE312" s="17"/>
      <c r="EOF312" s="17"/>
      <c r="EOG312" s="17"/>
      <c r="EOH312" s="17"/>
      <c r="EOI312" s="17"/>
      <c r="EOJ312" s="17"/>
      <c r="EOK312" s="18"/>
      <c r="EOL312" s="17"/>
      <c r="EOM312" s="17"/>
      <c r="EON312" s="17"/>
      <c r="EOO312" s="17"/>
      <c r="EOP312" s="17"/>
      <c r="EOQ312" s="17"/>
      <c r="EOR312" s="17"/>
      <c r="EOS312" s="18"/>
      <c r="EOT312" s="17"/>
      <c r="EOU312" s="17"/>
      <c r="EOV312" s="17"/>
      <c r="EOW312" s="17"/>
      <c r="EOX312" s="17"/>
      <c r="EOY312" s="17"/>
      <c r="EOZ312" s="17"/>
      <c r="EPA312" s="18"/>
      <c r="EPB312" s="17"/>
      <c r="EPC312" s="17"/>
      <c r="EPD312" s="17"/>
      <c r="EPE312" s="17"/>
      <c r="EPF312" s="17"/>
      <c r="EPG312" s="17"/>
      <c r="EPH312" s="17"/>
      <c r="EPI312" s="18"/>
      <c r="EPJ312" s="17"/>
      <c r="EPK312" s="17"/>
      <c r="EPL312" s="17"/>
      <c r="EPM312" s="17"/>
      <c r="EPN312" s="17"/>
      <c r="EPO312" s="17"/>
      <c r="EPP312" s="17"/>
      <c r="EPQ312" s="18"/>
      <c r="EPR312" s="17"/>
      <c r="EPS312" s="17"/>
      <c r="EPT312" s="17"/>
      <c r="EPU312" s="17"/>
      <c r="EPV312" s="17"/>
      <c r="EPW312" s="17"/>
      <c r="EPX312" s="17"/>
      <c r="EPY312" s="18"/>
      <c r="EPZ312" s="17"/>
      <c r="EQA312" s="17"/>
      <c r="EQB312" s="17"/>
      <c r="EQC312" s="17"/>
      <c r="EQD312" s="17"/>
      <c r="EQE312" s="17"/>
      <c r="EQF312" s="17"/>
      <c r="EQG312" s="18"/>
      <c r="EQH312" s="17"/>
      <c r="EQI312" s="17"/>
      <c r="EQJ312" s="17"/>
      <c r="EQK312" s="17"/>
      <c r="EQL312" s="17"/>
      <c r="EQM312" s="17"/>
      <c r="EQN312" s="17"/>
      <c r="EQO312" s="18"/>
      <c r="EQP312" s="17"/>
      <c r="EQQ312" s="17"/>
      <c r="EQR312" s="17"/>
      <c r="EQS312" s="17"/>
      <c r="EQT312" s="17"/>
      <c r="EQU312" s="17"/>
      <c r="EQV312" s="17"/>
      <c r="EQW312" s="18"/>
      <c r="EQX312" s="17"/>
      <c r="EQY312" s="17"/>
      <c r="EQZ312" s="17"/>
      <c r="ERA312" s="17"/>
      <c r="ERB312" s="17"/>
      <c r="ERC312" s="17"/>
      <c r="ERD312" s="17"/>
      <c r="ERE312" s="18"/>
      <c r="ERF312" s="17"/>
      <c r="ERG312" s="17"/>
      <c r="ERH312" s="17"/>
      <c r="ERI312" s="17"/>
      <c r="ERJ312" s="17"/>
      <c r="ERK312" s="17"/>
      <c r="ERL312" s="17"/>
      <c r="ERM312" s="18"/>
      <c r="ERN312" s="17"/>
      <c r="ERO312" s="17"/>
      <c r="ERP312" s="17"/>
      <c r="ERQ312" s="17"/>
      <c r="ERR312" s="17"/>
      <c r="ERS312" s="17"/>
      <c r="ERT312" s="17"/>
      <c r="ERU312" s="18"/>
      <c r="ERV312" s="17"/>
      <c r="ERW312" s="17"/>
      <c r="ERX312" s="17"/>
      <c r="ERY312" s="17"/>
      <c r="ERZ312" s="17"/>
      <c r="ESA312" s="17"/>
      <c r="ESB312" s="17"/>
      <c r="ESC312" s="18"/>
      <c r="ESD312" s="17"/>
      <c r="ESE312" s="17"/>
      <c r="ESF312" s="17"/>
      <c r="ESG312" s="17"/>
      <c r="ESH312" s="17"/>
      <c r="ESI312" s="17"/>
      <c r="ESJ312" s="17"/>
      <c r="ESK312" s="18"/>
      <c r="ESL312" s="17"/>
      <c r="ESM312" s="17"/>
      <c r="ESN312" s="17"/>
      <c r="ESO312" s="17"/>
      <c r="ESP312" s="17"/>
      <c r="ESQ312" s="17"/>
      <c r="ESR312" s="17"/>
      <c r="ESS312" s="18"/>
      <c r="EST312" s="17"/>
      <c r="ESU312" s="17"/>
      <c r="ESV312" s="17"/>
      <c r="ESW312" s="17"/>
      <c r="ESX312" s="17"/>
      <c r="ESY312" s="17"/>
      <c r="ESZ312" s="17"/>
      <c r="ETA312" s="18"/>
      <c r="ETB312" s="17"/>
      <c r="ETC312" s="17"/>
      <c r="ETD312" s="17"/>
      <c r="ETE312" s="17"/>
      <c r="ETF312" s="17"/>
      <c r="ETG312" s="17"/>
      <c r="ETH312" s="17"/>
      <c r="ETI312" s="18"/>
      <c r="ETJ312" s="17"/>
      <c r="ETK312" s="17"/>
      <c r="ETL312" s="17"/>
      <c r="ETM312" s="17"/>
      <c r="ETN312" s="17"/>
      <c r="ETO312" s="17"/>
      <c r="ETP312" s="17"/>
      <c r="ETQ312" s="18"/>
      <c r="ETR312" s="17"/>
      <c r="ETS312" s="17"/>
      <c r="ETT312" s="17"/>
      <c r="ETU312" s="17"/>
      <c r="ETV312" s="17"/>
      <c r="ETW312" s="17"/>
      <c r="ETX312" s="17"/>
      <c r="ETY312" s="18"/>
      <c r="ETZ312" s="17"/>
      <c r="EUA312" s="17"/>
      <c r="EUB312" s="17"/>
      <c r="EUC312" s="17"/>
      <c r="EUD312" s="17"/>
      <c r="EUE312" s="17"/>
      <c r="EUF312" s="17"/>
      <c r="EUG312" s="18"/>
      <c r="EUH312" s="17"/>
      <c r="EUI312" s="17"/>
      <c r="EUJ312" s="17"/>
      <c r="EUK312" s="17"/>
      <c r="EUL312" s="17"/>
      <c r="EUM312" s="17"/>
      <c r="EUN312" s="17"/>
      <c r="EUO312" s="18"/>
      <c r="EUP312" s="17"/>
      <c r="EUQ312" s="17"/>
      <c r="EUR312" s="17"/>
      <c r="EUS312" s="17"/>
      <c r="EUT312" s="17"/>
      <c r="EUU312" s="17"/>
      <c r="EUV312" s="17"/>
      <c r="EUW312" s="18"/>
      <c r="EUX312" s="17"/>
      <c r="EUY312" s="17"/>
      <c r="EUZ312" s="17"/>
      <c r="EVA312" s="17"/>
      <c r="EVB312" s="17"/>
      <c r="EVC312" s="17"/>
      <c r="EVD312" s="17"/>
      <c r="EVE312" s="18"/>
      <c r="EVF312" s="17"/>
      <c r="EVG312" s="17"/>
      <c r="EVH312" s="17"/>
      <c r="EVI312" s="17"/>
      <c r="EVJ312" s="17"/>
      <c r="EVK312" s="17"/>
      <c r="EVL312" s="17"/>
      <c r="EVM312" s="18"/>
      <c r="EVN312" s="17"/>
      <c r="EVO312" s="17"/>
      <c r="EVP312" s="17"/>
      <c r="EVQ312" s="17"/>
      <c r="EVR312" s="17"/>
      <c r="EVS312" s="17"/>
      <c r="EVT312" s="17"/>
      <c r="EVU312" s="18"/>
      <c r="EVV312" s="17"/>
      <c r="EVW312" s="17"/>
      <c r="EVX312" s="17"/>
      <c r="EVY312" s="17"/>
      <c r="EVZ312" s="17"/>
      <c r="EWA312" s="17"/>
      <c r="EWB312" s="17"/>
      <c r="EWC312" s="18"/>
      <c r="EWD312" s="17"/>
      <c r="EWE312" s="17"/>
      <c r="EWF312" s="17"/>
      <c r="EWG312" s="17"/>
      <c r="EWH312" s="17"/>
      <c r="EWI312" s="17"/>
      <c r="EWJ312" s="17"/>
      <c r="EWK312" s="18"/>
      <c r="EWL312" s="17"/>
      <c r="EWM312" s="17"/>
      <c r="EWN312" s="17"/>
      <c r="EWO312" s="17"/>
      <c r="EWP312" s="17"/>
      <c r="EWQ312" s="17"/>
      <c r="EWR312" s="17"/>
      <c r="EWS312" s="18"/>
      <c r="EWT312" s="17"/>
      <c r="EWU312" s="17"/>
      <c r="EWV312" s="17"/>
      <c r="EWW312" s="17"/>
      <c r="EWX312" s="17"/>
      <c r="EWY312" s="17"/>
      <c r="EWZ312" s="17"/>
      <c r="EXA312" s="18"/>
      <c r="EXB312" s="17"/>
      <c r="EXC312" s="17"/>
      <c r="EXD312" s="17"/>
      <c r="EXE312" s="17"/>
      <c r="EXF312" s="17"/>
      <c r="EXG312" s="17"/>
      <c r="EXH312" s="17"/>
      <c r="EXI312" s="18"/>
      <c r="EXJ312" s="17"/>
      <c r="EXK312" s="17"/>
      <c r="EXL312" s="17"/>
      <c r="EXM312" s="17"/>
      <c r="EXN312" s="17"/>
      <c r="EXO312" s="17"/>
      <c r="EXP312" s="17"/>
      <c r="EXQ312" s="18"/>
      <c r="EXR312" s="17"/>
      <c r="EXS312" s="17"/>
      <c r="EXT312" s="17"/>
      <c r="EXU312" s="17"/>
      <c r="EXV312" s="17"/>
      <c r="EXW312" s="17"/>
      <c r="EXX312" s="17"/>
      <c r="EXY312" s="18"/>
      <c r="EXZ312" s="17"/>
      <c r="EYA312" s="17"/>
      <c r="EYB312" s="17"/>
      <c r="EYC312" s="17"/>
      <c r="EYD312" s="17"/>
      <c r="EYE312" s="17"/>
      <c r="EYF312" s="17"/>
      <c r="EYG312" s="18"/>
      <c r="EYH312" s="17"/>
      <c r="EYI312" s="17"/>
      <c r="EYJ312" s="17"/>
      <c r="EYK312" s="17"/>
      <c r="EYL312" s="17"/>
      <c r="EYM312" s="17"/>
      <c r="EYN312" s="17"/>
      <c r="EYO312" s="18"/>
      <c r="EYP312" s="17"/>
      <c r="EYQ312" s="17"/>
      <c r="EYR312" s="17"/>
      <c r="EYS312" s="17"/>
      <c r="EYT312" s="17"/>
      <c r="EYU312" s="17"/>
      <c r="EYV312" s="17"/>
      <c r="EYW312" s="18"/>
      <c r="EYX312" s="17"/>
      <c r="EYY312" s="17"/>
      <c r="EYZ312" s="17"/>
      <c r="EZA312" s="17"/>
      <c r="EZB312" s="17"/>
      <c r="EZC312" s="17"/>
      <c r="EZD312" s="17"/>
      <c r="EZE312" s="18"/>
      <c r="EZF312" s="17"/>
      <c r="EZG312" s="17"/>
      <c r="EZH312" s="17"/>
      <c r="EZI312" s="17"/>
      <c r="EZJ312" s="17"/>
      <c r="EZK312" s="17"/>
      <c r="EZL312" s="17"/>
      <c r="EZM312" s="18"/>
      <c r="EZN312" s="17"/>
      <c r="EZO312" s="17"/>
      <c r="EZP312" s="17"/>
      <c r="EZQ312" s="17"/>
      <c r="EZR312" s="17"/>
      <c r="EZS312" s="17"/>
      <c r="EZT312" s="17"/>
      <c r="EZU312" s="18"/>
      <c r="EZV312" s="17"/>
      <c r="EZW312" s="17"/>
      <c r="EZX312" s="17"/>
      <c r="EZY312" s="17"/>
      <c r="EZZ312" s="17"/>
      <c r="FAA312" s="17"/>
      <c r="FAB312" s="17"/>
      <c r="FAC312" s="18"/>
      <c r="FAD312" s="17"/>
      <c r="FAE312" s="17"/>
      <c r="FAF312" s="17"/>
      <c r="FAG312" s="17"/>
      <c r="FAH312" s="17"/>
      <c r="FAI312" s="17"/>
      <c r="FAJ312" s="17"/>
      <c r="FAK312" s="18"/>
      <c r="FAL312" s="17"/>
      <c r="FAM312" s="17"/>
      <c r="FAN312" s="17"/>
      <c r="FAO312" s="17"/>
      <c r="FAP312" s="17"/>
      <c r="FAQ312" s="17"/>
      <c r="FAR312" s="17"/>
      <c r="FAS312" s="18"/>
      <c r="FAT312" s="17"/>
      <c r="FAU312" s="17"/>
      <c r="FAV312" s="17"/>
      <c r="FAW312" s="17"/>
      <c r="FAX312" s="17"/>
      <c r="FAY312" s="17"/>
      <c r="FAZ312" s="17"/>
      <c r="FBA312" s="18"/>
      <c r="FBB312" s="17"/>
      <c r="FBC312" s="17"/>
      <c r="FBD312" s="17"/>
      <c r="FBE312" s="17"/>
      <c r="FBF312" s="17"/>
      <c r="FBG312" s="17"/>
      <c r="FBH312" s="17"/>
      <c r="FBI312" s="18"/>
      <c r="FBJ312" s="17"/>
      <c r="FBK312" s="17"/>
      <c r="FBL312" s="17"/>
      <c r="FBM312" s="17"/>
      <c r="FBN312" s="17"/>
      <c r="FBO312" s="17"/>
      <c r="FBP312" s="17"/>
      <c r="FBQ312" s="18"/>
      <c r="FBR312" s="17"/>
      <c r="FBS312" s="17"/>
      <c r="FBT312" s="17"/>
      <c r="FBU312" s="17"/>
      <c r="FBV312" s="17"/>
      <c r="FBW312" s="17"/>
      <c r="FBX312" s="17"/>
      <c r="FBY312" s="18"/>
      <c r="FBZ312" s="17"/>
      <c r="FCA312" s="17"/>
      <c r="FCB312" s="17"/>
      <c r="FCC312" s="17"/>
      <c r="FCD312" s="17"/>
      <c r="FCE312" s="17"/>
      <c r="FCF312" s="17"/>
      <c r="FCG312" s="18"/>
      <c r="FCH312" s="17"/>
      <c r="FCI312" s="17"/>
      <c r="FCJ312" s="17"/>
      <c r="FCK312" s="17"/>
      <c r="FCL312" s="17"/>
      <c r="FCM312" s="17"/>
      <c r="FCN312" s="17"/>
      <c r="FCO312" s="18"/>
      <c r="FCP312" s="17"/>
      <c r="FCQ312" s="17"/>
      <c r="FCR312" s="17"/>
      <c r="FCS312" s="17"/>
      <c r="FCT312" s="17"/>
      <c r="FCU312" s="17"/>
      <c r="FCV312" s="17"/>
      <c r="FCW312" s="18"/>
      <c r="FCX312" s="17"/>
      <c r="FCY312" s="17"/>
      <c r="FCZ312" s="17"/>
      <c r="FDA312" s="17"/>
      <c r="FDB312" s="17"/>
      <c r="FDC312" s="17"/>
      <c r="FDD312" s="17"/>
      <c r="FDE312" s="18"/>
      <c r="FDF312" s="17"/>
      <c r="FDG312" s="17"/>
      <c r="FDH312" s="17"/>
      <c r="FDI312" s="17"/>
      <c r="FDJ312" s="17"/>
      <c r="FDK312" s="17"/>
      <c r="FDL312" s="17"/>
      <c r="FDM312" s="18"/>
      <c r="FDN312" s="17"/>
      <c r="FDO312" s="17"/>
      <c r="FDP312" s="17"/>
      <c r="FDQ312" s="17"/>
      <c r="FDR312" s="17"/>
      <c r="FDS312" s="17"/>
      <c r="FDT312" s="17"/>
      <c r="FDU312" s="18"/>
      <c r="FDV312" s="17"/>
      <c r="FDW312" s="17"/>
      <c r="FDX312" s="17"/>
      <c r="FDY312" s="17"/>
      <c r="FDZ312" s="17"/>
      <c r="FEA312" s="17"/>
      <c r="FEB312" s="17"/>
      <c r="FEC312" s="18"/>
      <c r="FED312" s="17"/>
      <c r="FEE312" s="17"/>
      <c r="FEF312" s="17"/>
      <c r="FEG312" s="17"/>
      <c r="FEH312" s="17"/>
      <c r="FEI312" s="17"/>
      <c r="FEJ312" s="17"/>
      <c r="FEK312" s="18"/>
      <c r="FEL312" s="17"/>
      <c r="FEM312" s="17"/>
      <c r="FEN312" s="17"/>
      <c r="FEO312" s="17"/>
      <c r="FEP312" s="17"/>
      <c r="FEQ312" s="17"/>
      <c r="FER312" s="17"/>
      <c r="FES312" s="18"/>
      <c r="FET312" s="17"/>
      <c r="FEU312" s="17"/>
      <c r="FEV312" s="17"/>
      <c r="FEW312" s="17"/>
      <c r="FEX312" s="17"/>
      <c r="FEY312" s="17"/>
      <c r="FEZ312" s="17"/>
      <c r="FFA312" s="18"/>
      <c r="FFB312" s="17"/>
      <c r="FFC312" s="17"/>
      <c r="FFD312" s="17"/>
      <c r="FFE312" s="17"/>
      <c r="FFF312" s="17"/>
      <c r="FFG312" s="17"/>
      <c r="FFH312" s="17"/>
      <c r="FFI312" s="18"/>
      <c r="FFJ312" s="17"/>
      <c r="FFK312" s="17"/>
      <c r="FFL312" s="17"/>
      <c r="FFM312" s="17"/>
      <c r="FFN312" s="17"/>
      <c r="FFO312" s="17"/>
      <c r="FFP312" s="17"/>
      <c r="FFQ312" s="18"/>
      <c r="FFR312" s="17"/>
      <c r="FFS312" s="17"/>
      <c r="FFT312" s="17"/>
      <c r="FFU312" s="17"/>
      <c r="FFV312" s="17"/>
      <c r="FFW312" s="17"/>
      <c r="FFX312" s="17"/>
      <c r="FFY312" s="18"/>
      <c r="FFZ312" s="17"/>
      <c r="FGA312" s="17"/>
      <c r="FGB312" s="17"/>
      <c r="FGC312" s="17"/>
      <c r="FGD312" s="17"/>
      <c r="FGE312" s="17"/>
      <c r="FGF312" s="17"/>
      <c r="FGG312" s="18"/>
      <c r="FGH312" s="17"/>
      <c r="FGI312" s="17"/>
      <c r="FGJ312" s="17"/>
      <c r="FGK312" s="17"/>
      <c r="FGL312" s="17"/>
      <c r="FGM312" s="17"/>
      <c r="FGN312" s="17"/>
      <c r="FGO312" s="18"/>
      <c r="FGP312" s="17"/>
      <c r="FGQ312" s="17"/>
      <c r="FGR312" s="17"/>
      <c r="FGS312" s="17"/>
      <c r="FGT312" s="17"/>
      <c r="FGU312" s="17"/>
      <c r="FGV312" s="17"/>
      <c r="FGW312" s="18"/>
      <c r="FGX312" s="17"/>
      <c r="FGY312" s="17"/>
      <c r="FGZ312" s="17"/>
      <c r="FHA312" s="17"/>
      <c r="FHB312" s="17"/>
      <c r="FHC312" s="17"/>
      <c r="FHD312" s="17"/>
      <c r="FHE312" s="18"/>
      <c r="FHF312" s="17"/>
      <c r="FHG312" s="17"/>
      <c r="FHH312" s="17"/>
      <c r="FHI312" s="17"/>
      <c r="FHJ312" s="17"/>
      <c r="FHK312" s="17"/>
      <c r="FHL312" s="17"/>
      <c r="FHM312" s="18"/>
      <c r="FHN312" s="17"/>
      <c r="FHO312" s="17"/>
      <c r="FHP312" s="17"/>
      <c r="FHQ312" s="17"/>
      <c r="FHR312" s="17"/>
      <c r="FHS312" s="17"/>
      <c r="FHT312" s="17"/>
      <c r="FHU312" s="18"/>
      <c r="FHV312" s="17"/>
      <c r="FHW312" s="17"/>
      <c r="FHX312" s="17"/>
      <c r="FHY312" s="17"/>
      <c r="FHZ312" s="17"/>
      <c r="FIA312" s="17"/>
      <c r="FIB312" s="17"/>
      <c r="FIC312" s="18"/>
      <c r="FID312" s="17"/>
      <c r="FIE312" s="17"/>
      <c r="FIF312" s="17"/>
      <c r="FIG312" s="17"/>
      <c r="FIH312" s="17"/>
      <c r="FII312" s="17"/>
      <c r="FIJ312" s="17"/>
      <c r="FIK312" s="18"/>
      <c r="FIL312" s="17"/>
      <c r="FIM312" s="17"/>
      <c r="FIN312" s="17"/>
      <c r="FIO312" s="17"/>
      <c r="FIP312" s="17"/>
      <c r="FIQ312" s="17"/>
      <c r="FIR312" s="17"/>
      <c r="FIS312" s="18"/>
      <c r="FIT312" s="17"/>
      <c r="FIU312" s="17"/>
      <c r="FIV312" s="17"/>
      <c r="FIW312" s="17"/>
      <c r="FIX312" s="17"/>
      <c r="FIY312" s="17"/>
      <c r="FIZ312" s="17"/>
      <c r="FJA312" s="18"/>
      <c r="FJB312" s="17"/>
      <c r="FJC312" s="17"/>
      <c r="FJD312" s="17"/>
      <c r="FJE312" s="17"/>
      <c r="FJF312" s="17"/>
      <c r="FJG312" s="17"/>
      <c r="FJH312" s="17"/>
      <c r="FJI312" s="18"/>
      <c r="FJJ312" s="17"/>
      <c r="FJK312" s="17"/>
      <c r="FJL312" s="17"/>
      <c r="FJM312" s="17"/>
      <c r="FJN312" s="17"/>
      <c r="FJO312" s="17"/>
      <c r="FJP312" s="17"/>
      <c r="FJQ312" s="18"/>
      <c r="FJR312" s="17"/>
      <c r="FJS312" s="17"/>
      <c r="FJT312" s="17"/>
      <c r="FJU312" s="17"/>
      <c r="FJV312" s="17"/>
      <c r="FJW312" s="17"/>
      <c r="FJX312" s="17"/>
      <c r="FJY312" s="18"/>
      <c r="FJZ312" s="17"/>
      <c r="FKA312" s="17"/>
      <c r="FKB312" s="17"/>
      <c r="FKC312" s="17"/>
      <c r="FKD312" s="17"/>
      <c r="FKE312" s="17"/>
      <c r="FKF312" s="17"/>
      <c r="FKG312" s="18"/>
      <c r="FKH312" s="17"/>
      <c r="FKI312" s="17"/>
      <c r="FKJ312" s="17"/>
      <c r="FKK312" s="17"/>
      <c r="FKL312" s="17"/>
      <c r="FKM312" s="17"/>
      <c r="FKN312" s="17"/>
      <c r="FKO312" s="18"/>
      <c r="FKP312" s="17"/>
      <c r="FKQ312" s="17"/>
      <c r="FKR312" s="17"/>
      <c r="FKS312" s="17"/>
      <c r="FKT312" s="17"/>
      <c r="FKU312" s="17"/>
      <c r="FKV312" s="17"/>
      <c r="FKW312" s="18"/>
      <c r="FKX312" s="17"/>
      <c r="FKY312" s="17"/>
      <c r="FKZ312" s="17"/>
      <c r="FLA312" s="17"/>
      <c r="FLB312" s="17"/>
      <c r="FLC312" s="17"/>
      <c r="FLD312" s="17"/>
      <c r="FLE312" s="18"/>
      <c r="FLF312" s="17"/>
      <c r="FLG312" s="17"/>
      <c r="FLH312" s="17"/>
      <c r="FLI312" s="17"/>
      <c r="FLJ312" s="17"/>
      <c r="FLK312" s="17"/>
      <c r="FLL312" s="17"/>
      <c r="FLM312" s="18"/>
      <c r="FLN312" s="17"/>
      <c r="FLO312" s="17"/>
      <c r="FLP312" s="17"/>
      <c r="FLQ312" s="17"/>
      <c r="FLR312" s="17"/>
      <c r="FLS312" s="17"/>
      <c r="FLT312" s="17"/>
      <c r="FLU312" s="18"/>
      <c r="FLV312" s="17"/>
      <c r="FLW312" s="17"/>
      <c r="FLX312" s="17"/>
      <c r="FLY312" s="17"/>
      <c r="FLZ312" s="17"/>
      <c r="FMA312" s="17"/>
      <c r="FMB312" s="17"/>
      <c r="FMC312" s="18"/>
      <c r="FMD312" s="17"/>
      <c r="FME312" s="17"/>
      <c r="FMF312" s="17"/>
      <c r="FMG312" s="17"/>
      <c r="FMH312" s="17"/>
      <c r="FMI312" s="17"/>
      <c r="FMJ312" s="17"/>
      <c r="FMK312" s="18"/>
      <c r="FML312" s="17"/>
      <c r="FMM312" s="17"/>
      <c r="FMN312" s="17"/>
      <c r="FMO312" s="17"/>
      <c r="FMP312" s="17"/>
      <c r="FMQ312" s="17"/>
      <c r="FMR312" s="17"/>
      <c r="FMS312" s="18"/>
      <c r="FMT312" s="17"/>
      <c r="FMU312" s="17"/>
      <c r="FMV312" s="17"/>
      <c r="FMW312" s="17"/>
      <c r="FMX312" s="17"/>
      <c r="FMY312" s="17"/>
      <c r="FMZ312" s="17"/>
      <c r="FNA312" s="18"/>
      <c r="FNB312" s="17"/>
      <c r="FNC312" s="17"/>
      <c r="FND312" s="17"/>
      <c r="FNE312" s="17"/>
      <c r="FNF312" s="17"/>
      <c r="FNG312" s="17"/>
      <c r="FNH312" s="17"/>
      <c r="FNI312" s="18"/>
      <c r="FNJ312" s="17"/>
      <c r="FNK312" s="17"/>
      <c r="FNL312" s="17"/>
      <c r="FNM312" s="17"/>
      <c r="FNN312" s="17"/>
      <c r="FNO312" s="17"/>
      <c r="FNP312" s="17"/>
      <c r="FNQ312" s="18"/>
      <c r="FNR312" s="17"/>
      <c r="FNS312" s="17"/>
      <c r="FNT312" s="17"/>
      <c r="FNU312" s="17"/>
      <c r="FNV312" s="17"/>
      <c r="FNW312" s="17"/>
      <c r="FNX312" s="17"/>
      <c r="FNY312" s="18"/>
      <c r="FNZ312" s="17"/>
      <c r="FOA312" s="17"/>
      <c r="FOB312" s="17"/>
      <c r="FOC312" s="17"/>
      <c r="FOD312" s="17"/>
      <c r="FOE312" s="17"/>
      <c r="FOF312" s="17"/>
      <c r="FOG312" s="18"/>
      <c r="FOH312" s="17"/>
      <c r="FOI312" s="17"/>
      <c r="FOJ312" s="17"/>
      <c r="FOK312" s="17"/>
      <c r="FOL312" s="17"/>
      <c r="FOM312" s="17"/>
      <c r="FON312" s="17"/>
      <c r="FOO312" s="18"/>
      <c r="FOP312" s="17"/>
      <c r="FOQ312" s="17"/>
      <c r="FOR312" s="17"/>
      <c r="FOS312" s="17"/>
      <c r="FOT312" s="17"/>
      <c r="FOU312" s="17"/>
      <c r="FOV312" s="17"/>
      <c r="FOW312" s="18"/>
      <c r="FOX312" s="17"/>
      <c r="FOY312" s="17"/>
      <c r="FOZ312" s="17"/>
      <c r="FPA312" s="17"/>
      <c r="FPB312" s="17"/>
      <c r="FPC312" s="17"/>
      <c r="FPD312" s="17"/>
      <c r="FPE312" s="18"/>
      <c r="FPF312" s="17"/>
      <c r="FPG312" s="17"/>
      <c r="FPH312" s="17"/>
      <c r="FPI312" s="17"/>
      <c r="FPJ312" s="17"/>
      <c r="FPK312" s="17"/>
      <c r="FPL312" s="17"/>
      <c r="FPM312" s="18"/>
      <c r="FPN312" s="17"/>
      <c r="FPO312" s="17"/>
      <c r="FPP312" s="17"/>
      <c r="FPQ312" s="17"/>
      <c r="FPR312" s="17"/>
      <c r="FPS312" s="17"/>
      <c r="FPT312" s="17"/>
      <c r="FPU312" s="18"/>
      <c r="FPV312" s="17"/>
      <c r="FPW312" s="17"/>
      <c r="FPX312" s="17"/>
      <c r="FPY312" s="17"/>
      <c r="FPZ312" s="17"/>
      <c r="FQA312" s="17"/>
      <c r="FQB312" s="17"/>
      <c r="FQC312" s="18"/>
      <c r="FQD312" s="17"/>
      <c r="FQE312" s="17"/>
      <c r="FQF312" s="17"/>
      <c r="FQG312" s="17"/>
      <c r="FQH312" s="17"/>
      <c r="FQI312" s="17"/>
      <c r="FQJ312" s="17"/>
      <c r="FQK312" s="18"/>
      <c r="FQL312" s="17"/>
      <c r="FQM312" s="17"/>
      <c r="FQN312" s="17"/>
      <c r="FQO312" s="17"/>
      <c r="FQP312" s="17"/>
      <c r="FQQ312" s="17"/>
      <c r="FQR312" s="17"/>
      <c r="FQS312" s="18"/>
      <c r="FQT312" s="17"/>
      <c r="FQU312" s="17"/>
      <c r="FQV312" s="17"/>
      <c r="FQW312" s="17"/>
      <c r="FQX312" s="17"/>
      <c r="FQY312" s="17"/>
      <c r="FQZ312" s="17"/>
      <c r="FRA312" s="18"/>
      <c r="FRB312" s="17"/>
      <c r="FRC312" s="17"/>
      <c r="FRD312" s="17"/>
      <c r="FRE312" s="17"/>
      <c r="FRF312" s="17"/>
      <c r="FRG312" s="17"/>
      <c r="FRH312" s="17"/>
      <c r="FRI312" s="18"/>
      <c r="FRJ312" s="17"/>
      <c r="FRK312" s="17"/>
      <c r="FRL312" s="17"/>
      <c r="FRM312" s="17"/>
      <c r="FRN312" s="17"/>
      <c r="FRO312" s="17"/>
      <c r="FRP312" s="17"/>
      <c r="FRQ312" s="18"/>
      <c r="FRR312" s="17"/>
      <c r="FRS312" s="17"/>
      <c r="FRT312" s="17"/>
      <c r="FRU312" s="17"/>
      <c r="FRV312" s="17"/>
      <c r="FRW312" s="17"/>
      <c r="FRX312" s="17"/>
      <c r="FRY312" s="18"/>
      <c r="FRZ312" s="17"/>
      <c r="FSA312" s="17"/>
      <c r="FSB312" s="17"/>
      <c r="FSC312" s="17"/>
      <c r="FSD312" s="17"/>
      <c r="FSE312" s="17"/>
      <c r="FSF312" s="17"/>
      <c r="FSG312" s="18"/>
      <c r="FSH312" s="17"/>
      <c r="FSI312" s="17"/>
      <c r="FSJ312" s="17"/>
      <c r="FSK312" s="17"/>
      <c r="FSL312" s="17"/>
      <c r="FSM312" s="17"/>
      <c r="FSN312" s="17"/>
      <c r="FSO312" s="18"/>
      <c r="FSP312" s="17"/>
      <c r="FSQ312" s="17"/>
      <c r="FSR312" s="17"/>
      <c r="FSS312" s="17"/>
      <c r="FST312" s="17"/>
      <c r="FSU312" s="17"/>
      <c r="FSV312" s="17"/>
      <c r="FSW312" s="18"/>
      <c r="FSX312" s="17"/>
      <c r="FSY312" s="17"/>
      <c r="FSZ312" s="17"/>
      <c r="FTA312" s="17"/>
      <c r="FTB312" s="17"/>
      <c r="FTC312" s="17"/>
      <c r="FTD312" s="17"/>
      <c r="FTE312" s="18"/>
      <c r="FTF312" s="17"/>
      <c r="FTG312" s="17"/>
      <c r="FTH312" s="17"/>
      <c r="FTI312" s="17"/>
      <c r="FTJ312" s="17"/>
      <c r="FTK312" s="17"/>
      <c r="FTL312" s="17"/>
      <c r="FTM312" s="18"/>
      <c r="FTN312" s="17"/>
      <c r="FTO312" s="17"/>
      <c r="FTP312" s="17"/>
      <c r="FTQ312" s="17"/>
      <c r="FTR312" s="17"/>
      <c r="FTS312" s="17"/>
      <c r="FTT312" s="17"/>
      <c r="FTU312" s="18"/>
      <c r="FTV312" s="17"/>
      <c r="FTW312" s="17"/>
      <c r="FTX312" s="17"/>
      <c r="FTY312" s="17"/>
      <c r="FTZ312" s="17"/>
      <c r="FUA312" s="17"/>
      <c r="FUB312" s="17"/>
      <c r="FUC312" s="18"/>
      <c r="FUD312" s="17"/>
      <c r="FUE312" s="17"/>
      <c r="FUF312" s="17"/>
      <c r="FUG312" s="17"/>
      <c r="FUH312" s="17"/>
      <c r="FUI312" s="17"/>
      <c r="FUJ312" s="17"/>
      <c r="FUK312" s="18"/>
      <c r="FUL312" s="17"/>
      <c r="FUM312" s="17"/>
      <c r="FUN312" s="17"/>
      <c r="FUO312" s="17"/>
      <c r="FUP312" s="17"/>
      <c r="FUQ312" s="17"/>
      <c r="FUR312" s="17"/>
      <c r="FUS312" s="18"/>
      <c r="FUT312" s="17"/>
      <c r="FUU312" s="17"/>
      <c r="FUV312" s="17"/>
      <c r="FUW312" s="17"/>
      <c r="FUX312" s="17"/>
      <c r="FUY312" s="17"/>
      <c r="FUZ312" s="17"/>
      <c r="FVA312" s="18"/>
      <c r="FVB312" s="17"/>
      <c r="FVC312" s="17"/>
      <c r="FVD312" s="17"/>
      <c r="FVE312" s="17"/>
      <c r="FVF312" s="17"/>
      <c r="FVG312" s="17"/>
      <c r="FVH312" s="17"/>
      <c r="FVI312" s="18"/>
      <c r="FVJ312" s="17"/>
      <c r="FVK312" s="17"/>
      <c r="FVL312" s="17"/>
      <c r="FVM312" s="17"/>
      <c r="FVN312" s="17"/>
      <c r="FVO312" s="17"/>
      <c r="FVP312" s="17"/>
      <c r="FVQ312" s="18"/>
      <c r="FVR312" s="17"/>
      <c r="FVS312" s="17"/>
      <c r="FVT312" s="17"/>
      <c r="FVU312" s="17"/>
      <c r="FVV312" s="17"/>
      <c r="FVW312" s="17"/>
      <c r="FVX312" s="17"/>
      <c r="FVY312" s="18"/>
      <c r="FVZ312" s="17"/>
      <c r="FWA312" s="17"/>
      <c r="FWB312" s="17"/>
      <c r="FWC312" s="17"/>
      <c r="FWD312" s="17"/>
      <c r="FWE312" s="17"/>
      <c r="FWF312" s="17"/>
      <c r="FWG312" s="18"/>
      <c r="FWH312" s="17"/>
      <c r="FWI312" s="17"/>
      <c r="FWJ312" s="17"/>
      <c r="FWK312" s="17"/>
      <c r="FWL312" s="17"/>
      <c r="FWM312" s="17"/>
      <c r="FWN312" s="17"/>
      <c r="FWO312" s="18"/>
      <c r="FWP312" s="17"/>
      <c r="FWQ312" s="17"/>
      <c r="FWR312" s="17"/>
      <c r="FWS312" s="17"/>
      <c r="FWT312" s="17"/>
      <c r="FWU312" s="17"/>
      <c r="FWV312" s="17"/>
      <c r="FWW312" s="18"/>
      <c r="FWX312" s="17"/>
      <c r="FWY312" s="17"/>
      <c r="FWZ312" s="17"/>
      <c r="FXA312" s="17"/>
      <c r="FXB312" s="17"/>
      <c r="FXC312" s="17"/>
      <c r="FXD312" s="17"/>
      <c r="FXE312" s="18"/>
      <c r="FXF312" s="17"/>
      <c r="FXG312" s="17"/>
      <c r="FXH312" s="17"/>
      <c r="FXI312" s="17"/>
      <c r="FXJ312" s="17"/>
      <c r="FXK312" s="17"/>
      <c r="FXL312" s="17"/>
      <c r="FXM312" s="18"/>
      <c r="FXN312" s="17"/>
      <c r="FXO312" s="17"/>
      <c r="FXP312" s="17"/>
      <c r="FXQ312" s="17"/>
      <c r="FXR312" s="17"/>
      <c r="FXS312" s="17"/>
      <c r="FXT312" s="17"/>
      <c r="FXU312" s="18"/>
      <c r="FXV312" s="17"/>
      <c r="FXW312" s="17"/>
      <c r="FXX312" s="17"/>
      <c r="FXY312" s="17"/>
      <c r="FXZ312" s="17"/>
      <c r="FYA312" s="17"/>
      <c r="FYB312" s="17"/>
      <c r="FYC312" s="18"/>
      <c r="FYD312" s="17"/>
      <c r="FYE312" s="17"/>
      <c r="FYF312" s="17"/>
      <c r="FYG312" s="17"/>
      <c r="FYH312" s="17"/>
      <c r="FYI312" s="17"/>
      <c r="FYJ312" s="17"/>
      <c r="FYK312" s="18"/>
      <c r="FYL312" s="17"/>
      <c r="FYM312" s="17"/>
      <c r="FYN312" s="17"/>
      <c r="FYO312" s="17"/>
      <c r="FYP312" s="17"/>
      <c r="FYQ312" s="17"/>
      <c r="FYR312" s="17"/>
      <c r="FYS312" s="18"/>
      <c r="FYT312" s="17"/>
      <c r="FYU312" s="17"/>
      <c r="FYV312" s="17"/>
      <c r="FYW312" s="17"/>
      <c r="FYX312" s="17"/>
      <c r="FYY312" s="17"/>
      <c r="FYZ312" s="17"/>
      <c r="FZA312" s="18"/>
      <c r="FZB312" s="17"/>
      <c r="FZC312" s="17"/>
      <c r="FZD312" s="17"/>
      <c r="FZE312" s="17"/>
      <c r="FZF312" s="17"/>
      <c r="FZG312" s="17"/>
      <c r="FZH312" s="17"/>
      <c r="FZI312" s="18"/>
      <c r="FZJ312" s="17"/>
      <c r="FZK312" s="17"/>
      <c r="FZL312" s="17"/>
      <c r="FZM312" s="17"/>
      <c r="FZN312" s="17"/>
      <c r="FZO312" s="17"/>
      <c r="FZP312" s="17"/>
      <c r="FZQ312" s="18"/>
      <c r="FZR312" s="17"/>
      <c r="FZS312" s="17"/>
      <c r="FZT312" s="17"/>
      <c r="FZU312" s="17"/>
      <c r="FZV312" s="17"/>
      <c r="FZW312" s="17"/>
      <c r="FZX312" s="17"/>
      <c r="FZY312" s="18"/>
      <c r="FZZ312" s="17"/>
      <c r="GAA312" s="17"/>
      <c r="GAB312" s="17"/>
      <c r="GAC312" s="17"/>
      <c r="GAD312" s="17"/>
      <c r="GAE312" s="17"/>
      <c r="GAF312" s="17"/>
      <c r="GAG312" s="18"/>
      <c r="GAH312" s="17"/>
      <c r="GAI312" s="17"/>
      <c r="GAJ312" s="17"/>
      <c r="GAK312" s="17"/>
      <c r="GAL312" s="17"/>
      <c r="GAM312" s="17"/>
      <c r="GAN312" s="17"/>
      <c r="GAO312" s="18"/>
      <c r="GAP312" s="17"/>
      <c r="GAQ312" s="17"/>
      <c r="GAR312" s="17"/>
      <c r="GAS312" s="17"/>
      <c r="GAT312" s="17"/>
      <c r="GAU312" s="17"/>
      <c r="GAV312" s="17"/>
      <c r="GAW312" s="18"/>
      <c r="GAX312" s="17"/>
      <c r="GAY312" s="17"/>
      <c r="GAZ312" s="17"/>
      <c r="GBA312" s="17"/>
      <c r="GBB312" s="17"/>
      <c r="GBC312" s="17"/>
      <c r="GBD312" s="17"/>
      <c r="GBE312" s="18"/>
      <c r="GBF312" s="17"/>
      <c r="GBG312" s="17"/>
      <c r="GBH312" s="17"/>
      <c r="GBI312" s="17"/>
      <c r="GBJ312" s="17"/>
      <c r="GBK312" s="17"/>
      <c r="GBL312" s="17"/>
      <c r="GBM312" s="18"/>
      <c r="GBN312" s="17"/>
      <c r="GBO312" s="17"/>
      <c r="GBP312" s="17"/>
      <c r="GBQ312" s="17"/>
      <c r="GBR312" s="17"/>
      <c r="GBS312" s="17"/>
      <c r="GBT312" s="17"/>
      <c r="GBU312" s="18"/>
      <c r="GBV312" s="17"/>
      <c r="GBW312" s="17"/>
      <c r="GBX312" s="17"/>
      <c r="GBY312" s="17"/>
      <c r="GBZ312" s="17"/>
      <c r="GCA312" s="17"/>
      <c r="GCB312" s="17"/>
      <c r="GCC312" s="18"/>
      <c r="GCD312" s="17"/>
      <c r="GCE312" s="17"/>
      <c r="GCF312" s="17"/>
      <c r="GCG312" s="17"/>
      <c r="GCH312" s="17"/>
      <c r="GCI312" s="17"/>
      <c r="GCJ312" s="17"/>
      <c r="GCK312" s="18"/>
      <c r="GCL312" s="17"/>
      <c r="GCM312" s="17"/>
      <c r="GCN312" s="17"/>
      <c r="GCO312" s="17"/>
      <c r="GCP312" s="17"/>
      <c r="GCQ312" s="17"/>
      <c r="GCR312" s="17"/>
      <c r="GCS312" s="18"/>
      <c r="GCT312" s="17"/>
      <c r="GCU312" s="17"/>
      <c r="GCV312" s="17"/>
      <c r="GCW312" s="17"/>
      <c r="GCX312" s="17"/>
      <c r="GCY312" s="17"/>
      <c r="GCZ312" s="17"/>
      <c r="GDA312" s="18"/>
      <c r="GDB312" s="17"/>
      <c r="GDC312" s="17"/>
      <c r="GDD312" s="17"/>
      <c r="GDE312" s="17"/>
      <c r="GDF312" s="17"/>
      <c r="GDG312" s="17"/>
      <c r="GDH312" s="17"/>
      <c r="GDI312" s="18"/>
      <c r="GDJ312" s="17"/>
      <c r="GDK312" s="17"/>
      <c r="GDL312" s="17"/>
      <c r="GDM312" s="17"/>
      <c r="GDN312" s="17"/>
      <c r="GDO312" s="17"/>
      <c r="GDP312" s="17"/>
      <c r="GDQ312" s="18"/>
      <c r="GDR312" s="17"/>
      <c r="GDS312" s="17"/>
      <c r="GDT312" s="17"/>
      <c r="GDU312" s="17"/>
      <c r="GDV312" s="17"/>
      <c r="GDW312" s="17"/>
      <c r="GDX312" s="17"/>
      <c r="GDY312" s="18"/>
      <c r="GDZ312" s="17"/>
      <c r="GEA312" s="17"/>
      <c r="GEB312" s="17"/>
      <c r="GEC312" s="17"/>
      <c r="GED312" s="17"/>
      <c r="GEE312" s="17"/>
      <c r="GEF312" s="17"/>
      <c r="GEG312" s="18"/>
      <c r="GEH312" s="17"/>
      <c r="GEI312" s="17"/>
      <c r="GEJ312" s="17"/>
      <c r="GEK312" s="17"/>
      <c r="GEL312" s="17"/>
      <c r="GEM312" s="17"/>
      <c r="GEN312" s="17"/>
      <c r="GEO312" s="18"/>
      <c r="GEP312" s="17"/>
      <c r="GEQ312" s="17"/>
      <c r="GER312" s="17"/>
      <c r="GES312" s="17"/>
      <c r="GET312" s="17"/>
      <c r="GEU312" s="17"/>
      <c r="GEV312" s="17"/>
      <c r="GEW312" s="18"/>
      <c r="GEX312" s="17"/>
      <c r="GEY312" s="17"/>
      <c r="GEZ312" s="17"/>
      <c r="GFA312" s="17"/>
      <c r="GFB312" s="17"/>
      <c r="GFC312" s="17"/>
      <c r="GFD312" s="17"/>
      <c r="GFE312" s="18"/>
      <c r="GFF312" s="17"/>
      <c r="GFG312" s="17"/>
      <c r="GFH312" s="17"/>
      <c r="GFI312" s="17"/>
      <c r="GFJ312" s="17"/>
      <c r="GFK312" s="17"/>
      <c r="GFL312" s="17"/>
      <c r="GFM312" s="18"/>
      <c r="GFN312" s="17"/>
      <c r="GFO312" s="17"/>
      <c r="GFP312" s="17"/>
      <c r="GFQ312" s="17"/>
      <c r="GFR312" s="17"/>
      <c r="GFS312" s="17"/>
      <c r="GFT312" s="17"/>
      <c r="GFU312" s="18"/>
      <c r="GFV312" s="17"/>
      <c r="GFW312" s="17"/>
      <c r="GFX312" s="17"/>
      <c r="GFY312" s="17"/>
      <c r="GFZ312" s="17"/>
      <c r="GGA312" s="17"/>
      <c r="GGB312" s="17"/>
      <c r="GGC312" s="18"/>
      <c r="GGD312" s="17"/>
      <c r="GGE312" s="17"/>
      <c r="GGF312" s="17"/>
      <c r="GGG312" s="17"/>
      <c r="GGH312" s="17"/>
      <c r="GGI312" s="17"/>
      <c r="GGJ312" s="17"/>
      <c r="GGK312" s="18"/>
      <c r="GGL312" s="17"/>
      <c r="GGM312" s="17"/>
      <c r="GGN312" s="17"/>
      <c r="GGO312" s="17"/>
      <c r="GGP312" s="17"/>
      <c r="GGQ312" s="17"/>
      <c r="GGR312" s="17"/>
      <c r="GGS312" s="18"/>
      <c r="GGT312" s="17"/>
      <c r="GGU312" s="17"/>
      <c r="GGV312" s="17"/>
      <c r="GGW312" s="17"/>
      <c r="GGX312" s="17"/>
      <c r="GGY312" s="17"/>
      <c r="GGZ312" s="17"/>
      <c r="GHA312" s="18"/>
      <c r="GHB312" s="17"/>
      <c r="GHC312" s="17"/>
      <c r="GHD312" s="17"/>
      <c r="GHE312" s="17"/>
      <c r="GHF312" s="17"/>
      <c r="GHG312" s="17"/>
      <c r="GHH312" s="17"/>
      <c r="GHI312" s="18"/>
      <c r="GHJ312" s="17"/>
      <c r="GHK312" s="17"/>
      <c r="GHL312" s="17"/>
      <c r="GHM312" s="17"/>
      <c r="GHN312" s="17"/>
      <c r="GHO312" s="17"/>
      <c r="GHP312" s="17"/>
      <c r="GHQ312" s="18"/>
      <c r="GHR312" s="17"/>
      <c r="GHS312" s="17"/>
      <c r="GHT312" s="17"/>
      <c r="GHU312" s="17"/>
      <c r="GHV312" s="17"/>
      <c r="GHW312" s="17"/>
      <c r="GHX312" s="17"/>
      <c r="GHY312" s="18"/>
      <c r="GHZ312" s="17"/>
      <c r="GIA312" s="17"/>
      <c r="GIB312" s="17"/>
      <c r="GIC312" s="17"/>
      <c r="GID312" s="17"/>
      <c r="GIE312" s="17"/>
      <c r="GIF312" s="17"/>
      <c r="GIG312" s="18"/>
      <c r="GIH312" s="17"/>
      <c r="GII312" s="17"/>
      <c r="GIJ312" s="17"/>
      <c r="GIK312" s="17"/>
      <c r="GIL312" s="17"/>
      <c r="GIM312" s="17"/>
      <c r="GIN312" s="17"/>
      <c r="GIO312" s="18"/>
      <c r="GIP312" s="17"/>
      <c r="GIQ312" s="17"/>
      <c r="GIR312" s="17"/>
      <c r="GIS312" s="17"/>
      <c r="GIT312" s="17"/>
      <c r="GIU312" s="17"/>
      <c r="GIV312" s="17"/>
      <c r="GIW312" s="18"/>
      <c r="GIX312" s="17"/>
      <c r="GIY312" s="17"/>
      <c r="GIZ312" s="17"/>
      <c r="GJA312" s="17"/>
      <c r="GJB312" s="17"/>
      <c r="GJC312" s="17"/>
      <c r="GJD312" s="17"/>
      <c r="GJE312" s="18"/>
      <c r="GJF312" s="17"/>
      <c r="GJG312" s="17"/>
      <c r="GJH312" s="17"/>
      <c r="GJI312" s="17"/>
      <c r="GJJ312" s="17"/>
      <c r="GJK312" s="17"/>
      <c r="GJL312" s="17"/>
      <c r="GJM312" s="18"/>
      <c r="GJN312" s="17"/>
      <c r="GJO312" s="17"/>
      <c r="GJP312" s="17"/>
      <c r="GJQ312" s="17"/>
      <c r="GJR312" s="17"/>
      <c r="GJS312" s="17"/>
      <c r="GJT312" s="17"/>
      <c r="GJU312" s="18"/>
      <c r="GJV312" s="17"/>
      <c r="GJW312" s="17"/>
      <c r="GJX312" s="17"/>
      <c r="GJY312" s="17"/>
      <c r="GJZ312" s="17"/>
      <c r="GKA312" s="17"/>
      <c r="GKB312" s="17"/>
      <c r="GKC312" s="18"/>
      <c r="GKD312" s="17"/>
      <c r="GKE312" s="17"/>
      <c r="GKF312" s="17"/>
      <c r="GKG312" s="17"/>
      <c r="GKH312" s="17"/>
      <c r="GKI312" s="17"/>
      <c r="GKJ312" s="17"/>
      <c r="GKK312" s="18"/>
      <c r="GKL312" s="17"/>
      <c r="GKM312" s="17"/>
      <c r="GKN312" s="17"/>
      <c r="GKO312" s="17"/>
      <c r="GKP312" s="17"/>
      <c r="GKQ312" s="17"/>
      <c r="GKR312" s="17"/>
      <c r="GKS312" s="18"/>
      <c r="GKT312" s="17"/>
      <c r="GKU312" s="17"/>
      <c r="GKV312" s="17"/>
      <c r="GKW312" s="17"/>
      <c r="GKX312" s="17"/>
      <c r="GKY312" s="17"/>
      <c r="GKZ312" s="17"/>
      <c r="GLA312" s="18"/>
      <c r="GLB312" s="17"/>
      <c r="GLC312" s="17"/>
      <c r="GLD312" s="17"/>
      <c r="GLE312" s="17"/>
      <c r="GLF312" s="17"/>
      <c r="GLG312" s="17"/>
      <c r="GLH312" s="17"/>
      <c r="GLI312" s="18"/>
      <c r="GLJ312" s="17"/>
      <c r="GLK312" s="17"/>
      <c r="GLL312" s="17"/>
      <c r="GLM312" s="17"/>
      <c r="GLN312" s="17"/>
      <c r="GLO312" s="17"/>
      <c r="GLP312" s="17"/>
      <c r="GLQ312" s="18"/>
      <c r="GLR312" s="17"/>
      <c r="GLS312" s="17"/>
      <c r="GLT312" s="17"/>
      <c r="GLU312" s="17"/>
      <c r="GLV312" s="17"/>
      <c r="GLW312" s="17"/>
      <c r="GLX312" s="17"/>
      <c r="GLY312" s="18"/>
      <c r="GLZ312" s="17"/>
      <c r="GMA312" s="17"/>
      <c r="GMB312" s="17"/>
      <c r="GMC312" s="17"/>
      <c r="GMD312" s="17"/>
      <c r="GME312" s="17"/>
      <c r="GMF312" s="17"/>
      <c r="GMG312" s="18"/>
      <c r="GMH312" s="17"/>
      <c r="GMI312" s="17"/>
      <c r="GMJ312" s="17"/>
      <c r="GMK312" s="17"/>
      <c r="GML312" s="17"/>
      <c r="GMM312" s="17"/>
      <c r="GMN312" s="17"/>
      <c r="GMO312" s="18"/>
      <c r="GMP312" s="17"/>
      <c r="GMQ312" s="17"/>
      <c r="GMR312" s="17"/>
      <c r="GMS312" s="17"/>
      <c r="GMT312" s="17"/>
      <c r="GMU312" s="17"/>
      <c r="GMV312" s="17"/>
      <c r="GMW312" s="18"/>
      <c r="GMX312" s="17"/>
      <c r="GMY312" s="17"/>
      <c r="GMZ312" s="17"/>
      <c r="GNA312" s="17"/>
      <c r="GNB312" s="17"/>
      <c r="GNC312" s="17"/>
      <c r="GND312" s="17"/>
      <c r="GNE312" s="18"/>
      <c r="GNF312" s="17"/>
      <c r="GNG312" s="17"/>
      <c r="GNH312" s="17"/>
      <c r="GNI312" s="17"/>
      <c r="GNJ312" s="17"/>
      <c r="GNK312" s="17"/>
      <c r="GNL312" s="17"/>
      <c r="GNM312" s="18"/>
      <c r="GNN312" s="17"/>
      <c r="GNO312" s="17"/>
      <c r="GNP312" s="17"/>
      <c r="GNQ312" s="17"/>
      <c r="GNR312" s="17"/>
      <c r="GNS312" s="17"/>
      <c r="GNT312" s="17"/>
      <c r="GNU312" s="18"/>
      <c r="GNV312" s="17"/>
      <c r="GNW312" s="17"/>
      <c r="GNX312" s="17"/>
      <c r="GNY312" s="17"/>
      <c r="GNZ312" s="17"/>
      <c r="GOA312" s="17"/>
      <c r="GOB312" s="17"/>
      <c r="GOC312" s="18"/>
      <c r="GOD312" s="17"/>
      <c r="GOE312" s="17"/>
      <c r="GOF312" s="17"/>
      <c r="GOG312" s="17"/>
      <c r="GOH312" s="17"/>
      <c r="GOI312" s="17"/>
      <c r="GOJ312" s="17"/>
      <c r="GOK312" s="18"/>
      <c r="GOL312" s="17"/>
      <c r="GOM312" s="17"/>
      <c r="GON312" s="17"/>
      <c r="GOO312" s="17"/>
      <c r="GOP312" s="17"/>
      <c r="GOQ312" s="17"/>
      <c r="GOR312" s="17"/>
      <c r="GOS312" s="18"/>
      <c r="GOT312" s="17"/>
      <c r="GOU312" s="17"/>
      <c r="GOV312" s="17"/>
      <c r="GOW312" s="17"/>
      <c r="GOX312" s="17"/>
      <c r="GOY312" s="17"/>
      <c r="GOZ312" s="17"/>
      <c r="GPA312" s="18"/>
      <c r="GPB312" s="17"/>
      <c r="GPC312" s="17"/>
      <c r="GPD312" s="17"/>
      <c r="GPE312" s="17"/>
      <c r="GPF312" s="17"/>
      <c r="GPG312" s="17"/>
      <c r="GPH312" s="17"/>
      <c r="GPI312" s="18"/>
      <c r="GPJ312" s="17"/>
      <c r="GPK312" s="17"/>
      <c r="GPL312" s="17"/>
      <c r="GPM312" s="17"/>
      <c r="GPN312" s="17"/>
      <c r="GPO312" s="17"/>
      <c r="GPP312" s="17"/>
      <c r="GPQ312" s="18"/>
      <c r="GPR312" s="17"/>
      <c r="GPS312" s="17"/>
      <c r="GPT312" s="17"/>
      <c r="GPU312" s="17"/>
      <c r="GPV312" s="17"/>
      <c r="GPW312" s="17"/>
      <c r="GPX312" s="17"/>
      <c r="GPY312" s="18"/>
      <c r="GPZ312" s="17"/>
      <c r="GQA312" s="17"/>
      <c r="GQB312" s="17"/>
      <c r="GQC312" s="17"/>
      <c r="GQD312" s="17"/>
      <c r="GQE312" s="17"/>
      <c r="GQF312" s="17"/>
      <c r="GQG312" s="18"/>
      <c r="GQH312" s="17"/>
      <c r="GQI312" s="17"/>
      <c r="GQJ312" s="17"/>
      <c r="GQK312" s="17"/>
      <c r="GQL312" s="17"/>
      <c r="GQM312" s="17"/>
      <c r="GQN312" s="17"/>
      <c r="GQO312" s="18"/>
      <c r="GQP312" s="17"/>
      <c r="GQQ312" s="17"/>
      <c r="GQR312" s="17"/>
      <c r="GQS312" s="17"/>
      <c r="GQT312" s="17"/>
      <c r="GQU312" s="17"/>
      <c r="GQV312" s="17"/>
      <c r="GQW312" s="18"/>
      <c r="GQX312" s="17"/>
      <c r="GQY312" s="17"/>
      <c r="GQZ312" s="17"/>
      <c r="GRA312" s="17"/>
      <c r="GRB312" s="17"/>
      <c r="GRC312" s="17"/>
      <c r="GRD312" s="17"/>
      <c r="GRE312" s="18"/>
      <c r="GRF312" s="17"/>
      <c r="GRG312" s="17"/>
      <c r="GRH312" s="17"/>
      <c r="GRI312" s="17"/>
      <c r="GRJ312" s="17"/>
      <c r="GRK312" s="17"/>
      <c r="GRL312" s="17"/>
      <c r="GRM312" s="18"/>
      <c r="GRN312" s="17"/>
      <c r="GRO312" s="17"/>
      <c r="GRP312" s="17"/>
      <c r="GRQ312" s="17"/>
      <c r="GRR312" s="17"/>
      <c r="GRS312" s="17"/>
      <c r="GRT312" s="17"/>
      <c r="GRU312" s="18"/>
      <c r="GRV312" s="17"/>
      <c r="GRW312" s="17"/>
      <c r="GRX312" s="17"/>
      <c r="GRY312" s="17"/>
      <c r="GRZ312" s="17"/>
      <c r="GSA312" s="17"/>
      <c r="GSB312" s="17"/>
      <c r="GSC312" s="18"/>
      <c r="GSD312" s="17"/>
      <c r="GSE312" s="17"/>
      <c r="GSF312" s="17"/>
      <c r="GSG312" s="17"/>
      <c r="GSH312" s="17"/>
      <c r="GSI312" s="17"/>
      <c r="GSJ312" s="17"/>
      <c r="GSK312" s="18"/>
      <c r="GSL312" s="17"/>
      <c r="GSM312" s="17"/>
      <c r="GSN312" s="17"/>
      <c r="GSO312" s="17"/>
      <c r="GSP312" s="17"/>
      <c r="GSQ312" s="17"/>
      <c r="GSR312" s="17"/>
      <c r="GSS312" s="18"/>
      <c r="GST312" s="17"/>
      <c r="GSU312" s="17"/>
      <c r="GSV312" s="17"/>
      <c r="GSW312" s="17"/>
      <c r="GSX312" s="17"/>
      <c r="GSY312" s="17"/>
      <c r="GSZ312" s="17"/>
      <c r="GTA312" s="18"/>
      <c r="GTB312" s="17"/>
      <c r="GTC312" s="17"/>
      <c r="GTD312" s="17"/>
      <c r="GTE312" s="17"/>
      <c r="GTF312" s="17"/>
      <c r="GTG312" s="17"/>
      <c r="GTH312" s="17"/>
      <c r="GTI312" s="18"/>
      <c r="GTJ312" s="17"/>
      <c r="GTK312" s="17"/>
      <c r="GTL312" s="17"/>
      <c r="GTM312" s="17"/>
      <c r="GTN312" s="17"/>
      <c r="GTO312" s="17"/>
      <c r="GTP312" s="17"/>
      <c r="GTQ312" s="18"/>
      <c r="GTR312" s="17"/>
      <c r="GTS312" s="17"/>
      <c r="GTT312" s="17"/>
      <c r="GTU312" s="17"/>
      <c r="GTV312" s="17"/>
      <c r="GTW312" s="17"/>
      <c r="GTX312" s="17"/>
      <c r="GTY312" s="18"/>
      <c r="GTZ312" s="17"/>
      <c r="GUA312" s="17"/>
      <c r="GUB312" s="17"/>
      <c r="GUC312" s="17"/>
      <c r="GUD312" s="17"/>
      <c r="GUE312" s="17"/>
      <c r="GUF312" s="17"/>
      <c r="GUG312" s="18"/>
      <c r="GUH312" s="17"/>
      <c r="GUI312" s="17"/>
      <c r="GUJ312" s="17"/>
      <c r="GUK312" s="17"/>
      <c r="GUL312" s="17"/>
      <c r="GUM312" s="17"/>
      <c r="GUN312" s="17"/>
      <c r="GUO312" s="18"/>
      <c r="GUP312" s="17"/>
      <c r="GUQ312" s="17"/>
      <c r="GUR312" s="17"/>
      <c r="GUS312" s="17"/>
      <c r="GUT312" s="17"/>
      <c r="GUU312" s="17"/>
      <c r="GUV312" s="17"/>
      <c r="GUW312" s="18"/>
      <c r="GUX312" s="17"/>
      <c r="GUY312" s="17"/>
      <c r="GUZ312" s="17"/>
      <c r="GVA312" s="17"/>
      <c r="GVB312" s="17"/>
      <c r="GVC312" s="17"/>
      <c r="GVD312" s="17"/>
      <c r="GVE312" s="18"/>
      <c r="GVF312" s="17"/>
      <c r="GVG312" s="17"/>
      <c r="GVH312" s="17"/>
      <c r="GVI312" s="17"/>
      <c r="GVJ312" s="17"/>
      <c r="GVK312" s="17"/>
      <c r="GVL312" s="17"/>
      <c r="GVM312" s="18"/>
      <c r="GVN312" s="17"/>
      <c r="GVO312" s="17"/>
      <c r="GVP312" s="17"/>
      <c r="GVQ312" s="17"/>
      <c r="GVR312" s="17"/>
      <c r="GVS312" s="17"/>
      <c r="GVT312" s="17"/>
      <c r="GVU312" s="18"/>
      <c r="GVV312" s="17"/>
      <c r="GVW312" s="17"/>
      <c r="GVX312" s="17"/>
      <c r="GVY312" s="17"/>
      <c r="GVZ312" s="17"/>
      <c r="GWA312" s="17"/>
      <c r="GWB312" s="17"/>
      <c r="GWC312" s="18"/>
      <c r="GWD312" s="17"/>
      <c r="GWE312" s="17"/>
      <c r="GWF312" s="17"/>
      <c r="GWG312" s="17"/>
      <c r="GWH312" s="17"/>
      <c r="GWI312" s="17"/>
      <c r="GWJ312" s="17"/>
      <c r="GWK312" s="18"/>
      <c r="GWL312" s="17"/>
      <c r="GWM312" s="17"/>
      <c r="GWN312" s="17"/>
      <c r="GWO312" s="17"/>
      <c r="GWP312" s="17"/>
      <c r="GWQ312" s="17"/>
      <c r="GWR312" s="17"/>
      <c r="GWS312" s="18"/>
      <c r="GWT312" s="17"/>
      <c r="GWU312" s="17"/>
      <c r="GWV312" s="17"/>
      <c r="GWW312" s="17"/>
      <c r="GWX312" s="17"/>
      <c r="GWY312" s="17"/>
      <c r="GWZ312" s="17"/>
      <c r="GXA312" s="18"/>
      <c r="GXB312" s="17"/>
      <c r="GXC312" s="17"/>
      <c r="GXD312" s="17"/>
      <c r="GXE312" s="17"/>
      <c r="GXF312" s="17"/>
      <c r="GXG312" s="17"/>
      <c r="GXH312" s="17"/>
      <c r="GXI312" s="18"/>
      <c r="GXJ312" s="17"/>
      <c r="GXK312" s="17"/>
      <c r="GXL312" s="17"/>
      <c r="GXM312" s="17"/>
      <c r="GXN312" s="17"/>
      <c r="GXO312" s="17"/>
      <c r="GXP312" s="17"/>
      <c r="GXQ312" s="18"/>
      <c r="GXR312" s="17"/>
      <c r="GXS312" s="17"/>
      <c r="GXT312" s="17"/>
      <c r="GXU312" s="17"/>
      <c r="GXV312" s="17"/>
      <c r="GXW312" s="17"/>
      <c r="GXX312" s="17"/>
      <c r="GXY312" s="18"/>
      <c r="GXZ312" s="17"/>
      <c r="GYA312" s="17"/>
      <c r="GYB312" s="17"/>
      <c r="GYC312" s="17"/>
      <c r="GYD312" s="17"/>
      <c r="GYE312" s="17"/>
      <c r="GYF312" s="17"/>
      <c r="GYG312" s="18"/>
      <c r="GYH312" s="17"/>
      <c r="GYI312" s="17"/>
      <c r="GYJ312" s="17"/>
      <c r="GYK312" s="17"/>
      <c r="GYL312" s="17"/>
      <c r="GYM312" s="17"/>
      <c r="GYN312" s="17"/>
      <c r="GYO312" s="18"/>
      <c r="GYP312" s="17"/>
      <c r="GYQ312" s="17"/>
      <c r="GYR312" s="17"/>
      <c r="GYS312" s="17"/>
      <c r="GYT312" s="17"/>
      <c r="GYU312" s="17"/>
      <c r="GYV312" s="17"/>
      <c r="GYW312" s="18"/>
      <c r="GYX312" s="17"/>
      <c r="GYY312" s="17"/>
      <c r="GYZ312" s="17"/>
      <c r="GZA312" s="17"/>
      <c r="GZB312" s="17"/>
      <c r="GZC312" s="17"/>
      <c r="GZD312" s="17"/>
      <c r="GZE312" s="18"/>
      <c r="GZF312" s="17"/>
      <c r="GZG312" s="17"/>
      <c r="GZH312" s="17"/>
      <c r="GZI312" s="17"/>
      <c r="GZJ312" s="17"/>
      <c r="GZK312" s="17"/>
      <c r="GZL312" s="17"/>
      <c r="GZM312" s="18"/>
      <c r="GZN312" s="17"/>
      <c r="GZO312" s="17"/>
      <c r="GZP312" s="17"/>
      <c r="GZQ312" s="17"/>
      <c r="GZR312" s="17"/>
      <c r="GZS312" s="17"/>
      <c r="GZT312" s="17"/>
      <c r="GZU312" s="18"/>
      <c r="GZV312" s="17"/>
      <c r="GZW312" s="17"/>
      <c r="GZX312" s="17"/>
      <c r="GZY312" s="17"/>
      <c r="GZZ312" s="17"/>
      <c r="HAA312" s="17"/>
      <c r="HAB312" s="17"/>
      <c r="HAC312" s="18"/>
      <c r="HAD312" s="17"/>
      <c r="HAE312" s="17"/>
      <c r="HAF312" s="17"/>
      <c r="HAG312" s="17"/>
      <c r="HAH312" s="17"/>
      <c r="HAI312" s="17"/>
      <c r="HAJ312" s="17"/>
      <c r="HAK312" s="18"/>
      <c r="HAL312" s="17"/>
      <c r="HAM312" s="17"/>
      <c r="HAN312" s="17"/>
      <c r="HAO312" s="17"/>
      <c r="HAP312" s="17"/>
      <c r="HAQ312" s="17"/>
      <c r="HAR312" s="17"/>
      <c r="HAS312" s="18"/>
      <c r="HAT312" s="17"/>
      <c r="HAU312" s="17"/>
      <c r="HAV312" s="17"/>
      <c r="HAW312" s="17"/>
      <c r="HAX312" s="17"/>
      <c r="HAY312" s="17"/>
      <c r="HAZ312" s="17"/>
      <c r="HBA312" s="18"/>
      <c r="HBB312" s="17"/>
      <c r="HBC312" s="17"/>
      <c r="HBD312" s="17"/>
      <c r="HBE312" s="17"/>
      <c r="HBF312" s="17"/>
      <c r="HBG312" s="17"/>
      <c r="HBH312" s="17"/>
      <c r="HBI312" s="18"/>
      <c r="HBJ312" s="17"/>
      <c r="HBK312" s="17"/>
      <c r="HBL312" s="17"/>
      <c r="HBM312" s="17"/>
      <c r="HBN312" s="17"/>
      <c r="HBO312" s="17"/>
      <c r="HBP312" s="17"/>
      <c r="HBQ312" s="18"/>
      <c r="HBR312" s="17"/>
      <c r="HBS312" s="17"/>
      <c r="HBT312" s="17"/>
      <c r="HBU312" s="17"/>
      <c r="HBV312" s="17"/>
      <c r="HBW312" s="17"/>
      <c r="HBX312" s="17"/>
      <c r="HBY312" s="18"/>
      <c r="HBZ312" s="17"/>
      <c r="HCA312" s="17"/>
      <c r="HCB312" s="17"/>
      <c r="HCC312" s="17"/>
      <c r="HCD312" s="17"/>
      <c r="HCE312" s="17"/>
      <c r="HCF312" s="17"/>
      <c r="HCG312" s="18"/>
      <c r="HCH312" s="17"/>
      <c r="HCI312" s="17"/>
      <c r="HCJ312" s="17"/>
      <c r="HCK312" s="17"/>
      <c r="HCL312" s="17"/>
      <c r="HCM312" s="17"/>
      <c r="HCN312" s="17"/>
      <c r="HCO312" s="18"/>
      <c r="HCP312" s="17"/>
      <c r="HCQ312" s="17"/>
      <c r="HCR312" s="17"/>
      <c r="HCS312" s="17"/>
      <c r="HCT312" s="17"/>
      <c r="HCU312" s="17"/>
      <c r="HCV312" s="17"/>
      <c r="HCW312" s="18"/>
      <c r="HCX312" s="17"/>
      <c r="HCY312" s="17"/>
      <c r="HCZ312" s="17"/>
      <c r="HDA312" s="17"/>
      <c r="HDB312" s="17"/>
      <c r="HDC312" s="17"/>
      <c r="HDD312" s="17"/>
      <c r="HDE312" s="18"/>
      <c r="HDF312" s="17"/>
      <c r="HDG312" s="17"/>
      <c r="HDH312" s="17"/>
      <c r="HDI312" s="17"/>
      <c r="HDJ312" s="17"/>
      <c r="HDK312" s="17"/>
      <c r="HDL312" s="17"/>
      <c r="HDM312" s="18"/>
      <c r="HDN312" s="17"/>
      <c r="HDO312" s="17"/>
      <c r="HDP312" s="17"/>
      <c r="HDQ312" s="17"/>
      <c r="HDR312" s="17"/>
      <c r="HDS312" s="17"/>
      <c r="HDT312" s="17"/>
      <c r="HDU312" s="18"/>
      <c r="HDV312" s="17"/>
      <c r="HDW312" s="17"/>
      <c r="HDX312" s="17"/>
      <c r="HDY312" s="17"/>
      <c r="HDZ312" s="17"/>
      <c r="HEA312" s="17"/>
      <c r="HEB312" s="17"/>
      <c r="HEC312" s="18"/>
      <c r="HED312" s="17"/>
      <c r="HEE312" s="17"/>
      <c r="HEF312" s="17"/>
      <c r="HEG312" s="17"/>
      <c r="HEH312" s="17"/>
      <c r="HEI312" s="17"/>
      <c r="HEJ312" s="17"/>
      <c r="HEK312" s="18"/>
      <c r="HEL312" s="17"/>
      <c r="HEM312" s="17"/>
      <c r="HEN312" s="17"/>
      <c r="HEO312" s="17"/>
      <c r="HEP312" s="17"/>
      <c r="HEQ312" s="17"/>
      <c r="HER312" s="17"/>
      <c r="HES312" s="18"/>
      <c r="HET312" s="17"/>
      <c r="HEU312" s="17"/>
      <c r="HEV312" s="17"/>
      <c r="HEW312" s="17"/>
      <c r="HEX312" s="17"/>
      <c r="HEY312" s="17"/>
      <c r="HEZ312" s="17"/>
      <c r="HFA312" s="18"/>
      <c r="HFB312" s="17"/>
      <c r="HFC312" s="17"/>
      <c r="HFD312" s="17"/>
      <c r="HFE312" s="17"/>
      <c r="HFF312" s="17"/>
      <c r="HFG312" s="17"/>
      <c r="HFH312" s="17"/>
      <c r="HFI312" s="18"/>
      <c r="HFJ312" s="17"/>
      <c r="HFK312" s="17"/>
      <c r="HFL312" s="17"/>
      <c r="HFM312" s="17"/>
      <c r="HFN312" s="17"/>
      <c r="HFO312" s="17"/>
      <c r="HFP312" s="17"/>
      <c r="HFQ312" s="18"/>
      <c r="HFR312" s="17"/>
      <c r="HFS312" s="17"/>
      <c r="HFT312" s="17"/>
      <c r="HFU312" s="17"/>
      <c r="HFV312" s="17"/>
      <c r="HFW312" s="17"/>
      <c r="HFX312" s="17"/>
      <c r="HFY312" s="18"/>
      <c r="HFZ312" s="17"/>
      <c r="HGA312" s="17"/>
      <c r="HGB312" s="17"/>
      <c r="HGC312" s="17"/>
      <c r="HGD312" s="17"/>
      <c r="HGE312" s="17"/>
      <c r="HGF312" s="17"/>
      <c r="HGG312" s="18"/>
      <c r="HGH312" s="17"/>
      <c r="HGI312" s="17"/>
      <c r="HGJ312" s="17"/>
      <c r="HGK312" s="17"/>
      <c r="HGL312" s="17"/>
      <c r="HGM312" s="17"/>
      <c r="HGN312" s="17"/>
      <c r="HGO312" s="18"/>
      <c r="HGP312" s="17"/>
      <c r="HGQ312" s="17"/>
      <c r="HGR312" s="17"/>
      <c r="HGS312" s="17"/>
      <c r="HGT312" s="17"/>
      <c r="HGU312" s="17"/>
      <c r="HGV312" s="17"/>
      <c r="HGW312" s="18"/>
      <c r="HGX312" s="17"/>
      <c r="HGY312" s="17"/>
      <c r="HGZ312" s="17"/>
      <c r="HHA312" s="17"/>
      <c r="HHB312" s="17"/>
      <c r="HHC312" s="17"/>
      <c r="HHD312" s="17"/>
      <c r="HHE312" s="18"/>
      <c r="HHF312" s="17"/>
      <c r="HHG312" s="17"/>
      <c r="HHH312" s="17"/>
      <c r="HHI312" s="17"/>
      <c r="HHJ312" s="17"/>
      <c r="HHK312" s="17"/>
      <c r="HHL312" s="17"/>
      <c r="HHM312" s="18"/>
      <c r="HHN312" s="17"/>
      <c r="HHO312" s="17"/>
      <c r="HHP312" s="17"/>
      <c r="HHQ312" s="17"/>
      <c r="HHR312" s="17"/>
      <c r="HHS312" s="17"/>
      <c r="HHT312" s="17"/>
      <c r="HHU312" s="18"/>
      <c r="HHV312" s="17"/>
      <c r="HHW312" s="17"/>
      <c r="HHX312" s="17"/>
      <c r="HHY312" s="17"/>
      <c r="HHZ312" s="17"/>
      <c r="HIA312" s="17"/>
      <c r="HIB312" s="17"/>
      <c r="HIC312" s="18"/>
      <c r="HID312" s="17"/>
      <c r="HIE312" s="17"/>
      <c r="HIF312" s="17"/>
      <c r="HIG312" s="17"/>
      <c r="HIH312" s="17"/>
      <c r="HII312" s="17"/>
      <c r="HIJ312" s="17"/>
      <c r="HIK312" s="18"/>
      <c r="HIL312" s="17"/>
      <c r="HIM312" s="17"/>
      <c r="HIN312" s="17"/>
      <c r="HIO312" s="17"/>
      <c r="HIP312" s="17"/>
      <c r="HIQ312" s="17"/>
      <c r="HIR312" s="17"/>
      <c r="HIS312" s="18"/>
      <c r="HIT312" s="17"/>
      <c r="HIU312" s="17"/>
      <c r="HIV312" s="17"/>
      <c r="HIW312" s="17"/>
      <c r="HIX312" s="17"/>
      <c r="HIY312" s="17"/>
      <c r="HIZ312" s="17"/>
      <c r="HJA312" s="18"/>
      <c r="HJB312" s="17"/>
      <c r="HJC312" s="17"/>
      <c r="HJD312" s="17"/>
      <c r="HJE312" s="17"/>
      <c r="HJF312" s="17"/>
      <c r="HJG312" s="17"/>
      <c r="HJH312" s="17"/>
      <c r="HJI312" s="18"/>
      <c r="HJJ312" s="17"/>
      <c r="HJK312" s="17"/>
      <c r="HJL312" s="17"/>
      <c r="HJM312" s="17"/>
      <c r="HJN312" s="17"/>
      <c r="HJO312" s="17"/>
      <c r="HJP312" s="17"/>
      <c r="HJQ312" s="18"/>
      <c r="HJR312" s="17"/>
      <c r="HJS312" s="17"/>
      <c r="HJT312" s="17"/>
      <c r="HJU312" s="17"/>
      <c r="HJV312" s="17"/>
      <c r="HJW312" s="17"/>
      <c r="HJX312" s="17"/>
      <c r="HJY312" s="18"/>
      <c r="HJZ312" s="17"/>
      <c r="HKA312" s="17"/>
      <c r="HKB312" s="17"/>
      <c r="HKC312" s="17"/>
      <c r="HKD312" s="17"/>
      <c r="HKE312" s="17"/>
      <c r="HKF312" s="17"/>
      <c r="HKG312" s="18"/>
      <c r="HKH312" s="17"/>
      <c r="HKI312" s="17"/>
      <c r="HKJ312" s="17"/>
      <c r="HKK312" s="17"/>
      <c r="HKL312" s="17"/>
      <c r="HKM312" s="17"/>
      <c r="HKN312" s="17"/>
      <c r="HKO312" s="18"/>
      <c r="HKP312" s="17"/>
      <c r="HKQ312" s="17"/>
      <c r="HKR312" s="17"/>
      <c r="HKS312" s="17"/>
      <c r="HKT312" s="17"/>
      <c r="HKU312" s="17"/>
      <c r="HKV312" s="17"/>
      <c r="HKW312" s="18"/>
      <c r="HKX312" s="17"/>
      <c r="HKY312" s="17"/>
      <c r="HKZ312" s="17"/>
      <c r="HLA312" s="17"/>
      <c r="HLB312" s="17"/>
      <c r="HLC312" s="17"/>
      <c r="HLD312" s="17"/>
      <c r="HLE312" s="18"/>
      <c r="HLF312" s="17"/>
      <c r="HLG312" s="17"/>
      <c r="HLH312" s="17"/>
      <c r="HLI312" s="17"/>
      <c r="HLJ312" s="17"/>
      <c r="HLK312" s="17"/>
      <c r="HLL312" s="17"/>
      <c r="HLM312" s="18"/>
      <c r="HLN312" s="17"/>
      <c r="HLO312" s="17"/>
      <c r="HLP312" s="17"/>
      <c r="HLQ312" s="17"/>
      <c r="HLR312" s="17"/>
      <c r="HLS312" s="17"/>
      <c r="HLT312" s="17"/>
      <c r="HLU312" s="18"/>
      <c r="HLV312" s="17"/>
      <c r="HLW312" s="17"/>
      <c r="HLX312" s="17"/>
      <c r="HLY312" s="17"/>
      <c r="HLZ312" s="17"/>
      <c r="HMA312" s="17"/>
      <c r="HMB312" s="17"/>
      <c r="HMC312" s="18"/>
      <c r="HMD312" s="17"/>
      <c r="HME312" s="17"/>
      <c r="HMF312" s="17"/>
      <c r="HMG312" s="17"/>
      <c r="HMH312" s="17"/>
      <c r="HMI312" s="17"/>
      <c r="HMJ312" s="17"/>
      <c r="HMK312" s="18"/>
      <c r="HML312" s="17"/>
      <c r="HMM312" s="17"/>
      <c r="HMN312" s="17"/>
      <c r="HMO312" s="17"/>
      <c r="HMP312" s="17"/>
      <c r="HMQ312" s="17"/>
      <c r="HMR312" s="17"/>
      <c r="HMS312" s="18"/>
      <c r="HMT312" s="17"/>
      <c r="HMU312" s="17"/>
      <c r="HMV312" s="17"/>
      <c r="HMW312" s="17"/>
      <c r="HMX312" s="17"/>
      <c r="HMY312" s="17"/>
      <c r="HMZ312" s="17"/>
      <c r="HNA312" s="18"/>
      <c r="HNB312" s="17"/>
      <c r="HNC312" s="17"/>
      <c r="HND312" s="17"/>
      <c r="HNE312" s="17"/>
      <c r="HNF312" s="17"/>
      <c r="HNG312" s="17"/>
      <c r="HNH312" s="17"/>
      <c r="HNI312" s="18"/>
      <c r="HNJ312" s="17"/>
      <c r="HNK312" s="17"/>
      <c r="HNL312" s="17"/>
      <c r="HNM312" s="17"/>
      <c r="HNN312" s="17"/>
      <c r="HNO312" s="17"/>
      <c r="HNP312" s="17"/>
      <c r="HNQ312" s="18"/>
      <c r="HNR312" s="17"/>
      <c r="HNS312" s="17"/>
      <c r="HNT312" s="17"/>
      <c r="HNU312" s="17"/>
      <c r="HNV312" s="17"/>
      <c r="HNW312" s="17"/>
      <c r="HNX312" s="17"/>
      <c r="HNY312" s="18"/>
      <c r="HNZ312" s="17"/>
      <c r="HOA312" s="17"/>
      <c r="HOB312" s="17"/>
      <c r="HOC312" s="17"/>
      <c r="HOD312" s="17"/>
      <c r="HOE312" s="17"/>
      <c r="HOF312" s="17"/>
      <c r="HOG312" s="18"/>
      <c r="HOH312" s="17"/>
      <c r="HOI312" s="17"/>
      <c r="HOJ312" s="17"/>
      <c r="HOK312" s="17"/>
      <c r="HOL312" s="17"/>
      <c r="HOM312" s="17"/>
      <c r="HON312" s="17"/>
      <c r="HOO312" s="18"/>
      <c r="HOP312" s="17"/>
      <c r="HOQ312" s="17"/>
      <c r="HOR312" s="17"/>
      <c r="HOS312" s="17"/>
      <c r="HOT312" s="17"/>
      <c r="HOU312" s="17"/>
      <c r="HOV312" s="17"/>
      <c r="HOW312" s="18"/>
      <c r="HOX312" s="17"/>
      <c r="HOY312" s="17"/>
      <c r="HOZ312" s="17"/>
      <c r="HPA312" s="17"/>
      <c r="HPB312" s="17"/>
      <c r="HPC312" s="17"/>
      <c r="HPD312" s="17"/>
      <c r="HPE312" s="18"/>
      <c r="HPF312" s="17"/>
      <c r="HPG312" s="17"/>
      <c r="HPH312" s="17"/>
      <c r="HPI312" s="17"/>
      <c r="HPJ312" s="17"/>
      <c r="HPK312" s="17"/>
      <c r="HPL312" s="17"/>
      <c r="HPM312" s="18"/>
      <c r="HPN312" s="17"/>
      <c r="HPO312" s="17"/>
      <c r="HPP312" s="17"/>
      <c r="HPQ312" s="17"/>
      <c r="HPR312" s="17"/>
      <c r="HPS312" s="17"/>
      <c r="HPT312" s="17"/>
      <c r="HPU312" s="18"/>
      <c r="HPV312" s="17"/>
      <c r="HPW312" s="17"/>
      <c r="HPX312" s="17"/>
      <c r="HPY312" s="17"/>
      <c r="HPZ312" s="17"/>
      <c r="HQA312" s="17"/>
      <c r="HQB312" s="17"/>
      <c r="HQC312" s="18"/>
      <c r="HQD312" s="17"/>
      <c r="HQE312" s="17"/>
      <c r="HQF312" s="17"/>
      <c r="HQG312" s="17"/>
      <c r="HQH312" s="17"/>
      <c r="HQI312" s="17"/>
      <c r="HQJ312" s="17"/>
      <c r="HQK312" s="18"/>
      <c r="HQL312" s="17"/>
      <c r="HQM312" s="17"/>
      <c r="HQN312" s="17"/>
      <c r="HQO312" s="17"/>
      <c r="HQP312" s="17"/>
      <c r="HQQ312" s="17"/>
      <c r="HQR312" s="17"/>
      <c r="HQS312" s="18"/>
      <c r="HQT312" s="17"/>
      <c r="HQU312" s="17"/>
      <c r="HQV312" s="17"/>
      <c r="HQW312" s="17"/>
      <c r="HQX312" s="17"/>
      <c r="HQY312" s="17"/>
      <c r="HQZ312" s="17"/>
      <c r="HRA312" s="18"/>
      <c r="HRB312" s="17"/>
      <c r="HRC312" s="17"/>
      <c r="HRD312" s="17"/>
      <c r="HRE312" s="17"/>
      <c r="HRF312" s="17"/>
      <c r="HRG312" s="17"/>
      <c r="HRH312" s="17"/>
      <c r="HRI312" s="18"/>
      <c r="HRJ312" s="17"/>
      <c r="HRK312" s="17"/>
      <c r="HRL312" s="17"/>
      <c r="HRM312" s="17"/>
      <c r="HRN312" s="17"/>
      <c r="HRO312" s="17"/>
      <c r="HRP312" s="17"/>
      <c r="HRQ312" s="18"/>
      <c r="HRR312" s="17"/>
      <c r="HRS312" s="17"/>
      <c r="HRT312" s="17"/>
      <c r="HRU312" s="17"/>
      <c r="HRV312" s="17"/>
      <c r="HRW312" s="17"/>
      <c r="HRX312" s="17"/>
      <c r="HRY312" s="18"/>
      <c r="HRZ312" s="17"/>
      <c r="HSA312" s="17"/>
      <c r="HSB312" s="17"/>
      <c r="HSC312" s="17"/>
      <c r="HSD312" s="17"/>
      <c r="HSE312" s="17"/>
      <c r="HSF312" s="17"/>
      <c r="HSG312" s="18"/>
      <c r="HSH312" s="17"/>
      <c r="HSI312" s="17"/>
      <c r="HSJ312" s="17"/>
      <c r="HSK312" s="17"/>
      <c r="HSL312" s="17"/>
      <c r="HSM312" s="17"/>
      <c r="HSN312" s="17"/>
      <c r="HSO312" s="18"/>
      <c r="HSP312" s="17"/>
      <c r="HSQ312" s="17"/>
      <c r="HSR312" s="17"/>
      <c r="HSS312" s="17"/>
      <c r="HST312" s="17"/>
      <c r="HSU312" s="17"/>
      <c r="HSV312" s="17"/>
      <c r="HSW312" s="18"/>
      <c r="HSX312" s="17"/>
      <c r="HSY312" s="17"/>
      <c r="HSZ312" s="17"/>
      <c r="HTA312" s="17"/>
      <c r="HTB312" s="17"/>
      <c r="HTC312" s="17"/>
      <c r="HTD312" s="17"/>
      <c r="HTE312" s="18"/>
      <c r="HTF312" s="17"/>
      <c r="HTG312" s="17"/>
      <c r="HTH312" s="17"/>
      <c r="HTI312" s="17"/>
      <c r="HTJ312" s="17"/>
      <c r="HTK312" s="17"/>
      <c r="HTL312" s="17"/>
      <c r="HTM312" s="18"/>
      <c r="HTN312" s="17"/>
      <c r="HTO312" s="17"/>
      <c r="HTP312" s="17"/>
      <c r="HTQ312" s="17"/>
      <c r="HTR312" s="17"/>
      <c r="HTS312" s="17"/>
      <c r="HTT312" s="17"/>
      <c r="HTU312" s="18"/>
      <c r="HTV312" s="17"/>
      <c r="HTW312" s="17"/>
      <c r="HTX312" s="17"/>
      <c r="HTY312" s="17"/>
      <c r="HTZ312" s="17"/>
      <c r="HUA312" s="17"/>
      <c r="HUB312" s="17"/>
      <c r="HUC312" s="18"/>
      <c r="HUD312" s="17"/>
      <c r="HUE312" s="17"/>
      <c r="HUF312" s="17"/>
      <c r="HUG312" s="17"/>
      <c r="HUH312" s="17"/>
      <c r="HUI312" s="17"/>
      <c r="HUJ312" s="17"/>
      <c r="HUK312" s="18"/>
      <c r="HUL312" s="17"/>
      <c r="HUM312" s="17"/>
      <c r="HUN312" s="17"/>
      <c r="HUO312" s="17"/>
      <c r="HUP312" s="17"/>
      <c r="HUQ312" s="17"/>
      <c r="HUR312" s="17"/>
      <c r="HUS312" s="18"/>
      <c r="HUT312" s="17"/>
      <c r="HUU312" s="17"/>
      <c r="HUV312" s="17"/>
      <c r="HUW312" s="17"/>
      <c r="HUX312" s="17"/>
      <c r="HUY312" s="17"/>
      <c r="HUZ312" s="17"/>
      <c r="HVA312" s="18"/>
      <c r="HVB312" s="17"/>
      <c r="HVC312" s="17"/>
      <c r="HVD312" s="17"/>
      <c r="HVE312" s="17"/>
      <c r="HVF312" s="17"/>
      <c r="HVG312" s="17"/>
      <c r="HVH312" s="17"/>
      <c r="HVI312" s="18"/>
      <c r="HVJ312" s="17"/>
      <c r="HVK312" s="17"/>
      <c r="HVL312" s="17"/>
      <c r="HVM312" s="17"/>
      <c r="HVN312" s="17"/>
      <c r="HVO312" s="17"/>
      <c r="HVP312" s="17"/>
      <c r="HVQ312" s="18"/>
      <c r="HVR312" s="17"/>
      <c r="HVS312" s="17"/>
      <c r="HVT312" s="17"/>
      <c r="HVU312" s="17"/>
      <c r="HVV312" s="17"/>
      <c r="HVW312" s="17"/>
      <c r="HVX312" s="17"/>
      <c r="HVY312" s="18"/>
      <c r="HVZ312" s="17"/>
      <c r="HWA312" s="17"/>
      <c r="HWB312" s="17"/>
      <c r="HWC312" s="17"/>
      <c r="HWD312" s="17"/>
      <c r="HWE312" s="17"/>
      <c r="HWF312" s="17"/>
      <c r="HWG312" s="18"/>
      <c r="HWH312" s="17"/>
      <c r="HWI312" s="17"/>
      <c r="HWJ312" s="17"/>
      <c r="HWK312" s="17"/>
      <c r="HWL312" s="17"/>
      <c r="HWM312" s="17"/>
      <c r="HWN312" s="17"/>
      <c r="HWO312" s="18"/>
      <c r="HWP312" s="17"/>
      <c r="HWQ312" s="17"/>
      <c r="HWR312" s="17"/>
      <c r="HWS312" s="17"/>
      <c r="HWT312" s="17"/>
      <c r="HWU312" s="17"/>
      <c r="HWV312" s="17"/>
      <c r="HWW312" s="18"/>
      <c r="HWX312" s="17"/>
      <c r="HWY312" s="17"/>
      <c r="HWZ312" s="17"/>
      <c r="HXA312" s="17"/>
      <c r="HXB312" s="17"/>
      <c r="HXC312" s="17"/>
      <c r="HXD312" s="17"/>
      <c r="HXE312" s="18"/>
      <c r="HXF312" s="17"/>
      <c r="HXG312" s="17"/>
      <c r="HXH312" s="17"/>
      <c r="HXI312" s="17"/>
      <c r="HXJ312" s="17"/>
      <c r="HXK312" s="17"/>
      <c r="HXL312" s="17"/>
      <c r="HXM312" s="18"/>
      <c r="HXN312" s="17"/>
      <c r="HXO312" s="17"/>
      <c r="HXP312" s="17"/>
      <c r="HXQ312" s="17"/>
      <c r="HXR312" s="17"/>
      <c r="HXS312" s="17"/>
      <c r="HXT312" s="17"/>
      <c r="HXU312" s="18"/>
      <c r="HXV312" s="17"/>
      <c r="HXW312" s="17"/>
      <c r="HXX312" s="17"/>
      <c r="HXY312" s="17"/>
      <c r="HXZ312" s="17"/>
      <c r="HYA312" s="17"/>
      <c r="HYB312" s="17"/>
      <c r="HYC312" s="18"/>
      <c r="HYD312" s="17"/>
      <c r="HYE312" s="17"/>
      <c r="HYF312" s="17"/>
      <c r="HYG312" s="17"/>
      <c r="HYH312" s="17"/>
      <c r="HYI312" s="17"/>
      <c r="HYJ312" s="17"/>
      <c r="HYK312" s="18"/>
      <c r="HYL312" s="17"/>
      <c r="HYM312" s="17"/>
      <c r="HYN312" s="17"/>
      <c r="HYO312" s="17"/>
      <c r="HYP312" s="17"/>
      <c r="HYQ312" s="17"/>
      <c r="HYR312" s="17"/>
      <c r="HYS312" s="18"/>
      <c r="HYT312" s="17"/>
      <c r="HYU312" s="17"/>
      <c r="HYV312" s="17"/>
      <c r="HYW312" s="17"/>
      <c r="HYX312" s="17"/>
      <c r="HYY312" s="17"/>
      <c r="HYZ312" s="17"/>
      <c r="HZA312" s="18"/>
      <c r="HZB312" s="17"/>
      <c r="HZC312" s="17"/>
      <c r="HZD312" s="17"/>
      <c r="HZE312" s="17"/>
      <c r="HZF312" s="17"/>
      <c r="HZG312" s="17"/>
      <c r="HZH312" s="17"/>
      <c r="HZI312" s="18"/>
      <c r="HZJ312" s="17"/>
      <c r="HZK312" s="17"/>
      <c r="HZL312" s="17"/>
      <c r="HZM312" s="17"/>
      <c r="HZN312" s="17"/>
      <c r="HZO312" s="17"/>
      <c r="HZP312" s="17"/>
      <c r="HZQ312" s="18"/>
      <c r="HZR312" s="17"/>
      <c r="HZS312" s="17"/>
      <c r="HZT312" s="17"/>
      <c r="HZU312" s="17"/>
      <c r="HZV312" s="17"/>
      <c r="HZW312" s="17"/>
      <c r="HZX312" s="17"/>
      <c r="HZY312" s="18"/>
      <c r="HZZ312" s="17"/>
      <c r="IAA312" s="17"/>
      <c r="IAB312" s="17"/>
      <c r="IAC312" s="17"/>
      <c r="IAD312" s="17"/>
      <c r="IAE312" s="17"/>
      <c r="IAF312" s="17"/>
      <c r="IAG312" s="18"/>
      <c r="IAH312" s="17"/>
      <c r="IAI312" s="17"/>
      <c r="IAJ312" s="17"/>
      <c r="IAK312" s="17"/>
      <c r="IAL312" s="17"/>
      <c r="IAM312" s="17"/>
      <c r="IAN312" s="17"/>
      <c r="IAO312" s="18"/>
      <c r="IAP312" s="17"/>
      <c r="IAQ312" s="17"/>
      <c r="IAR312" s="17"/>
      <c r="IAS312" s="17"/>
      <c r="IAT312" s="17"/>
      <c r="IAU312" s="17"/>
      <c r="IAV312" s="17"/>
      <c r="IAW312" s="18"/>
      <c r="IAX312" s="17"/>
      <c r="IAY312" s="17"/>
      <c r="IAZ312" s="17"/>
      <c r="IBA312" s="17"/>
      <c r="IBB312" s="17"/>
      <c r="IBC312" s="17"/>
      <c r="IBD312" s="17"/>
      <c r="IBE312" s="18"/>
      <c r="IBF312" s="17"/>
      <c r="IBG312" s="17"/>
      <c r="IBH312" s="17"/>
      <c r="IBI312" s="17"/>
      <c r="IBJ312" s="17"/>
      <c r="IBK312" s="17"/>
      <c r="IBL312" s="17"/>
      <c r="IBM312" s="18"/>
      <c r="IBN312" s="17"/>
      <c r="IBO312" s="17"/>
      <c r="IBP312" s="17"/>
      <c r="IBQ312" s="17"/>
      <c r="IBR312" s="17"/>
      <c r="IBS312" s="17"/>
      <c r="IBT312" s="17"/>
      <c r="IBU312" s="18"/>
      <c r="IBV312" s="17"/>
      <c r="IBW312" s="17"/>
      <c r="IBX312" s="17"/>
      <c r="IBY312" s="17"/>
      <c r="IBZ312" s="17"/>
      <c r="ICA312" s="17"/>
      <c r="ICB312" s="17"/>
      <c r="ICC312" s="18"/>
      <c r="ICD312" s="17"/>
      <c r="ICE312" s="17"/>
      <c r="ICF312" s="17"/>
      <c r="ICG312" s="17"/>
      <c r="ICH312" s="17"/>
      <c r="ICI312" s="17"/>
      <c r="ICJ312" s="17"/>
      <c r="ICK312" s="18"/>
      <c r="ICL312" s="17"/>
      <c r="ICM312" s="17"/>
      <c r="ICN312" s="17"/>
      <c r="ICO312" s="17"/>
      <c r="ICP312" s="17"/>
      <c r="ICQ312" s="17"/>
      <c r="ICR312" s="17"/>
      <c r="ICS312" s="18"/>
      <c r="ICT312" s="17"/>
      <c r="ICU312" s="17"/>
      <c r="ICV312" s="17"/>
      <c r="ICW312" s="17"/>
      <c r="ICX312" s="17"/>
      <c r="ICY312" s="17"/>
      <c r="ICZ312" s="17"/>
      <c r="IDA312" s="18"/>
      <c r="IDB312" s="17"/>
      <c r="IDC312" s="17"/>
      <c r="IDD312" s="17"/>
      <c r="IDE312" s="17"/>
      <c r="IDF312" s="17"/>
      <c r="IDG312" s="17"/>
      <c r="IDH312" s="17"/>
      <c r="IDI312" s="18"/>
      <c r="IDJ312" s="17"/>
      <c r="IDK312" s="17"/>
      <c r="IDL312" s="17"/>
      <c r="IDM312" s="17"/>
      <c r="IDN312" s="17"/>
      <c r="IDO312" s="17"/>
      <c r="IDP312" s="17"/>
      <c r="IDQ312" s="18"/>
      <c r="IDR312" s="17"/>
      <c r="IDS312" s="17"/>
      <c r="IDT312" s="17"/>
      <c r="IDU312" s="17"/>
      <c r="IDV312" s="17"/>
      <c r="IDW312" s="17"/>
      <c r="IDX312" s="17"/>
      <c r="IDY312" s="18"/>
      <c r="IDZ312" s="17"/>
      <c r="IEA312" s="17"/>
      <c r="IEB312" s="17"/>
      <c r="IEC312" s="17"/>
      <c r="IED312" s="17"/>
      <c r="IEE312" s="17"/>
      <c r="IEF312" s="17"/>
      <c r="IEG312" s="18"/>
      <c r="IEH312" s="17"/>
      <c r="IEI312" s="17"/>
      <c r="IEJ312" s="17"/>
      <c r="IEK312" s="17"/>
      <c r="IEL312" s="17"/>
      <c r="IEM312" s="17"/>
      <c r="IEN312" s="17"/>
      <c r="IEO312" s="18"/>
      <c r="IEP312" s="17"/>
      <c r="IEQ312" s="17"/>
      <c r="IER312" s="17"/>
      <c r="IES312" s="17"/>
      <c r="IET312" s="17"/>
      <c r="IEU312" s="17"/>
      <c r="IEV312" s="17"/>
      <c r="IEW312" s="18"/>
      <c r="IEX312" s="17"/>
      <c r="IEY312" s="17"/>
      <c r="IEZ312" s="17"/>
      <c r="IFA312" s="17"/>
      <c r="IFB312" s="17"/>
      <c r="IFC312" s="17"/>
      <c r="IFD312" s="17"/>
      <c r="IFE312" s="18"/>
      <c r="IFF312" s="17"/>
      <c r="IFG312" s="17"/>
      <c r="IFH312" s="17"/>
      <c r="IFI312" s="17"/>
      <c r="IFJ312" s="17"/>
      <c r="IFK312" s="17"/>
      <c r="IFL312" s="17"/>
      <c r="IFM312" s="18"/>
      <c r="IFN312" s="17"/>
      <c r="IFO312" s="17"/>
      <c r="IFP312" s="17"/>
      <c r="IFQ312" s="17"/>
      <c r="IFR312" s="17"/>
      <c r="IFS312" s="17"/>
      <c r="IFT312" s="17"/>
      <c r="IFU312" s="18"/>
      <c r="IFV312" s="17"/>
      <c r="IFW312" s="17"/>
      <c r="IFX312" s="17"/>
      <c r="IFY312" s="17"/>
      <c r="IFZ312" s="17"/>
      <c r="IGA312" s="17"/>
      <c r="IGB312" s="17"/>
      <c r="IGC312" s="18"/>
      <c r="IGD312" s="17"/>
      <c r="IGE312" s="17"/>
      <c r="IGF312" s="17"/>
      <c r="IGG312" s="17"/>
      <c r="IGH312" s="17"/>
      <c r="IGI312" s="17"/>
      <c r="IGJ312" s="17"/>
      <c r="IGK312" s="18"/>
      <c r="IGL312" s="17"/>
      <c r="IGM312" s="17"/>
      <c r="IGN312" s="17"/>
      <c r="IGO312" s="17"/>
      <c r="IGP312" s="17"/>
      <c r="IGQ312" s="17"/>
      <c r="IGR312" s="17"/>
      <c r="IGS312" s="18"/>
      <c r="IGT312" s="17"/>
      <c r="IGU312" s="17"/>
      <c r="IGV312" s="17"/>
      <c r="IGW312" s="17"/>
      <c r="IGX312" s="17"/>
      <c r="IGY312" s="17"/>
      <c r="IGZ312" s="17"/>
      <c r="IHA312" s="18"/>
      <c r="IHB312" s="17"/>
      <c r="IHC312" s="17"/>
      <c r="IHD312" s="17"/>
      <c r="IHE312" s="17"/>
      <c r="IHF312" s="17"/>
      <c r="IHG312" s="17"/>
      <c r="IHH312" s="17"/>
      <c r="IHI312" s="18"/>
      <c r="IHJ312" s="17"/>
      <c r="IHK312" s="17"/>
      <c r="IHL312" s="17"/>
      <c r="IHM312" s="17"/>
      <c r="IHN312" s="17"/>
      <c r="IHO312" s="17"/>
      <c r="IHP312" s="17"/>
      <c r="IHQ312" s="18"/>
      <c r="IHR312" s="17"/>
      <c r="IHS312" s="17"/>
      <c r="IHT312" s="17"/>
      <c r="IHU312" s="17"/>
      <c r="IHV312" s="17"/>
      <c r="IHW312" s="17"/>
      <c r="IHX312" s="17"/>
      <c r="IHY312" s="18"/>
      <c r="IHZ312" s="17"/>
      <c r="IIA312" s="17"/>
      <c r="IIB312" s="17"/>
      <c r="IIC312" s="17"/>
      <c r="IID312" s="17"/>
      <c r="IIE312" s="17"/>
      <c r="IIF312" s="17"/>
      <c r="IIG312" s="18"/>
      <c r="IIH312" s="17"/>
      <c r="III312" s="17"/>
      <c r="IIJ312" s="17"/>
      <c r="IIK312" s="17"/>
      <c r="IIL312" s="17"/>
      <c r="IIM312" s="17"/>
      <c r="IIN312" s="17"/>
      <c r="IIO312" s="18"/>
      <c r="IIP312" s="17"/>
      <c r="IIQ312" s="17"/>
      <c r="IIR312" s="17"/>
      <c r="IIS312" s="17"/>
      <c r="IIT312" s="17"/>
      <c r="IIU312" s="17"/>
      <c r="IIV312" s="17"/>
      <c r="IIW312" s="18"/>
      <c r="IIX312" s="17"/>
      <c r="IIY312" s="17"/>
      <c r="IIZ312" s="17"/>
      <c r="IJA312" s="17"/>
      <c r="IJB312" s="17"/>
      <c r="IJC312" s="17"/>
      <c r="IJD312" s="17"/>
      <c r="IJE312" s="18"/>
      <c r="IJF312" s="17"/>
      <c r="IJG312" s="17"/>
      <c r="IJH312" s="17"/>
      <c r="IJI312" s="17"/>
      <c r="IJJ312" s="17"/>
      <c r="IJK312" s="17"/>
      <c r="IJL312" s="17"/>
      <c r="IJM312" s="18"/>
      <c r="IJN312" s="17"/>
      <c r="IJO312" s="17"/>
      <c r="IJP312" s="17"/>
      <c r="IJQ312" s="17"/>
      <c r="IJR312" s="17"/>
      <c r="IJS312" s="17"/>
      <c r="IJT312" s="17"/>
      <c r="IJU312" s="18"/>
      <c r="IJV312" s="17"/>
      <c r="IJW312" s="17"/>
      <c r="IJX312" s="17"/>
      <c r="IJY312" s="17"/>
      <c r="IJZ312" s="17"/>
      <c r="IKA312" s="17"/>
      <c r="IKB312" s="17"/>
      <c r="IKC312" s="18"/>
      <c r="IKD312" s="17"/>
      <c r="IKE312" s="17"/>
      <c r="IKF312" s="17"/>
      <c r="IKG312" s="17"/>
      <c r="IKH312" s="17"/>
      <c r="IKI312" s="17"/>
      <c r="IKJ312" s="17"/>
      <c r="IKK312" s="18"/>
      <c r="IKL312" s="17"/>
      <c r="IKM312" s="17"/>
      <c r="IKN312" s="17"/>
      <c r="IKO312" s="17"/>
      <c r="IKP312" s="17"/>
      <c r="IKQ312" s="17"/>
      <c r="IKR312" s="17"/>
      <c r="IKS312" s="18"/>
      <c r="IKT312" s="17"/>
      <c r="IKU312" s="17"/>
      <c r="IKV312" s="17"/>
      <c r="IKW312" s="17"/>
      <c r="IKX312" s="17"/>
      <c r="IKY312" s="17"/>
      <c r="IKZ312" s="17"/>
      <c r="ILA312" s="18"/>
      <c r="ILB312" s="17"/>
      <c r="ILC312" s="17"/>
      <c r="ILD312" s="17"/>
      <c r="ILE312" s="17"/>
      <c r="ILF312" s="17"/>
      <c r="ILG312" s="17"/>
      <c r="ILH312" s="17"/>
      <c r="ILI312" s="18"/>
      <c r="ILJ312" s="17"/>
      <c r="ILK312" s="17"/>
      <c r="ILL312" s="17"/>
      <c r="ILM312" s="17"/>
      <c r="ILN312" s="17"/>
      <c r="ILO312" s="17"/>
      <c r="ILP312" s="17"/>
      <c r="ILQ312" s="18"/>
      <c r="ILR312" s="17"/>
      <c r="ILS312" s="17"/>
      <c r="ILT312" s="17"/>
      <c r="ILU312" s="17"/>
      <c r="ILV312" s="17"/>
      <c r="ILW312" s="17"/>
      <c r="ILX312" s="17"/>
      <c r="ILY312" s="18"/>
      <c r="ILZ312" s="17"/>
      <c r="IMA312" s="17"/>
      <c r="IMB312" s="17"/>
      <c r="IMC312" s="17"/>
      <c r="IMD312" s="17"/>
      <c r="IME312" s="17"/>
      <c r="IMF312" s="17"/>
      <c r="IMG312" s="18"/>
      <c r="IMH312" s="17"/>
      <c r="IMI312" s="17"/>
      <c r="IMJ312" s="17"/>
      <c r="IMK312" s="17"/>
      <c r="IML312" s="17"/>
      <c r="IMM312" s="17"/>
      <c r="IMN312" s="17"/>
      <c r="IMO312" s="18"/>
      <c r="IMP312" s="17"/>
      <c r="IMQ312" s="17"/>
      <c r="IMR312" s="17"/>
      <c r="IMS312" s="17"/>
      <c r="IMT312" s="17"/>
      <c r="IMU312" s="17"/>
      <c r="IMV312" s="17"/>
      <c r="IMW312" s="18"/>
      <c r="IMX312" s="17"/>
      <c r="IMY312" s="17"/>
      <c r="IMZ312" s="17"/>
      <c r="INA312" s="17"/>
      <c r="INB312" s="17"/>
      <c r="INC312" s="17"/>
      <c r="IND312" s="17"/>
      <c r="INE312" s="18"/>
      <c r="INF312" s="17"/>
      <c r="ING312" s="17"/>
      <c r="INH312" s="17"/>
      <c r="INI312" s="17"/>
      <c r="INJ312" s="17"/>
      <c r="INK312" s="17"/>
      <c r="INL312" s="17"/>
      <c r="INM312" s="18"/>
      <c r="INN312" s="17"/>
      <c r="INO312" s="17"/>
      <c r="INP312" s="17"/>
      <c r="INQ312" s="17"/>
      <c r="INR312" s="17"/>
      <c r="INS312" s="17"/>
      <c r="INT312" s="17"/>
      <c r="INU312" s="18"/>
      <c r="INV312" s="17"/>
      <c r="INW312" s="17"/>
      <c r="INX312" s="17"/>
      <c r="INY312" s="17"/>
      <c r="INZ312" s="17"/>
      <c r="IOA312" s="17"/>
      <c r="IOB312" s="17"/>
      <c r="IOC312" s="18"/>
      <c r="IOD312" s="17"/>
      <c r="IOE312" s="17"/>
      <c r="IOF312" s="17"/>
      <c r="IOG312" s="17"/>
      <c r="IOH312" s="17"/>
      <c r="IOI312" s="17"/>
      <c r="IOJ312" s="17"/>
      <c r="IOK312" s="18"/>
      <c r="IOL312" s="17"/>
      <c r="IOM312" s="17"/>
      <c r="ION312" s="17"/>
      <c r="IOO312" s="17"/>
      <c r="IOP312" s="17"/>
      <c r="IOQ312" s="17"/>
      <c r="IOR312" s="17"/>
      <c r="IOS312" s="18"/>
      <c r="IOT312" s="17"/>
      <c r="IOU312" s="17"/>
      <c r="IOV312" s="17"/>
      <c r="IOW312" s="17"/>
      <c r="IOX312" s="17"/>
      <c r="IOY312" s="17"/>
      <c r="IOZ312" s="17"/>
      <c r="IPA312" s="18"/>
      <c r="IPB312" s="17"/>
      <c r="IPC312" s="17"/>
      <c r="IPD312" s="17"/>
      <c r="IPE312" s="17"/>
      <c r="IPF312" s="17"/>
      <c r="IPG312" s="17"/>
      <c r="IPH312" s="17"/>
      <c r="IPI312" s="18"/>
      <c r="IPJ312" s="17"/>
      <c r="IPK312" s="17"/>
      <c r="IPL312" s="17"/>
      <c r="IPM312" s="17"/>
      <c r="IPN312" s="17"/>
      <c r="IPO312" s="17"/>
      <c r="IPP312" s="17"/>
      <c r="IPQ312" s="18"/>
      <c r="IPR312" s="17"/>
      <c r="IPS312" s="17"/>
      <c r="IPT312" s="17"/>
      <c r="IPU312" s="17"/>
      <c r="IPV312" s="17"/>
      <c r="IPW312" s="17"/>
      <c r="IPX312" s="17"/>
      <c r="IPY312" s="18"/>
      <c r="IPZ312" s="17"/>
      <c r="IQA312" s="17"/>
      <c r="IQB312" s="17"/>
      <c r="IQC312" s="17"/>
      <c r="IQD312" s="17"/>
      <c r="IQE312" s="17"/>
      <c r="IQF312" s="17"/>
      <c r="IQG312" s="18"/>
      <c r="IQH312" s="17"/>
      <c r="IQI312" s="17"/>
      <c r="IQJ312" s="17"/>
      <c r="IQK312" s="17"/>
      <c r="IQL312" s="17"/>
      <c r="IQM312" s="17"/>
      <c r="IQN312" s="17"/>
      <c r="IQO312" s="18"/>
      <c r="IQP312" s="17"/>
      <c r="IQQ312" s="17"/>
      <c r="IQR312" s="17"/>
      <c r="IQS312" s="17"/>
      <c r="IQT312" s="17"/>
      <c r="IQU312" s="17"/>
      <c r="IQV312" s="17"/>
      <c r="IQW312" s="18"/>
      <c r="IQX312" s="17"/>
      <c r="IQY312" s="17"/>
      <c r="IQZ312" s="17"/>
      <c r="IRA312" s="17"/>
      <c r="IRB312" s="17"/>
      <c r="IRC312" s="17"/>
      <c r="IRD312" s="17"/>
      <c r="IRE312" s="18"/>
      <c r="IRF312" s="17"/>
      <c r="IRG312" s="17"/>
      <c r="IRH312" s="17"/>
      <c r="IRI312" s="17"/>
      <c r="IRJ312" s="17"/>
      <c r="IRK312" s="17"/>
      <c r="IRL312" s="17"/>
      <c r="IRM312" s="18"/>
      <c r="IRN312" s="17"/>
      <c r="IRO312" s="17"/>
      <c r="IRP312" s="17"/>
      <c r="IRQ312" s="17"/>
      <c r="IRR312" s="17"/>
      <c r="IRS312" s="17"/>
      <c r="IRT312" s="17"/>
      <c r="IRU312" s="18"/>
      <c r="IRV312" s="17"/>
      <c r="IRW312" s="17"/>
      <c r="IRX312" s="17"/>
      <c r="IRY312" s="17"/>
      <c r="IRZ312" s="17"/>
      <c r="ISA312" s="17"/>
      <c r="ISB312" s="17"/>
      <c r="ISC312" s="18"/>
      <c r="ISD312" s="17"/>
      <c r="ISE312" s="17"/>
      <c r="ISF312" s="17"/>
      <c r="ISG312" s="17"/>
      <c r="ISH312" s="17"/>
      <c r="ISI312" s="17"/>
      <c r="ISJ312" s="17"/>
      <c r="ISK312" s="18"/>
      <c r="ISL312" s="17"/>
      <c r="ISM312" s="17"/>
      <c r="ISN312" s="17"/>
      <c r="ISO312" s="17"/>
      <c r="ISP312" s="17"/>
      <c r="ISQ312" s="17"/>
      <c r="ISR312" s="17"/>
      <c r="ISS312" s="18"/>
      <c r="IST312" s="17"/>
      <c r="ISU312" s="17"/>
      <c r="ISV312" s="17"/>
      <c r="ISW312" s="17"/>
      <c r="ISX312" s="17"/>
      <c r="ISY312" s="17"/>
      <c r="ISZ312" s="17"/>
      <c r="ITA312" s="18"/>
      <c r="ITB312" s="17"/>
      <c r="ITC312" s="17"/>
      <c r="ITD312" s="17"/>
      <c r="ITE312" s="17"/>
      <c r="ITF312" s="17"/>
      <c r="ITG312" s="17"/>
      <c r="ITH312" s="17"/>
      <c r="ITI312" s="18"/>
      <c r="ITJ312" s="17"/>
      <c r="ITK312" s="17"/>
      <c r="ITL312" s="17"/>
      <c r="ITM312" s="17"/>
      <c r="ITN312" s="17"/>
      <c r="ITO312" s="17"/>
      <c r="ITP312" s="17"/>
      <c r="ITQ312" s="18"/>
      <c r="ITR312" s="17"/>
      <c r="ITS312" s="17"/>
      <c r="ITT312" s="17"/>
      <c r="ITU312" s="17"/>
      <c r="ITV312" s="17"/>
      <c r="ITW312" s="17"/>
      <c r="ITX312" s="17"/>
      <c r="ITY312" s="18"/>
      <c r="ITZ312" s="17"/>
      <c r="IUA312" s="17"/>
      <c r="IUB312" s="17"/>
      <c r="IUC312" s="17"/>
      <c r="IUD312" s="17"/>
      <c r="IUE312" s="17"/>
      <c r="IUF312" s="17"/>
      <c r="IUG312" s="18"/>
      <c r="IUH312" s="17"/>
      <c r="IUI312" s="17"/>
      <c r="IUJ312" s="17"/>
      <c r="IUK312" s="17"/>
      <c r="IUL312" s="17"/>
      <c r="IUM312" s="17"/>
      <c r="IUN312" s="17"/>
      <c r="IUO312" s="18"/>
      <c r="IUP312" s="17"/>
      <c r="IUQ312" s="17"/>
      <c r="IUR312" s="17"/>
      <c r="IUS312" s="17"/>
      <c r="IUT312" s="17"/>
      <c r="IUU312" s="17"/>
      <c r="IUV312" s="17"/>
      <c r="IUW312" s="18"/>
      <c r="IUX312" s="17"/>
      <c r="IUY312" s="17"/>
      <c r="IUZ312" s="17"/>
      <c r="IVA312" s="17"/>
      <c r="IVB312" s="17"/>
      <c r="IVC312" s="17"/>
      <c r="IVD312" s="17"/>
      <c r="IVE312" s="18"/>
      <c r="IVF312" s="17"/>
      <c r="IVG312" s="17"/>
      <c r="IVH312" s="17"/>
      <c r="IVI312" s="17"/>
      <c r="IVJ312" s="17"/>
      <c r="IVK312" s="17"/>
      <c r="IVL312" s="17"/>
      <c r="IVM312" s="18"/>
      <c r="IVN312" s="17"/>
      <c r="IVO312" s="17"/>
      <c r="IVP312" s="17"/>
      <c r="IVQ312" s="17"/>
      <c r="IVR312" s="17"/>
      <c r="IVS312" s="17"/>
      <c r="IVT312" s="17"/>
      <c r="IVU312" s="18"/>
      <c r="IVV312" s="17"/>
      <c r="IVW312" s="17"/>
      <c r="IVX312" s="17"/>
      <c r="IVY312" s="17"/>
      <c r="IVZ312" s="17"/>
      <c r="IWA312" s="17"/>
      <c r="IWB312" s="17"/>
      <c r="IWC312" s="18"/>
      <c r="IWD312" s="17"/>
      <c r="IWE312" s="17"/>
      <c r="IWF312" s="17"/>
      <c r="IWG312" s="17"/>
      <c r="IWH312" s="17"/>
      <c r="IWI312" s="17"/>
      <c r="IWJ312" s="17"/>
      <c r="IWK312" s="18"/>
      <c r="IWL312" s="17"/>
      <c r="IWM312" s="17"/>
      <c r="IWN312" s="17"/>
      <c r="IWO312" s="17"/>
      <c r="IWP312" s="17"/>
      <c r="IWQ312" s="17"/>
      <c r="IWR312" s="17"/>
      <c r="IWS312" s="18"/>
      <c r="IWT312" s="17"/>
      <c r="IWU312" s="17"/>
      <c r="IWV312" s="17"/>
      <c r="IWW312" s="17"/>
      <c r="IWX312" s="17"/>
      <c r="IWY312" s="17"/>
      <c r="IWZ312" s="17"/>
      <c r="IXA312" s="18"/>
      <c r="IXB312" s="17"/>
      <c r="IXC312" s="17"/>
      <c r="IXD312" s="17"/>
      <c r="IXE312" s="17"/>
      <c r="IXF312" s="17"/>
      <c r="IXG312" s="17"/>
      <c r="IXH312" s="17"/>
      <c r="IXI312" s="18"/>
      <c r="IXJ312" s="17"/>
      <c r="IXK312" s="17"/>
      <c r="IXL312" s="17"/>
      <c r="IXM312" s="17"/>
      <c r="IXN312" s="17"/>
      <c r="IXO312" s="17"/>
      <c r="IXP312" s="17"/>
      <c r="IXQ312" s="18"/>
      <c r="IXR312" s="17"/>
      <c r="IXS312" s="17"/>
      <c r="IXT312" s="17"/>
      <c r="IXU312" s="17"/>
      <c r="IXV312" s="17"/>
      <c r="IXW312" s="17"/>
      <c r="IXX312" s="17"/>
      <c r="IXY312" s="18"/>
      <c r="IXZ312" s="17"/>
      <c r="IYA312" s="17"/>
      <c r="IYB312" s="17"/>
      <c r="IYC312" s="17"/>
      <c r="IYD312" s="17"/>
      <c r="IYE312" s="17"/>
      <c r="IYF312" s="17"/>
      <c r="IYG312" s="18"/>
      <c r="IYH312" s="17"/>
      <c r="IYI312" s="17"/>
      <c r="IYJ312" s="17"/>
      <c r="IYK312" s="17"/>
      <c r="IYL312" s="17"/>
      <c r="IYM312" s="17"/>
      <c r="IYN312" s="17"/>
      <c r="IYO312" s="18"/>
      <c r="IYP312" s="17"/>
      <c r="IYQ312" s="17"/>
      <c r="IYR312" s="17"/>
      <c r="IYS312" s="17"/>
      <c r="IYT312" s="17"/>
      <c r="IYU312" s="17"/>
      <c r="IYV312" s="17"/>
      <c r="IYW312" s="18"/>
      <c r="IYX312" s="17"/>
      <c r="IYY312" s="17"/>
      <c r="IYZ312" s="17"/>
      <c r="IZA312" s="17"/>
      <c r="IZB312" s="17"/>
      <c r="IZC312" s="17"/>
      <c r="IZD312" s="17"/>
      <c r="IZE312" s="18"/>
      <c r="IZF312" s="17"/>
      <c r="IZG312" s="17"/>
      <c r="IZH312" s="17"/>
      <c r="IZI312" s="17"/>
      <c r="IZJ312" s="17"/>
      <c r="IZK312" s="17"/>
      <c r="IZL312" s="17"/>
      <c r="IZM312" s="18"/>
      <c r="IZN312" s="17"/>
      <c r="IZO312" s="17"/>
      <c r="IZP312" s="17"/>
      <c r="IZQ312" s="17"/>
      <c r="IZR312" s="17"/>
      <c r="IZS312" s="17"/>
      <c r="IZT312" s="17"/>
      <c r="IZU312" s="18"/>
      <c r="IZV312" s="17"/>
      <c r="IZW312" s="17"/>
      <c r="IZX312" s="17"/>
      <c r="IZY312" s="17"/>
      <c r="IZZ312" s="17"/>
      <c r="JAA312" s="17"/>
      <c r="JAB312" s="17"/>
      <c r="JAC312" s="18"/>
      <c r="JAD312" s="17"/>
      <c r="JAE312" s="17"/>
      <c r="JAF312" s="17"/>
      <c r="JAG312" s="17"/>
      <c r="JAH312" s="17"/>
      <c r="JAI312" s="17"/>
      <c r="JAJ312" s="17"/>
      <c r="JAK312" s="18"/>
      <c r="JAL312" s="17"/>
      <c r="JAM312" s="17"/>
      <c r="JAN312" s="17"/>
      <c r="JAO312" s="17"/>
      <c r="JAP312" s="17"/>
      <c r="JAQ312" s="17"/>
      <c r="JAR312" s="17"/>
      <c r="JAS312" s="18"/>
      <c r="JAT312" s="17"/>
      <c r="JAU312" s="17"/>
      <c r="JAV312" s="17"/>
      <c r="JAW312" s="17"/>
      <c r="JAX312" s="17"/>
      <c r="JAY312" s="17"/>
      <c r="JAZ312" s="17"/>
      <c r="JBA312" s="18"/>
      <c r="JBB312" s="17"/>
      <c r="JBC312" s="17"/>
      <c r="JBD312" s="17"/>
      <c r="JBE312" s="17"/>
      <c r="JBF312" s="17"/>
      <c r="JBG312" s="17"/>
      <c r="JBH312" s="17"/>
      <c r="JBI312" s="18"/>
      <c r="JBJ312" s="17"/>
      <c r="JBK312" s="17"/>
      <c r="JBL312" s="17"/>
      <c r="JBM312" s="17"/>
      <c r="JBN312" s="17"/>
      <c r="JBO312" s="17"/>
      <c r="JBP312" s="17"/>
      <c r="JBQ312" s="18"/>
      <c r="JBR312" s="17"/>
      <c r="JBS312" s="17"/>
      <c r="JBT312" s="17"/>
      <c r="JBU312" s="17"/>
      <c r="JBV312" s="17"/>
      <c r="JBW312" s="17"/>
      <c r="JBX312" s="17"/>
      <c r="JBY312" s="18"/>
      <c r="JBZ312" s="17"/>
      <c r="JCA312" s="17"/>
      <c r="JCB312" s="17"/>
      <c r="JCC312" s="17"/>
      <c r="JCD312" s="17"/>
      <c r="JCE312" s="17"/>
      <c r="JCF312" s="17"/>
      <c r="JCG312" s="18"/>
      <c r="JCH312" s="17"/>
      <c r="JCI312" s="17"/>
      <c r="JCJ312" s="17"/>
      <c r="JCK312" s="17"/>
      <c r="JCL312" s="17"/>
      <c r="JCM312" s="17"/>
      <c r="JCN312" s="17"/>
      <c r="JCO312" s="18"/>
      <c r="JCP312" s="17"/>
      <c r="JCQ312" s="17"/>
      <c r="JCR312" s="17"/>
      <c r="JCS312" s="17"/>
      <c r="JCT312" s="17"/>
      <c r="JCU312" s="17"/>
      <c r="JCV312" s="17"/>
      <c r="JCW312" s="18"/>
      <c r="JCX312" s="17"/>
      <c r="JCY312" s="17"/>
      <c r="JCZ312" s="17"/>
      <c r="JDA312" s="17"/>
      <c r="JDB312" s="17"/>
      <c r="JDC312" s="17"/>
      <c r="JDD312" s="17"/>
      <c r="JDE312" s="18"/>
      <c r="JDF312" s="17"/>
      <c r="JDG312" s="17"/>
      <c r="JDH312" s="17"/>
      <c r="JDI312" s="17"/>
      <c r="JDJ312" s="17"/>
      <c r="JDK312" s="17"/>
      <c r="JDL312" s="17"/>
      <c r="JDM312" s="18"/>
      <c r="JDN312" s="17"/>
      <c r="JDO312" s="17"/>
      <c r="JDP312" s="17"/>
      <c r="JDQ312" s="17"/>
      <c r="JDR312" s="17"/>
      <c r="JDS312" s="17"/>
      <c r="JDT312" s="17"/>
      <c r="JDU312" s="18"/>
      <c r="JDV312" s="17"/>
      <c r="JDW312" s="17"/>
      <c r="JDX312" s="17"/>
      <c r="JDY312" s="17"/>
      <c r="JDZ312" s="17"/>
      <c r="JEA312" s="17"/>
      <c r="JEB312" s="17"/>
      <c r="JEC312" s="18"/>
      <c r="JED312" s="17"/>
      <c r="JEE312" s="17"/>
      <c r="JEF312" s="17"/>
      <c r="JEG312" s="17"/>
      <c r="JEH312" s="17"/>
      <c r="JEI312" s="17"/>
      <c r="JEJ312" s="17"/>
      <c r="JEK312" s="18"/>
      <c r="JEL312" s="17"/>
      <c r="JEM312" s="17"/>
      <c r="JEN312" s="17"/>
      <c r="JEO312" s="17"/>
      <c r="JEP312" s="17"/>
      <c r="JEQ312" s="17"/>
      <c r="JER312" s="17"/>
      <c r="JES312" s="18"/>
      <c r="JET312" s="17"/>
      <c r="JEU312" s="17"/>
      <c r="JEV312" s="17"/>
      <c r="JEW312" s="17"/>
      <c r="JEX312" s="17"/>
      <c r="JEY312" s="17"/>
      <c r="JEZ312" s="17"/>
      <c r="JFA312" s="18"/>
      <c r="JFB312" s="17"/>
      <c r="JFC312" s="17"/>
      <c r="JFD312" s="17"/>
      <c r="JFE312" s="17"/>
      <c r="JFF312" s="17"/>
      <c r="JFG312" s="17"/>
      <c r="JFH312" s="17"/>
      <c r="JFI312" s="18"/>
      <c r="JFJ312" s="17"/>
      <c r="JFK312" s="17"/>
      <c r="JFL312" s="17"/>
      <c r="JFM312" s="17"/>
      <c r="JFN312" s="17"/>
      <c r="JFO312" s="17"/>
      <c r="JFP312" s="17"/>
      <c r="JFQ312" s="18"/>
      <c r="JFR312" s="17"/>
      <c r="JFS312" s="17"/>
      <c r="JFT312" s="17"/>
      <c r="JFU312" s="17"/>
      <c r="JFV312" s="17"/>
      <c r="JFW312" s="17"/>
      <c r="JFX312" s="17"/>
      <c r="JFY312" s="18"/>
      <c r="JFZ312" s="17"/>
      <c r="JGA312" s="17"/>
      <c r="JGB312" s="17"/>
      <c r="JGC312" s="17"/>
      <c r="JGD312" s="17"/>
      <c r="JGE312" s="17"/>
      <c r="JGF312" s="17"/>
      <c r="JGG312" s="18"/>
      <c r="JGH312" s="17"/>
      <c r="JGI312" s="17"/>
      <c r="JGJ312" s="17"/>
      <c r="JGK312" s="17"/>
      <c r="JGL312" s="17"/>
      <c r="JGM312" s="17"/>
      <c r="JGN312" s="17"/>
      <c r="JGO312" s="18"/>
      <c r="JGP312" s="17"/>
      <c r="JGQ312" s="17"/>
      <c r="JGR312" s="17"/>
      <c r="JGS312" s="17"/>
      <c r="JGT312" s="17"/>
      <c r="JGU312" s="17"/>
      <c r="JGV312" s="17"/>
      <c r="JGW312" s="18"/>
      <c r="JGX312" s="17"/>
      <c r="JGY312" s="17"/>
      <c r="JGZ312" s="17"/>
      <c r="JHA312" s="17"/>
      <c r="JHB312" s="17"/>
      <c r="JHC312" s="17"/>
      <c r="JHD312" s="17"/>
      <c r="JHE312" s="18"/>
      <c r="JHF312" s="17"/>
      <c r="JHG312" s="17"/>
      <c r="JHH312" s="17"/>
      <c r="JHI312" s="17"/>
      <c r="JHJ312" s="17"/>
      <c r="JHK312" s="17"/>
      <c r="JHL312" s="17"/>
      <c r="JHM312" s="18"/>
      <c r="JHN312" s="17"/>
      <c r="JHO312" s="17"/>
      <c r="JHP312" s="17"/>
      <c r="JHQ312" s="17"/>
      <c r="JHR312" s="17"/>
      <c r="JHS312" s="17"/>
      <c r="JHT312" s="17"/>
      <c r="JHU312" s="18"/>
      <c r="JHV312" s="17"/>
      <c r="JHW312" s="17"/>
      <c r="JHX312" s="17"/>
      <c r="JHY312" s="17"/>
      <c r="JHZ312" s="17"/>
      <c r="JIA312" s="17"/>
      <c r="JIB312" s="17"/>
      <c r="JIC312" s="18"/>
      <c r="JID312" s="17"/>
      <c r="JIE312" s="17"/>
      <c r="JIF312" s="17"/>
      <c r="JIG312" s="17"/>
      <c r="JIH312" s="17"/>
      <c r="JII312" s="17"/>
      <c r="JIJ312" s="17"/>
      <c r="JIK312" s="18"/>
      <c r="JIL312" s="17"/>
      <c r="JIM312" s="17"/>
      <c r="JIN312" s="17"/>
      <c r="JIO312" s="17"/>
      <c r="JIP312" s="17"/>
      <c r="JIQ312" s="17"/>
      <c r="JIR312" s="17"/>
      <c r="JIS312" s="18"/>
      <c r="JIT312" s="17"/>
      <c r="JIU312" s="17"/>
      <c r="JIV312" s="17"/>
      <c r="JIW312" s="17"/>
      <c r="JIX312" s="17"/>
      <c r="JIY312" s="17"/>
      <c r="JIZ312" s="17"/>
      <c r="JJA312" s="18"/>
      <c r="JJB312" s="17"/>
      <c r="JJC312" s="17"/>
      <c r="JJD312" s="17"/>
      <c r="JJE312" s="17"/>
      <c r="JJF312" s="17"/>
      <c r="JJG312" s="17"/>
      <c r="JJH312" s="17"/>
      <c r="JJI312" s="18"/>
      <c r="JJJ312" s="17"/>
      <c r="JJK312" s="17"/>
      <c r="JJL312" s="17"/>
      <c r="JJM312" s="17"/>
      <c r="JJN312" s="17"/>
      <c r="JJO312" s="17"/>
      <c r="JJP312" s="17"/>
      <c r="JJQ312" s="18"/>
      <c r="JJR312" s="17"/>
      <c r="JJS312" s="17"/>
      <c r="JJT312" s="17"/>
      <c r="JJU312" s="17"/>
      <c r="JJV312" s="17"/>
      <c r="JJW312" s="17"/>
      <c r="JJX312" s="17"/>
      <c r="JJY312" s="18"/>
      <c r="JJZ312" s="17"/>
      <c r="JKA312" s="17"/>
      <c r="JKB312" s="17"/>
      <c r="JKC312" s="17"/>
      <c r="JKD312" s="17"/>
      <c r="JKE312" s="17"/>
      <c r="JKF312" s="17"/>
      <c r="JKG312" s="18"/>
      <c r="JKH312" s="17"/>
      <c r="JKI312" s="17"/>
      <c r="JKJ312" s="17"/>
      <c r="JKK312" s="17"/>
      <c r="JKL312" s="17"/>
      <c r="JKM312" s="17"/>
      <c r="JKN312" s="17"/>
      <c r="JKO312" s="18"/>
      <c r="JKP312" s="17"/>
      <c r="JKQ312" s="17"/>
      <c r="JKR312" s="17"/>
      <c r="JKS312" s="17"/>
      <c r="JKT312" s="17"/>
      <c r="JKU312" s="17"/>
      <c r="JKV312" s="17"/>
      <c r="JKW312" s="18"/>
      <c r="JKX312" s="17"/>
      <c r="JKY312" s="17"/>
      <c r="JKZ312" s="17"/>
      <c r="JLA312" s="17"/>
      <c r="JLB312" s="17"/>
      <c r="JLC312" s="17"/>
      <c r="JLD312" s="17"/>
      <c r="JLE312" s="18"/>
      <c r="JLF312" s="17"/>
      <c r="JLG312" s="17"/>
      <c r="JLH312" s="17"/>
      <c r="JLI312" s="17"/>
      <c r="JLJ312" s="17"/>
      <c r="JLK312" s="17"/>
      <c r="JLL312" s="17"/>
      <c r="JLM312" s="18"/>
      <c r="JLN312" s="17"/>
      <c r="JLO312" s="17"/>
      <c r="JLP312" s="17"/>
      <c r="JLQ312" s="17"/>
      <c r="JLR312" s="17"/>
      <c r="JLS312" s="17"/>
      <c r="JLT312" s="17"/>
      <c r="JLU312" s="18"/>
      <c r="JLV312" s="17"/>
      <c r="JLW312" s="17"/>
      <c r="JLX312" s="17"/>
      <c r="JLY312" s="17"/>
      <c r="JLZ312" s="17"/>
      <c r="JMA312" s="17"/>
      <c r="JMB312" s="17"/>
      <c r="JMC312" s="18"/>
      <c r="JMD312" s="17"/>
      <c r="JME312" s="17"/>
      <c r="JMF312" s="17"/>
      <c r="JMG312" s="17"/>
      <c r="JMH312" s="17"/>
      <c r="JMI312" s="17"/>
      <c r="JMJ312" s="17"/>
      <c r="JMK312" s="18"/>
      <c r="JML312" s="17"/>
      <c r="JMM312" s="17"/>
      <c r="JMN312" s="17"/>
      <c r="JMO312" s="17"/>
      <c r="JMP312" s="17"/>
      <c r="JMQ312" s="17"/>
      <c r="JMR312" s="17"/>
      <c r="JMS312" s="18"/>
      <c r="JMT312" s="17"/>
      <c r="JMU312" s="17"/>
      <c r="JMV312" s="17"/>
      <c r="JMW312" s="17"/>
      <c r="JMX312" s="17"/>
      <c r="JMY312" s="17"/>
      <c r="JMZ312" s="17"/>
      <c r="JNA312" s="18"/>
      <c r="JNB312" s="17"/>
      <c r="JNC312" s="17"/>
      <c r="JND312" s="17"/>
      <c r="JNE312" s="17"/>
      <c r="JNF312" s="17"/>
      <c r="JNG312" s="17"/>
      <c r="JNH312" s="17"/>
      <c r="JNI312" s="18"/>
      <c r="JNJ312" s="17"/>
      <c r="JNK312" s="17"/>
      <c r="JNL312" s="17"/>
      <c r="JNM312" s="17"/>
      <c r="JNN312" s="17"/>
      <c r="JNO312" s="17"/>
      <c r="JNP312" s="17"/>
      <c r="JNQ312" s="18"/>
      <c r="JNR312" s="17"/>
      <c r="JNS312" s="17"/>
      <c r="JNT312" s="17"/>
      <c r="JNU312" s="17"/>
      <c r="JNV312" s="17"/>
      <c r="JNW312" s="17"/>
      <c r="JNX312" s="17"/>
      <c r="JNY312" s="18"/>
      <c r="JNZ312" s="17"/>
      <c r="JOA312" s="17"/>
      <c r="JOB312" s="17"/>
      <c r="JOC312" s="17"/>
      <c r="JOD312" s="17"/>
      <c r="JOE312" s="17"/>
      <c r="JOF312" s="17"/>
      <c r="JOG312" s="18"/>
      <c r="JOH312" s="17"/>
      <c r="JOI312" s="17"/>
      <c r="JOJ312" s="17"/>
      <c r="JOK312" s="17"/>
      <c r="JOL312" s="17"/>
      <c r="JOM312" s="17"/>
      <c r="JON312" s="17"/>
      <c r="JOO312" s="18"/>
      <c r="JOP312" s="17"/>
      <c r="JOQ312" s="17"/>
      <c r="JOR312" s="17"/>
      <c r="JOS312" s="17"/>
      <c r="JOT312" s="17"/>
      <c r="JOU312" s="17"/>
      <c r="JOV312" s="17"/>
      <c r="JOW312" s="18"/>
      <c r="JOX312" s="17"/>
      <c r="JOY312" s="17"/>
      <c r="JOZ312" s="17"/>
      <c r="JPA312" s="17"/>
      <c r="JPB312" s="17"/>
      <c r="JPC312" s="17"/>
      <c r="JPD312" s="17"/>
      <c r="JPE312" s="18"/>
      <c r="JPF312" s="17"/>
      <c r="JPG312" s="17"/>
      <c r="JPH312" s="17"/>
      <c r="JPI312" s="17"/>
      <c r="JPJ312" s="17"/>
      <c r="JPK312" s="17"/>
      <c r="JPL312" s="17"/>
      <c r="JPM312" s="18"/>
      <c r="JPN312" s="17"/>
      <c r="JPO312" s="17"/>
      <c r="JPP312" s="17"/>
      <c r="JPQ312" s="17"/>
      <c r="JPR312" s="17"/>
      <c r="JPS312" s="17"/>
      <c r="JPT312" s="17"/>
      <c r="JPU312" s="18"/>
      <c r="JPV312" s="17"/>
      <c r="JPW312" s="17"/>
      <c r="JPX312" s="17"/>
      <c r="JPY312" s="17"/>
      <c r="JPZ312" s="17"/>
      <c r="JQA312" s="17"/>
      <c r="JQB312" s="17"/>
      <c r="JQC312" s="18"/>
      <c r="JQD312" s="17"/>
      <c r="JQE312" s="17"/>
      <c r="JQF312" s="17"/>
      <c r="JQG312" s="17"/>
      <c r="JQH312" s="17"/>
      <c r="JQI312" s="17"/>
      <c r="JQJ312" s="17"/>
      <c r="JQK312" s="18"/>
      <c r="JQL312" s="17"/>
      <c r="JQM312" s="17"/>
      <c r="JQN312" s="17"/>
      <c r="JQO312" s="17"/>
      <c r="JQP312" s="17"/>
      <c r="JQQ312" s="17"/>
      <c r="JQR312" s="17"/>
      <c r="JQS312" s="18"/>
      <c r="JQT312" s="17"/>
      <c r="JQU312" s="17"/>
      <c r="JQV312" s="17"/>
      <c r="JQW312" s="17"/>
      <c r="JQX312" s="17"/>
      <c r="JQY312" s="17"/>
      <c r="JQZ312" s="17"/>
      <c r="JRA312" s="18"/>
      <c r="JRB312" s="17"/>
      <c r="JRC312" s="17"/>
      <c r="JRD312" s="17"/>
      <c r="JRE312" s="17"/>
      <c r="JRF312" s="17"/>
      <c r="JRG312" s="17"/>
      <c r="JRH312" s="17"/>
      <c r="JRI312" s="18"/>
      <c r="JRJ312" s="17"/>
      <c r="JRK312" s="17"/>
      <c r="JRL312" s="17"/>
      <c r="JRM312" s="17"/>
      <c r="JRN312" s="17"/>
      <c r="JRO312" s="17"/>
      <c r="JRP312" s="17"/>
      <c r="JRQ312" s="18"/>
      <c r="JRR312" s="17"/>
      <c r="JRS312" s="17"/>
      <c r="JRT312" s="17"/>
      <c r="JRU312" s="17"/>
      <c r="JRV312" s="17"/>
      <c r="JRW312" s="17"/>
      <c r="JRX312" s="17"/>
      <c r="JRY312" s="18"/>
      <c r="JRZ312" s="17"/>
      <c r="JSA312" s="17"/>
      <c r="JSB312" s="17"/>
      <c r="JSC312" s="17"/>
      <c r="JSD312" s="17"/>
      <c r="JSE312" s="17"/>
      <c r="JSF312" s="17"/>
      <c r="JSG312" s="18"/>
      <c r="JSH312" s="17"/>
      <c r="JSI312" s="17"/>
      <c r="JSJ312" s="17"/>
      <c r="JSK312" s="17"/>
      <c r="JSL312" s="17"/>
      <c r="JSM312" s="17"/>
      <c r="JSN312" s="17"/>
      <c r="JSO312" s="18"/>
      <c r="JSP312" s="17"/>
      <c r="JSQ312" s="17"/>
      <c r="JSR312" s="17"/>
      <c r="JSS312" s="17"/>
      <c r="JST312" s="17"/>
      <c r="JSU312" s="17"/>
      <c r="JSV312" s="17"/>
      <c r="JSW312" s="18"/>
      <c r="JSX312" s="17"/>
      <c r="JSY312" s="17"/>
      <c r="JSZ312" s="17"/>
      <c r="JTA312" s="17"/>
      <c r="JTB312" s="17"/>
      <c r="JTC312" s="17"/>
      <c r="JTD312" s="17"/>
      <c r="JTE312" s="18"/>
      <c r="JTF312" s="17"/>
      <c r="JTG312" s="17"/>
      <c r="JTH312" s="17"/>
      <c r="JTI312" s="17"/>
      <c r="JTJ312" s="17"/>
      <c r="JTK312" s="17"/>
      <c r="JTL312" s="17"/>
      <c r="JTM312" s="18"/>
      <c r="JTN312" s="17"/>
      <c r="JTO312" s="17"/>
      <c r="JTP312" s="17"/>
      <c r="JTQ312" s="17"/>
      <c r="JTR312" s="17"/>
      <c r="JTS312" s="17"/>
      <c r="JTT312" s="17"/>
      <c r="JTU312" s="18"/>
      <c r="JTV312" s="17"/>
      <c r="JTW312" s="17"/>
      <c r="JTX312" s="17"/>
      <c r="JTY312" s="17"/>
      <c r="JTZ312" s="17"/>
      <c r="JUA312" s="17"/>
      <c r="JUB312" s="17"/>
      <c r="JUC312" s="18"/>
      <c r="JUD312" s="17"/>
      <c r="JUE312" s="17"/>
      <c r="JUF312" s="17"/>
      <c r="JUG312" s="17"/>
      <c r="JUH312" s="17"/>
      <c r="JUI312" s="17"/>
      <c r="JUJ312" s="17"/>
      <c r="JUK312" s="18"/>
      <c r="JUL312" s="17"/>
      <c r="JUM312" s="17"/>
      <c r="JUN312" s="17"/>
      <c r="JUO312" s="17"/>
      <c r="JUP312" s="17"/>
      <c r="JUQ312" s="17"/>
      <c r="JUR312" s="17"/>
      <c r="JUS312" s="18"/>
      <c r="JUT312" s="17"/>
      <c r="JUU312" s="17"/>
      <c r="JUV312" s="17"/>
      <c r="JUW312" s="17"/>
      <c r="JUX312" s="17"/>
      <c r="JUY312" s="17"/>
      <c r="JUZ312" s="17"/>
      <c r="JVA312" s="18"/>
      <c r="JVB312" s="17"/>
      <c r="JVC312" s="17"/>
      <c r="JVD312" s="17"/>
      <c r="JVE312" s="17"/>
      <c r="JVF312" s="17"/>
      <c r="JVG312" s="17"/>
      <c r="JVH312" s="17"/>
      <c r="JVI312" s="18"/>
      <c r="JVJ312" s="17"/>
      <c r="JVK312" s="17"/>
      <c r="JVL312" s="17"/>
      <c r="JVM312" s="17"/>
      <c r="JVN312" s="17"/>
      <c r="JVO312" s="17"/>
      <c r="JVP312" s="17"/>
      <c r="JVQ312" s="18"/>
      <c r="JVR312" s="17"/>
      <c r="JVS312" s="17"/>
      <c r="JVT312" s="17"/>
      <c r="JVU312" s="17"/>
      <c r="JVV312" s="17"/>
      <c r="JVW312" s="17"/>
      <c r="JVX312" s="17"/>
      <c r="JVY312" s="18"/>
      <c r="JVZ312" s="17"/>
      <c r="JWA312" s="17"/>
      <c r="JWB312" s="17"/>
      <c r="JWC312" s="17"/>
      <c r="JWD312" s="17"/>
      <c r="JWE312" s="17"/>
      <c r="JWF312" s="17"/>
      <c r="JWG312" s="18"/>
      <c r="JWH312" s="17"/>
      <c r="JWI312" s="17"/>
      <c r="JWJ312" s="17"/>
      <c r="JWK312" s="17"/>
      <c r="JWL312" s="17"/>
      <c r="JWM312" s="17"/>
      <c r="JWN312" s="17"/>
      <c r="JWO312" s="18"/>
      <c r="JWP312" s="17"/>
      <c r="JWQ312" s="17"/>
      <c r="JWR312" s="17"/>
      <c r="JWS312" s="17"/>
      <c r="JWT312" s="17"/>
      <c r="JWU312" s="17"/>
      <c r="JWV312" s="17"/>
      <c r="JWW312" s="18"/>
      <c r="JWX312" s="17"/>
      <c r="JWY312" s="17"/>
      <c r="JWZ312" s="17"/>
      <c r="JXA312" s="17"/>
      <c r="JXB312" s="17"/>
      <c r="JXC312" s="17"/>
      <c r="JXD312" s="17"/>
      <c r="JXE312" s="18"/>
      <c r="JXF312" s="17"/>
      <c r="JXG312" s="17"/>
      <c r="JXH312" s="17"/>
      <c r="JXI312" s="17"/>
      <c r="JXJ312" s="17"/>
      <c r="JXK312" s="17"/>
      <c r="JXL312" s="17"/>
      <c r="JXM312" s="18"/>
      <c r="JXN312" s="17"/>
      <c r="JXO312" s="17"/>
      <c r="JXP312" s="17"/>
      <c r="JXQ312" s="17"/>
      <c r="JXR312" s="17"/>
      <c r="JXS312" s="17"/>
      <c r="JXT312" s="17"/>
      <c r="JXU312" s="18"/>
      <c r="JXV312" s="17"/>
      <c r="JXW312" s="17"/>
      <c r="JXX312" s="17"/>
      <c r="JXY312" s="17"/>
      <c r="JXZ312" s="17"/>
      <c r="JYA312" s="17"/>
      <c r="JYB312" s="17"/>
      <c r="JYC312" s="18"/>
      <c r="JYD312" s="17"/>
      <c r="JYE312" s="17"/>
      <c r="JYF312" s="17"/>
      <c r="JYG312" s="17"/>
      <c r="JYH312" s="17"/>
      <c r="JYI312" s="17"/>
      <c r="JYJ312" s="17"/>
      <c r="JYK312" s="18"/>
      <c r="JYL312" s="17"/>
      <c r="JYM312" s="17"/>
      <c r="JYN312" s="17"/>
      <c r="JYO312" s="17"/>
      <c r="JYP312" s="17"/>
      <c r="JYQ312" s="17"/>
      <c r="JYR312" s="17"/>
      <c r="JYS312" s="18"/>
      <c r="JYT312" s="17"/>
      <c r="JYU312" s="17"/>
      <c r="JYV312" s="17"/>
      <c r="JYW312" s="17"/>
      <c r="JYX312" s="17"/>
      <c r="JYY312" s="17"/>
      <c r="JYZ312" s="17"/>
      <c r="JZA312" s="18"/>
      <c r="JZB312" s="17"/>
      <c r="JZC312" s="17"/>
      <c r="JZD312" s="17"/>
      <c r="JZE312" s="17"/>
      <c r="JZF312" s="17"/>
      <c r="JZG312" s="17"/>
      <c r="JZH312" s="17"/>
      <c r="JZI312" s="18"/>
      <c r="JZJ312" s="17"/>
      <c r="JZK312" s="17"/>
      <c r="JZL312" s="17"/>
      <c r="JZM312" s="17"/>
      <c r="JZN312" s="17"/>
      <c r="JZO312" s="17"/>
      <c r="JZP312" s="17"/>
      <c r="JZQ312" s="18"/>
      <c r="JZR312" s="17"/>
      <c r="JZS312" s="17"/>
      <c r="JZT312" s="17"/>
      <c r="JZU312" s="17"/>
      <c r="JZV312" s="17"/>
      <c r="JZW312" s="17"/>
      <c r="JZX312" s="17"/>
      <c r="JZY312" s="18"/>
      <c r="JZZ312" s="17"/>
      <c r="KAA312" s="17"/>
      <c r="KAB312" s="17"/>
      <c r="KAC312" s="17"/>
      <c r="KAD312" s="17"/>
      <c r="KAE312" s="17"/>
      <c r="KAF312" s="17"/>
      <c r="KAG312" s="18"/>
      <c r="KAH312" s="17"/>
      <c r="KAI312" s="17"/>
      <c r="KAJ312" s="17"/>
      <c r="KAK312" s="17"/>
      <c r="KAL312" s="17"/>
      <c r="KAM312" s="17"/>
      <c r="KAN312" s="17"/>
      <c r="KAO312" s="18"/>
      <c r="KAP312" s="17"/>
      <c r="KAQ312" s="17"/>
      <c r="KAR312" s="17"/>
      <c r="KAS312" s="17"/>
      <c r="KAT312" s="17"/>
      <c r="KAU312" s="17"/>
      <c r="KAV312" s="17"/>
      <c r="KAW312" s="18"/>
      <c r="KAX312" s="17"/>
      <c r="KAY312" s="17"/>
      <c r="KAZ312" s="17"/>
      <c r="KBA312" s="17"/>
      <c r="KBB312" s="17"/>
      <c r="KBC312" s="17"/>
      <c r="KBD312" s="17"/>
      <c r="KBE312" s="18"/>
      <c r="KBF312" s="17"/>
      <c r="KBG312" s="17"/>
      <c r="KBH312" s="17"/>
      <c r="KBI312" s="17"/>
      <c r="KBJ312" s="17"/>
      <c r="KBK312" s="17"/>
      <c r="KBL312" s="17"/>
      <c r="KBM312" s="18"/>
      <c r="KBN312" s="17"/>
      <c r="KBO312" s="17"/>
      <c r="KBP312" s="17"/>
      <c r="KBQ312" s="17"/>
      <c r="KBR312" s="17"/>
      <c r="KBS312" s="17"/>
      <c r="KBT312" s="17"/>
      <c r="KBU312" s="18"/>
      <c r="KBV312" s="17"/>
      <c r="KBW312" s="17"/>
      <c r="KBX312" s="17"/>
      <c r="KBY312" s="17"/>
      <c r="KBZ312" s="17"/>
      <c r="KCA312" s="17"/>
      <c r="KCB312" s="17"/>
      <c r="KCC312" s="18"/>
      <c r="KCD312" s="17"/>
      <c r="KCE312" s="17"/>
      <c r="KCF312" s="17"/>
      <c r="KCG312" s="17"/>
      <c r="KCH312" s="17"/>
      <c r="KCI312" s="17"/>
      <c r="KCJ312" s="17"/>
      <c r="KCK312" s="18"/>
      <c r="KCL312" s="17"/>
      <c r="KCM312" s="17"/>
      <c r="KCN312" s="17"/>
      <c r="KCO312" s="17"/>
      <c r="KCP312" s="17"/>
      <c r="KCQ312" s="17"/>
      <c r="KCR312" s="17"/>
      <c r="KCS312" s="18"/>
      <c r="KCT312" s="17"/>
      <c r="KCU312" s="17"/>
      <c r="KCV312" s="17"/>
      <c r="KCW312" s="17"/>
      <c r="KCX312" s="17"/>
      <c r="KCY312" s="17"/>
      <c r="KCZ312" s="17"/>
      <c r="KDA312" s="18"/>
      <c r="KDB312" s="17"/>
      <c r="KDC312" s="17"/>
      <c r="KDD312" s="17"/>
      <c r="KDE312" s="17"/>
      <c r="KDF312" s="17"/>
      <c r="KDG312" s="17"/>
      <c r="KDH312" s="17"/>
      <c r="KDI312" s="18"/>
      <c r="KDJ312" s="17"/>
      <c r="KDK312" s="17"/>
      <c r="KDL312" s="17"/>
      <c r="KDM312" s="17"/>
      <c r="KDN312" s="17"/>
      <c r="KDO312" s="17"/>
      <c r="KDP312" s="17"/>
      <c r="KDQ312" s="18"/>
      <c r="KDR312" s="17"/>
      <c r="KDS312" s="17"/>
      <c r="KDT312" s="17"/>
      <c r="KDU312" s="17"/>
      <c r="KDV312" s="17"/>
      <c r="KDW312" s="17"/>
      <c r="KDX312" s="17"/>
      <c r="KDY312" s="18"/>
      <c r="KDZ312" s="17"/>
      <c r="KEA312" s="17"/>
      <c r="KEB312" s="17"/>
      <c r="KEC312" s="17"/>
      <c r="KED312" s="17"/>
      <c r="KEE312" s="17"/>
      <c r="KEF312" s="17"/>
      <c r="KEG312" s="18"/>
      <c r="KEH312" s="17"/>
      <c r="KEI312" s="17"/>
      <c r="KEJ312" s="17"/>
      <c r="KEK312" s="17"/>
      <c r="KEL312" s="17"/>
      <c r="KEM312" s="17"/>
      <c r="KEN312" s="17"/>
      <c r="KEO312" s="18"/>
      <c r="KEP312" s="17"/>
      <c r="KEQ312" s="17"/>
      <c r="KER312" s="17"/>
      <c r="KES312" s="17"/>
      <c r="KET312" s="17"/>
      <c r="KEU312" s="17"/>
      <c r="KEV312" s="17"/>
      <c r="KEW312" s="18"/>
      <c r="KEX312" s="17"/>
      <c r="KEY312" s="17"/>
      <c r="KEZ312" s="17"/>
      <c r="KFA312" s="17"/>
      <c r="KFB312" s="17"/>
      <c r="KFC312" s="17"/>
      <c r="KFD312" s="17"/>
      <c r="KFE312" s="18"/>
      <c r="KFF312" s="17"/>
      <c r="KFG312" s="17"/>
      <c r="KFH312" s="17"/>
      <c r="KFI312" s="17"/>
      <c r="KFJ312" s="17"/>
      <c r="KFK312" s="17"/>
      <c r="KFL312" s="17"/>
      <c r="KFM312" s="18"/>
      <c r="KFN312" s="17"/>
      <c r="KFO312" s="17"/>
      <c r="KFP312" s="17"/>
      <c r="KFQ312" s="17"/>
      <c r="KFR312" s="17"/>
      <c r="KFS312" s="17"/>
      <c r="KFT312" s="17"/>
      <c r="KFU312" s="18"/>
      <c r="KFV312" s="17"/>
      <c r="KFW312" s="17"/>
      <c r="KFX312" s="17"/>
      <c r="KFY312" s="17"/>
      <c r="KFZ312" s="17"/>
      <c r="KGA312" s="17"/>
      <c r="KGB312" s="17"/>
      <c r="KGC312" s="18"/>
      <c r="KGD312" s="17"/>
      <c r="KGE312" s="17"/>
      <c r="KGF312" s="17"/>
      <c r="KGG312" s="17"/>
      <c r="KGH312" s="17"/>
      <c r="KGI312" s="17"/>
      <c r="KGJ312" s="17"/>
      <c r="KGK312" s="18"/>
      <c r="KGL312" s="17"/>
      <c r="KGM312" s="17"/>
      <c r="KGN312" s="17"/>
      <c r="KGO312" s="17"/>
      <c r="KGP312" s="17"/>
      <c r="KGQ312" s="17"/>
      <c r="KGR312" s="17"/>
      <c r="KGS312" s="18"/>
      <c r="KGT312" s="17"/>
      <c r="KGU312" s="17"/>
      <c r="KGV312" s="17"/>
      <c r="KGW312" s="17"/>
      <c r="KGX312" s="17"/>
      <c r="KGY312" s="17"/>
      <c r="KGZ312" s="17"/>
      <c r="KHA312" s="18"/>
      <c r="KHB312" s="17"/>
      <c r="KHC312" s="17"/>
      <c r="KHD312" s="17"/>
      <c r="KHE312" s="17"/>
      <c r="KHF312" s="17"/>
      <c r="KHG312" s="17"/>
      <c r="KHH312" s="17"/>
      <c r="KHI312" s="18"/>
      <c r="KHJ312" s="17"/>
      <c r="KHK312" s="17"/>
      <c r="KHL312" s="17"/>
      <c r="KHM312" s="17"/>
      <c r="KHN312" s="17"/>
      <c r="KHO312" s="17"/>
      <c r="KHP312" s="17"/>
      <c r="KHQ312" s="18"/>
      <c r="KHR312" s="17"/>
      <c r="KHS312" s="17"/>
      <c r="KHT312" s="17"/>
      <c r="KHU312" s="17"/>
      <c r="KHV312" s="17"/>
      <c r="KHW312" s="17"/>
      <c r="KHX312" s="17"/>
      <c r="KHY312" s="18"/>
      <c r="KHZ312" s="17"/>
      <c r="KIA312" s="17"/>
      <c r="KIB312" s="17"/>
      <c r="KIC312" s="17"/>
      <c r="KID312" s="17"/>
      <c r="KIE312" s="17"/>
      <c r="KIF312" s="17"/>
      <c r="KIG312" s="18"/>
      <c r="KIH312" s="17"/>
      <c r="KII312" s="17"/>
      <c r="KIJ312" s="17"/>
      <c r="KIK312" s="17"/>
      <c r="KIL312" s="17"/>
      <c r="KIM312" s="17"/>
      <c r="KIN312" s="17"/>
      <c r="KIO312" s="18"/>
      <c r="KIP312" s="17"/>
      <c r="KIQ312" s="17"/>
      <c r="KIR312" s="17"/>
      <c r="KIS312" s="17"/>
      <c r="KIT312" s="17"/>
      <c r="KIU312" s="17"/>
      <c r="KIV312" s="17"/>
      <c r="KIW312" s="18"/>
      <c r="KIX312" s="17"/>
      <c r="KIY312" s="17"/>
      <c r="KIZ312" s="17"/>
      <c r="KJA312" s="17"/>
      <c r="KJB312" s="17"/>
      <c r="KJC312" s="17"/>
      <c r="KJD312" s="17"/>
      <c r="KJE312" s="18"/>
      <c r="KJF312" s="17"/>
      <c r="KJG312" s="17"/>
      <c r="KJH312" s="17"/>
      <c r="KJI312" s="17"/>
      <c r="KJJ312" s="17"/>
      <c r="KJK312" s="17"/>
      <c r="KJL312" s="17"/>
      <c r="KJM312" s="18"/>
      <c r="KJN312" s="17"/>
      <c r="KJO312" s="17"/>
      <c r="KJP312" s="17"/>
      <c r="KJQ312" s="17"/>
      <c r="KJR312" s="17"/>
      <c r="KJS312" s="17"/>
      <c r="KJT312" s="17"/>
      <c r="KJU312" s="18"/>
      <c r="KJV312" s="17"/>
      <c r="KJW312" s="17"/>
      <c r="KJX312" s="17"/>
      <c r="KJY312" s="17"/>
      <c r="KJZ312" s="17"/>
      <c r="KKA312" s="17"/>
      <c r="KKB312" s="17"/>
      <c r="KKC312" s="18"/>
      <c r="KKD312" s="17"/>
      <c r="KKE312" s="17"/>
      <c r="KKF312" s="17"/>
      <c r="KKG312" s="17"/>
      <c r="KKH312" s="17"/>
      <c r="KKI312" s="17"/>
      <c r="KKJ312" s="17"/>
      <c r="KKK312" s="18"/>
      <c r="KKL312" s="17"/>
      <c r="KKM312" s="17"/>
      <c r="KKN312" s="17"/>
      <c r="KKO312" s="17"/>
      <c r="KKP312" s="17"/>
      <c r="KKQ312" s="17"/>
      <c r="KKR312" s="17"/>
      <c r="KKS312" s="18"/>
      <c r="KKT312" s="17"/>
      <c r="KKU312" s="17"/>
      <c r="KKV312" s="17"/>
      <c r="KKW312" s="17"/>
      <c r="KKX312" s="17"/>
      <c r="KKY312" s="17"/>
      <c r="KKZ312" s="17"/>
      <c r="KLA312" s="18"/>
      <c r="KLB312" s="17"/>
      <c r="KLC312" s="17"/>
      <c r="KLD312" s="17"/>
      <c r="KLE312" s="17"/>
      <c r="KLF312" s="17"/>
      <c r="KLG312" s="17"/>
      <c r="KLH312" s="17"/>
      <c r="KLI312" s="18"/>
      <c r="KLJ312" s="17"/>
      <c r="KLK312" s="17"/>
      <c r="KLL312" s="17"/>
      <c r="KLM312" s="17"/>
      <c r="KLN312" s="17"/>
      <c r="KLO312" s="17"/>
      <c r="KLP312" s="17"/>
      <c r="KLQ312" s="18"/>
      <c r="KLR312" s="17"/>
      <c r="KLS312" s="17"/>
      <c r="KLT312" s="17"/>
      <c r="KLU312" s="17"/>
      <c r="KLV312" s="17"/>
      <c r="KLW312" s="17"/>
      <c r="KLX312" s="17"/>
      <c r="KLY312" s="18"/>
      <c r="KLZ312" s="17"/>
      <c r="KMA312" s="17"/>
      <c r="KMB312" s="17"/>
      <c r="KMC312" s="17"/>
      <c r="KMD312" s="17"/>
      <c r="KME312" s="17"/>
      <c r="KMF312" s="17"/>
      <c r="KMG312" s="18"/>
      <c r="KMH312" s="17"/>
      <c r="KMI312" s="17"/>
      <c r="KMJ312" s="17"/>
      <c r="KMK312" s="17"/>
      <c r="KML312" s="17"/>
      <c r="KMM312" s="17"/>
      <c r="KMN312" s="17"/>
      <c r="KMO312" s="18"/>
      <c r="KMP312" s="17"/>
      <c r="KMQ312" s="17"/>
      <c r="KMR312" s="17"/>
      <c r="KMS312" s="17"/>
      <c r="KMT312" s="17"/>
      <c r="KMU312" s="17"/>
      <c r="KMV312" s="17"/>
      <c r="KMW312" s="18"/>
      <c r="KMX312" s="17"/>
      <c r="KMY312" s="17"/>
      <c r="KMZ312" s="17"/>
      <c r="KNA312" s="17"/>
      <c r="KNB312" s="17"/>
      <c r="KNC312" s="17"/>
      <c r="KND312" s="17"/>
      <c r="KNE312" s="18"/>
      <c r="KNF312" s="17"/>
      <c r="KNG312" s="17"/>
      <c r="KNH312" s="17"/>
      <c r="KNI312" s="17"/>
      <c r="KNJ312" s="17"/>
      <c r="KNK312" s="17"/>
      <c r="KNL312" s="17"/>
      <c r="KNM312" s="18"/>
      <c r="KNN312" s="17"/>
      <c r="KNO312" s="17"/>
      <c r="KNP312" s="17"/>
      <c r="KNQ312" s="17"/>
      <c r="KNR312" s="17"/>
      <c r="KNS312" s="17"/>
      <c r="KNT312" s="17"/>
      <c r="KNU312" s="18"/>
      <c r="KNV312" s="17"/>
      <c r="KNW312" s="17"/>
      <c r="KNX312" s="17"/>
      <c r="KNY312" s="17"/>
      <c r="KNZ312" s="17"/>
      <c r="KOA312" s="17"/>
      <c r="KOB312" s="17"/>
      <c r="KOC312" s="18"/>
      <c r="KOD312" s="17"/>
      <c r="KOE312" s="17"/>
      <c r="KOF312" s="17"/>
      <c r="KOG312" s="17"/>
      <c r="KOH312" s="17"/>
      <c r="KOI312" s="17"/>
      <c r="KOJ312" s="17"/>
      <c r="KOK312" s="18"/>
      <c r="KOL312" s="17"/>
      <c r="KOM312" s="17"/>
      <c r="KON312" s="17"/>
      <c r="KOO312" s="17"/>
      <c r="KOP312" s="17"/>
      <c r="KOQ312" s="17"/>
      <c r="KOR312" s="17"/>
      <c r="KOS312" s="18"/>
      <c r="KOT312" s="17"/>
      <c r="KOU312" s="17"/>
      <c r="KOV312" s="17"/>
      <c r="KOW312" s="17"/>
      <c r="KOX312" s="17"/>
      <c r="KOY312" s="17"/>
      <c r="KOZ312" s="17"/>
      <c r="KPA312" s="18"/>
      <c r="KPB312" s="17"/>
      <c r="KPC312" s="17"/>
      <c r="KPD312" s="17"/>
      <c r="KPE312" s="17"/>
      <c r="KPF312" s="17"/>
      <c r="KPG312" s="17"/>
      <c r="KPH312" s="17"/>
      <c r="KPI312" s="18"/>
      <c r="KPJ312" s="17"/>
      <c r="KPK312" s="17"/>
      <c r="KPL312" s="17"/>
      <c r="KPM312" s="17"/>
      <c r="KPN312" s="17"/>
      <c r="KPO312" s="17"/>
      <c r="KPP312" s="17"/>
      <c r="KPQ312" s="18"/>
      <c r="KPR312" s="17"/>
      <c r="KPS312" s="17"/>
      <c r="KPT312" s="17"/>
      <c r="KPU312" s="17"/>
      <c r="KPV312" s="17"/>
      <c r="KPW312" s="17"/>
      <c r="KPX312" s="17"/>
      <c r="KPY312" s="18"/>
      <c r="KPZ312" s="17"/>
      <c r="KQA312" s="17"/>
      <c r="KQB312" s="17"/>
      <c r="KQC312" s="17"/>
      <c r="KQD312" s="17"/>
      <c r="KQE312" s="17"/>
      <c r="KQF312" s="17"/>
      <c r="KQG312" s="18"/>
      <c r="KQH312" s="17"/>
      <c r="KQI312" s="17"/>
      <c r="KQJ312" s="17"/>
      <c r="KQK312" s="17"/>
      <c r="KQL312" s="17"/>
      <c r="KQM312" s="17"/>
      <c r="KQN312" s="17"/>
      <c r="KQO312" s="18"/>
      <c r="KQP312" s="17"/>
      <c r="KQQ312" s="17"/>
      <c r="KQR312" s="17"/>
      <c r="KQS312" s="17"/>
      <c r="KQT312" s="17"/>
      <c r="KQU312" s="17"/>
      <c r="KQV312" s="17"/>
      <c r="KQW312" s="18"/>
      <c r="KQX312" s="17"/>
      <c r="KQY312" s="17"/>
      <c r="KQZ312" s="17"/>
      <c r="KRA312" s="17"/>
      <c r="KRB312" s="17"/>
      <c r="KRC312" s="17"/>
      <c r="KRD312" s="17"/>
      <c r="KRE312" s="18"/>
      <c r="KRF312" s="17"/>
      <c r="KRG312" s="17"/>
      <c r="KRH312" s="17"/>
      <c r="KRI312" s="17"/>
      <c r="KRJ312" s="17"/>
      <c r="KRK312" s="17"/>
      <c r="KRL312" s="17"/>
      <c r="KRM312" s="18"/>
      <c r="KRN312" s="17"/>
      <c r="KRO312" s="17"/>
      <c r="KRP312" s="17"/>
      <c r="KRQ312" s="17"/>
      <c r="KRR312" s="17"/>
      <c r="KRS312" s="17"/>
      <c r="KRT312" s="17"/>
      <c r="KRU312" s="18"/>
      <c r="KRV312" s="17"/>
      <c r="KRW312" s="17"/>
      <c r="KRX312" s="17"/>
      <c r="KRY312" s="17"/>
      <c r="KRZ312" s="17"/>
      <c r="KSA312" s="17"/>
      <c r="KSB312" s="17"/>
      <c r="KSC312" s="18"/>
      <c r="KSD312" s="17"/>
      <c r="KSE312" s="17"/>
      <c r="KSF312" s="17"/>
      <c r="KSG312" s="17"/>
      <c r="KSH312" s="17"/>
      <c r="KSI312" s="17"/>
      <c r="KSJ312" s="17"/>
      <c r="KSK312" s="18"/>
      <c r="KSL312" s="17"/>
      <c r="KSM312" s="17"/>
      <c r="KSN312" s="17"/>
      <c r="KSO312" s="17"/>
      <c r="KSP312" s="17"/>
      <c r="KSQ312" s="17"/>
      <c r="KSR312" s="17"/>
      <c r="KSS312" s="18"/>
      <c r="KST312" s="17"/>
      <c r="KSU312" s="17"/>
      <c r="KSV312" s="17"/>
      <c r="KSW312" s="17"/>
      <c r="KSX312" s="17"/>
      <c r="KSY312" s="17"/>
      <c r="KSZ312" s="17"/>
      <c r="KTA312" s="18"/>
      <c r="KTB312" s="17"/>
      <c r="KTC312" s="17"/>
      <c r="KTD312" s="17"/>
      <c r="KTE312" s="17"/>
      <c r="KTF312" s="17"/>
      <c r="KTG312" s="17"/>
      <c r="KTH312" s="17"/>
      <c r="KTI312" s="18"/>
      <c r="KTJ312" s="17"/>
      <c r="KTK312" s="17"/>
      <c r="KTL312" s="17"/>
      <c r="KTM312" s="17"/>
      <c r="KTN312" s="17"/>
      <c r="KTO312" s="17"/>
      <c r="KTP312" s="17"/>
      <c r="KTQ312" s="18"/>
      <c r="KTR312" s="17"/>
      <c r="KTS312" s="17"/>
      <c r="KTT312" s="17"/>
      <c r="KTU312" s="17"/>
      <c r="KTV312" s="17"/>
      <c r="KTW312" s="17"/>
      <c r="KTX312" s="17"/>
      <c r="KTY312" s="18"/>
      <c r="KTZ312" s="17"/>
      <c r="KUA312" s="17"/>
      <c r="KUB312" s="17"/>
      <c r="KUC312" s="17"/>
      <c r="KUD312" s="17"/>
      <c r="KUE312" s="17"/>
      <c r="KUF312" s="17"/>
      <c r="KUG312" s="18"/>
      <c r="KUH312" s="17"/>
      <c r="KUI312" s="17"/>
      <c r="KUJ312" s="17"/>
      <c r="KUK312" s="17"/>
      <c r="KUL312" s="17"/>
      <c r="KUM312" s="17"/>
      <c r="KUN312" s="17"/>
      <c r="KUO312" s="18"/>
      <c r="KUP312" s="17"/>
      <c r="KUQ312" s="17"/>
      <c r="KUR312" s="17"/>
      <c r="KUS312" s="17"/>
      <c r="KUT312" s="17"/>
      <c r="KUU312" s="17"/>
      <c r="KUV312" s="17"/>
      <c r="KUW312" s="18"/>
      <c r="KUX312" s="17"/>
      <c r="KUY312" s="17"/>
      <c r="KUZ312" s="17"/>
      <c r="KVA312" s="17"/>
      <c r="KVB312" s="17"/>
      <c r="KVC312" s="17"/>
      <c r="KVD312" s="17"/>
      <c r="KVE312" s="18"/>
      <c r="KVF312" s="17"/>
      <c r="KVG312" s="17"/>
      <c r="KVH312" s="17"/>
      <c r="KVI312" s="17"/>
      <c r="KVJ312" s="17"/>
      <c r="KVK312" s="17"/>
      <c r="KVL312" s="17"/>
      <c r="KVM312" s="18"/>
      <c r="KVN312" s="17"/>
      <c r="KVO312" s="17"/>
      <c r="KVP312" s="17"/>
      <c r="KVQ312" s="17"/>
      <c r="KVR312" s="17"/>
      <c r="KVS312" s="17"/>
      <c r="KVT312" s="17"/>
      <c r="KVU312" s="18"/>
      <c r="KVV312" s="17"/>
      <c r="KVW312" s="17"/>
      <c r="KVX312" s="17"/>
      <c r="KVY312" s="17"/>
      <c r="KVZ312" s="17"/>
      <c r="KWA312" s="17"/>
      <c r="KWB312" s="17"/>
      <c r="KWC312" s="18"/>
      <c r="KWD312" s="17"/>
      <c r="KWE312" s="17"/>
      <c r="KWF312" s="17"/>
      <c r="KWG312" s="17"/>
      <c r="KWH312" s="17"/>
      <c r="KWI312" s="17"/>
      <c r="KWJ312" s="17"/>
      <c r="KWK312" s="18"/>
      <c r="KWL312" s="17"/>
      <c r="KWM312" s="17"/>
      <c r="KWN312" s="17"/>
      <c r="KWO312" s="17"/>
      <c r="KWP312" s="17"/>
      <c r="KWQ312" s="17"/>
      <c r="KWR312" s="17"/>
      <c r="KWS312" s="18"/>
      <c r="KWT312" s="17"/>
      <c r="KWU312" s="17"/>
      <c r="KWV312" s="17"/>
      <c r="KWW312" s="17"/>
      <c r="KWX312" s="17"/>
      <c r="KWY312" s="17"/>
      <c r="KWZ312" s="17"/>
      <c r="KXA312" s="18"/>
      <c r="KXB312" s="17"/>
      <c r="KXC312" s="17"/>
      <c r="KXD312" s="17"/>
      <c r="KXE312" s="17"/>
      <c r="KXF312" s="17"/>
      <c r="KXG312" s="17"/>
      <c r="KXH312" s="17"/>
      <c r="KXI312" s="18"/>
      <c r="KXJ312" s="17"/>
      <c r="KXK312" s="17"/>
      <c r="KXL312" s="17"/>
      <c r="KXM312" s="17"/>
      <c r="KXN312" s="17"/>
      <c r="KXO312" s="17"/>
      <c r="KXP312" s="17"/>
      <c r="KXQ312" s="18"/>
      <c r="KXR312" s="17"/>
      <c r="KXS312" s="17"/>
      <c r="KXT312" s="17"/>
      <c r="KXU312" s="17"/>
      <c r="KXV312" s="17"/>
      <c r="KXW312" s="17"/>
      <c r="KXX312" s="17"/>
      <c r="KXY312" s="18"/>
      <c r="KXZ312" s="17"/>
      <c r="KYA312" s="17"/>
      <c r="KYB312" s="17"/>
      <c r="KYC312" s="17"/>
      <c r="KYD312" s="17"/>
      <c r="KYE312" s="17"/>
      <c r="KYF312" s="17"/>
      <c r="KYG312" s="18"/>
      <c r="KYH312" s="17"/>
      <c r="KYI312" s="17"/>
      <c r="KYJ312" s="17"/>
      <c r="KYK312" s="17"/>
      <c r="KYL312" s="17"/>
      <c r="KYM312" s="17"/>
      <c r="KYN312" s="17"/>
      <c r="KYO312" s="18"/>
      <c r="KYP312" s="17"/>
      <c r="KYQ312" s="17"/>
      <c r="KYR312" s="17"/>
      <c r="KYS312" s="17"/>
      <c r="KYT312" s="17"/>
      <c r="KYU312" s="17"/>
      <c r="KYV312" s="17"/>
      <c r="KYW312" s="18"/>
      <c r="KYX312" s="17"/>
      <c r="KYY312" s="17"/>
      <c r="KYZ312" s="17"/>
      <c r="KZA312" s="17"/>
      <c r="KZB312" s="17"/>
      <c r="KZC312" s="17"/>
      <c r="KZD312" s="17"/>
      <c r="KZE312" s="18"/>
      <c r="KZF312" s="17"/>
      <c r="KZG312" s="17"/>
      <c r="KZH312" s="17"/>
      <c r="KZI312" s="17"/>
      <c r="KZJ312" s="17"/>
      <c r="KZK312" s="17"/>
      <c r="KZL312" s="17"/>
      <c r="KZM312" s="18"/>
      <c r="KZN312" s="17"/>
      <c r="KZO312" s="17"/>
      <c r="KZP312" s="17"/>
      <c r="KZQ312" s="17"/>
      <c r="KZR312" s="17"/>
      <c r="KZS312" s="17"/>
      <c r="KZT312" s="17"/>
      <c r="KZU312" s="18"/>
      <c r="KZV312" s="17"/>
      <c r="KZW312" s="17"/>
      <c r="KZX312" s="17"/>
      <c r="KZY312" s="17"/>
      <c r="KZZ312" s="17"/>
      <c r="LAA312" s="17"/>
      <c r="LAB312" s="17"/>
      <c r="LAC312" s="18"/>
      <c r="LAD312" s="17"/>
      <c r="LAE312" s="17"/>
      <c r="LAF312" s="17"/>
      <c r="LAG312" s="17"/>
      <c r="LAH312" s="17"/>
      <c r="LAI312" s="17"/>
      <c r="LAJ312" s="17"/>
      <c r="LAK312" s="18"/>
      <c r="LAL312" s="17"/>
      <c r="LAM312" s="17"/>
      <c r="LAN312" s="17"/>
      <c r="LAO312" s="17"/>
      <c r="LAP312" s="17"/>
      <c r="LAQ312" s="17"/>
      <c r="LAR312" s="17"/>
      <c r="LAS312" s="18"/>
      <c r="LAT312" s="17"/>
      <c r="LAU312" s="17"/>
      <c r="LAV312" s="17"/>
      <c r="LAW312" s="17"/>
      <c r="LAX312" s="17"/>
      <c r="LAY312" s="17"/>
      <c r="LAZ312" s="17"/>
      <c r="LBA312" s="18"/>
      <c r="LBB312" s="17"/>
      <c r="LBC312" s="17"/>
      <c r="LBD312" s="17"/>
      <c r="LBE312" s="17"/>
      <c r="LBF312" s="17"/>
      <c r="LBG312" s="17"/>
      <c r="LBH312" s="17"/>
      <c r="LBI312" s="18"/>
      <c r="LBJ312" s="17"/>
      <c r="LBK312" s="17"/>
      <c r="LBL312" s="17"/>
      <c r="LBM312" s="17"/>
      <c r="LBN312" s="17"/>
      <c r="LBO312" s="17"/>
      <c r="LBP312" s="17"/>
      <c r="LBQ312" s="18"/>
      <c r="LBR312" s="17"/>
      <c r="LBS312" s="17"/>
      <c r="LBT312" s="17"/>
      <c r="LBU312" s="17"/>
      <c r="LBV312" s="17"/>
      <c r="LBW312" s="17"/>
      <c r="LBX312" s="17"/>
      <c r="LBY312" s="18"/>
      <c r="LBZ312" s="17"/>
      <c r="LCA312" s="17"/>
      <c r="LCB312" s="17"/>
      <c r="LCC312" s="17"/>
      <c r="LCD312" s="17"/>
      <c r="LCE312" s="17"/>
      <c r="LCF312" s="17"/>
      <c r="LCG312" s="18"/>
      <c r="LCH312" s="17"/>
      <c r="LCI312" s="17"/>
      <c r="LCJ312" s="17"/>
      <c r="LCK312" s="17"/>
      <c r="LCL312" s="17"/>
      <c r="LCM312" s="17"/>
      <c r="LCN312" s="17"/>
      <c r="LCO312" s="18"/>
      <c r="LCP312" s="17"/>
      <c r="LCQ312" s="17"/>
      <c r="LCR312" s="17"/>
      <c r="LCS312" s="17"/>
      <c r="LCT312" s="17"/>
      <c r="LCU312" s="17"/>
      <c r="LCV312" s="17"/>
      <c r="LCW312" s="18"/>
      <c r="LCX312" s="17"/>
      <c r="LCY312" s="17"/>
      <c r="LCZ312" s="17"/>
      <c r="LDA312" s="17"/>
      <c r="LDB312" s="17"/>
      <c r="LDC312" s="17"/>
      <c r="LDD312" s="17"/>
      <c r="LDE312" s="18"/>
      <c r="LDF312" s="17"/>
      <c r="LDG312" s="17"/>
      <c r="LDH312" s="17"/>
      <c r="LDI312" s="17"/>
      <c r="LDJ312" s="17"/>
      <c r="LDK312" s="17"/>
      <c r="LDL312" s="17"/>
      <c r="LDM312" s="18"/>
      <c r="LDN312" s="17"/>
      <c r="LDO312" s="17"/>
      <c r="LDP312" s="17"/>
      <c r="LDQ312" s="17"/>
      <c r="LDR312" s="17"/>
      <c r="LDS312" s="17"/>
      <c r="LDT312" s="17"/>
      <c r="LDU312" s="18"/>
      <c r="LDV312" s="17"/>
      <c r="LDW312" s="17"/>
      <c r="LDX312" s="17"/>
      <c r="LDY312" s="17"/>
      <c r="LDZ312" s="17"/>
      <c r="LEA312" s="17"/>
      <c r="LEB312" s="17"/>
      <c r="LEC312" s="18"/>
      <c r="LED312" s="17"/>
      <c r="LEE312" s="17"/>
      <c r="LEF312" s="17"/>
      <c r="LEG312" s="17"/>
      <c r="LEH312" s="17"/>
      <c r="LEI312" s="17"/>
      <c r="LEJ312" s="17"/>
      <c r="LEK312" s="18"/>
      <c r="LEL312" s="17"/>
      <c r="LEM312" s="17"/>
      <c r="LEN312" s="17"/>
      <c r="LEO312" s="17"/>
      <c r="LEP312" s="17"/>
      <c r="LEQ312" s="17"/>
      <c r="LER312" s="17"/>
      <c r="LES312" s="18"/>
      <c r="LET312" s="17"/>
      <c r="LEU312" s="17"/>
      <c r="LEV312" s="17"/>
      <c r="LEW312" s="17"/>
      <c r="LEX312" s="17"/>
      <c r="LEY312" s="17"/>
      <c r="LEZ312" s="17"/>
      <c r="LFA312" s="18"/>
      <c r="LFB312" s="17"/>
      <c r="LFC312" s="17"/>
      <c r="LFD312" s="17"/>
      <c r="LFE312" s="17"/>
      <c r="LFF312" s="17"/>
      <c r="LFG312" s="17"/>
      <c r="LFH312" s="17"/>
      <c r="LFI312" s="18"/>
      <c r="LFJ312" s="17"/>
      <c r="LFK312" s="17"/>
      <c r="LFL312" s="17"/>
      <c r="LFM312" s="17"/>
      <c r="LFN312" s="17"/>
      <c r="LFO312" s="17"/>
      <c r="LFP312" s="17"/>
      <c r="LFQ312" s="18"/>
      <c r="LFR312" s="17"/>
      <c r="LFS312" s="17"/>
      <c r="LFT312" s="17"/>
      <c r="LFU312" s="17"/>
      <c r="LFV312" s="17"/>
      <c r="LFW312" s="17"/>
      <c r="LFX312" s="17"/>
      <c r="LFY312" s="18"/>
      <c r="LFZ312" s="17"/>
      <c r="LGA312" s="17"/>
      <c r="LGB312" s="17"/>
      <c r="LGC312" s="17"/>
      <c r="LGD312" s="17"/>
      <c r="LGE312" s="17"/>
      <c r="LGF312" s="17"/>
      <c r="LGG312" s="18"/>
      <c r="LGH312" s="17"/>
      <c r="LGI312" s="17"/>
      <c r="LGJ312" s="17"/>
      <c r="LGK312" s="17"/>
      <c r="LGL312" s="17"/>
      <c r="LGM312" s="17"/>
      <c r="LGN312" s="17"/>
      <c r="LGO312" s="18"/>
      <c r="LGP312" s="17"/>
      <c r="LGQ312" s="17"/>
      <c r="LGR312" s="17"/>
      <c r="LGS312" s="17"/>
      <c r="LGT312" s="17"/>
      <c r="LGU312" s="17"/>
      <c r="LGV312" s="17"/>
      <c r="LGW312" s="18"/>
      <c r="LGX312" s="17"/>
      <c r="LGY312" s="17"/>
      <c r="LGZ312" s="17"/>
      <c r="LHA312" s="17"/>
      <c r="LHB312" s="17"/>
      <c r="LHC312" s="17"/>
      <c r="LHD312" s="17"/>
      <c r="LHE312" s="18"/>
      <c r="LHF312" s="17"/>
      <c r="LHG312" s="17"/>
      <c r="LHH312" s="17"/>
      <c r="LHI312" s="17"/>
      <c r="LHJ312" s="17"/>
      <c r="LHK312" s="17"/>
      <c r="LHL312" s="17"/>
      <c r="LHM312" s="18"/>
      <c r="LHN312" s="17"/>
      <c r="LHO312" s="17"/>
      <c r="LHP312" s="17"/>
      <c r="LHQ312" s="17"/>
      <c r="LHR312" s="17"/>
      <c r="LHS312" s="17"/>
      <c r="LHT312" s="17"/>
      <c r="LHU312" s="18"/>
      <c r="LHV312" s="17"/>
      <c r="LHW312" s="17"/>
      <c r="LHX312" s="17"/>
      <c r="LHY312" s="17"/>
      <c r="LHZ312" s="17"/>
      <c r="LIA312" s="17"/>
      <c r="LIB312" s="17"/>
      <c r="LIC312" s="18"/>
      <c r="LID312" s="17"/>
      <c r="LIE312" s="17"/>
      <c r="LIF312" s="17"/>
      <c r="LIG312" s="17"/>
      <c r="LIH312" s="17"/>
      <c r="LII312" s="17"/>
      <c r="LIJ312" s="17"/>
      <c r="LIK312" s="18"/>
      <c r="LIL312" s="17"/>
      <c r="LIM312" s="17"/>
      <c r="LIN312" s="17"/>
      <c r="LIO312" s="17"/>
      <c r="LIP312" s="17"/>
      <c r="LIQ312" s="17"/>
      <c r="LIR312" s="17"/>
      <c r="LIS312" s="18"/>
      <c r="LIT312" s="17"/>
      <c r="LIU312" s="17"/>
      <c r="LIV312" s="17"/>
      <c r="LIW312" s="17"/>
      <c r="LIX312" s="17"/>
      <c r="LIY312" s="17"/>
      <c r="LIZ312" s="17"/>
      <c r="LJA312" s="18"/>
      <c r="LJB312" s="17"/>
      <c r="LJC312" s="17"/>
      <c r="LJD312" s="17"/>
      <c r="LJE312" s="17"/>
      <c r="LJF312" s="17"/>
      <c r="LJG312" s="17"/>
      <c r="LJH312" s="17"/>
      <c r="LJI312" s="18"/>
      <c r="LJJ312" s="17"/>
      <c r="LJK312" s="17"/>
      <c r="LJL312" s="17"/>
      <c r="LJM312" s="17"/>
      <c r="LJN312" s="17"/>
      <c r="LJO312" s="17"/>
      <c r="LJP312" s="17"/>
      <c r="LJQ312" s="18"/>
      <c r="LJR312" s="17"/>
      <c r="LJS312" s="17"/>
      <c r="LJT312" s="17"/>
      <c r="LJU312" s="17"/>
      <c r="LJV312" s="17"/>
      <c r="LJW312" s="17"/>
      <c r="LJX312" s="17"/>
      <c r="LJY312" s="18"/>
      <c r="LJZ312" s="17"/>
      <c r="LKA312" s="17"/>
      <c r="LKB312" s="17"/>
      <c r="LKC312" s="17"/>
      <c r="LKD312" s="17"/>
      <c r="LKE312" s="17"/>
      <c r="LKF312" s="17"/>
      <c r="LKG312" s="18"/>
      <c r="LKH312" s="17"/>
      <c r="LKI312" s="17"/>
      <c r="LKJ312" s="17"/>
      <c r="LKK312" s="17"/>
      <c r="LKL312" s="17"/>
      <c r="LKM312" s="17"/>
      <c r="LKN312" s="17"/>
      <c r="LKO312" s="18"/>
      <c r="LKP312" s="17"/>
      <c r="LKQ312" s="17"/>
      <c r="LKR312" s="17"/>
      <c r="LKS312" s="17"/>
      <c r="LKT312" s="17"/>
      <c r="LKU312" s="17"/>
      <c r="LKV312" s="17"/>
      <c r="LKW312" s="18"/>
      <c r="LKX312" s="17"/>
      <c r="LKY312" s="17"/>
      <c r="LKZ312" s="17"/>
      <c r="LLA312" s="17"/>
      <c r="LLB312" s="17"/>
      <c r="LLC312" s="17"/>
      <c r="LLD312" s="17"/>
      <c r="LLE312" s="18"/>
      <c r="LLF312" s="17"/>
      <c r="LLG312" s="17"/>
      <c r="LLH312" s="17"/>
      <c r="LLI312" s="17"/>
      <c r="LLJ312" s="17"/>
      <c r="LLK312" s="17"/>
      <c r="LLL312" s="17"/>
      <c r="LLM312" s="18"/>
      <c r="LLN312" s="17"/>
      <c r="LLO312" s="17"/>
      <c r="LLP312" s="17"/>
      <c r="LLQ312" s="17"/>
      <c r="LLR312" s="17"/>
      <c r="LLS312" s="17"/>
      <c r="LLT312" s="17"/>
      <c r="LLU312" s="18"/>
      <c r="LLV312" s="17"/>
      <c r="LLW312" s="17"/>
      <c r="LLX312" s="17"/>
      <c r="LLY312" s="17"/>
      <c r="LLZ312" s="17"/>
      <c r="LMA312" s="17"/>
      <c r="LMB312" s="17"/>
      <c r="LMC312" s="18"/>
      <c r="LMD312" s="17"/>
      <c r="LME312" s="17"/>
      <c r="LMF312" s="17"/>
      <c r="LMG312" s="17"/>
      <c r="LMH312" s="17"/>
      <c r="LMI312" s="17"/>
      <c r="LMJ312" s="17"/>
      <c r="LMK312" s="18"/>
      <c r="LML312" s="17"/>
      <c r="LMM312" s="17"/>
      <c r="LMN312" s="17"/>
      <c r="LMO312" s="17"/>
      <c r="LMP312" s="17"/>
      <c r="LMQ312" s="17"/>
      <c r="LMR312" s="17"/>
      <c r="LMS312" s="18"/>
      <c r="LMT312" s="17"/>
      <c r="LMU312" s="17"/>
      <c r="LMV312" s="17"/>
      <c r="LMW312" s="17"/>
      <c r="LMX312" s="17"/>
      <c r="LMY312" s="17"/>
      <c r="LMZ312" s="17"/>
      <c r="LNA312" s="18"/>
      <c r="LNB312" s="17"/>
      <c r="LNC312" s="17"/>
      <c r="LND312" s="17"/>
      <c r="LNE312" s="17"/>
      <c r="LNF312" s="17"/>
      <c r="LNG312" s="17"/>
      <c r="LNH312" s="17"/>
      <c r="LNI312" s="18"/>
      <c r="LNJ312" s="17"/>
      <c r="LNK312" s="17"/>
      <c r="LNL312" s="17"/>
      <c r="LNM312" s="17"/>
      <c r="LNN312" s="17"/>
      <c r="LNO312" s="17"/>
      <c r="LNP312" s="17"/>
      <c r="LNQ312" s="18"/>
      <c r="LNR312" s="17"/>
      <c r="LNS312" s="17"/>
      <c r="LNT312" s="17"/>
      <c r="LNU312" s="17"/>
      <c r="LNV312" s="17"/>
      <c r="LNW312" s="17"/>
      <c r="LNX312" s="17"/>
      <c r="LNY312" s="18"/>
      <c r="LNZ312" s="17"/>
      <c r="LOA312" s="17"/>
      <c r="LOB312" s="17"/>
      <c r="LOC312" s="17"/>
      <c r="LOD312" s="17"/>
      <c r="LOE312" s="17"/>
      <c r="LOF312" s="17"/>
      <c r="LOG312" s="18"/>
      <c r="LOH312" s="17"/>
      <c r="LOI312" s="17"/>
      <c r="LOJ312" s="17"/>
      <c r="LOK312" s="17"/>
      <c r="LOL312" s="17"/>
      <c r="LOM312" s="17"/>
      <c r="LON312" s="17"/>
      <c r="LOO312" s="18"/>
      <c r="LOP312" s="17"/>
      <c r="LOQ312" s="17"/>
      <c r="LOR312" s="17"/>
      <c r="LOS312" s="17"/>
      <c r="LOT312" s="17"/>
      <c r="LOU312" s="17"/>
      <c r="LOV312" s="17"/>
      <c r="LOW312" s="18"/>
      <c r="LOX312" s="17"/>
      <c r="LOY312" s="17"/>
      <c r="LOZ312" s="17"/>
      <c r="LPA312" s="17"/>
      <c r="LPB312" s="17"/>
      <c r="LPC312" s="17"/>
      <c r="LPD312" s="17"/>
      <c r="LPE312" s="18"/>
      <c r="LPF312" s="17"/>
      <c r="LPG312" s="17"/>
      <c r="LPH312" s="17"/>
      <c r="LPI312" s="17"/>
      <c r="LPJ312" s="17"/>
      <c r="LPK312" s="17"/>
      <c r="LPL312" s="17"/>
      <c r="LPM312" s="18"/>
      <c r="LPN312" s="17"/>
      <c r="LPO312" s="17"/>
      <c r="LPP312" s="17"/>
      <c r="LPQ312" s="17"/>
      <c r="LPR312" s="17"/>
      <c r="LPS312" s="17"/>
      <c r="LPT312" s="17"/>
      <c r="LPU312" s="18"/>
      <c r="LPV312" s="17"/>
      <c r="LPW312" s="17"/>
      <c r="LPX312" s="17"/>
      <c r="LPY312" s="17"/>
      <c r="LPZ312" s="17"/>
      <c r="LQA312" s="17"/>
      <c r="LQB312" s="17"/>
      <c r="LQC312" s="18"/>
      <c r="LQD312" s="17"/>
      <c r="LQE312" s="17"/>
      <c r="LQF312" s="17"/>
      <c r="LQG312" s="17"/>
      <c r="LQH312" s="17"/>
      <c r="LQI312" s="17"/>
      <c r="LQJ312" s="17"/>
      <c r="LQK312" s="18"/>
      <c r="LQL312" s="17"/>
      <c r="LQM312" s="17"/>
      <c r="LQN312" s="17"/>
      <c r="LQO312" s="17"/>
      <c r="LQP312" s="17"/>
      <c r="LQQ312" s="17"/>
      <c r="LQR312" s="17"/>
      <c r="LQS312" s="18"/>
      <c r="LQT312" s="17"/>
      <c r="LQU312" s="17"/>
      <c r="LQV312" s="17"/>
      <c r="LQW312" s="17"/>
      <c r="LQX312" s="17"/>
      <c r="LQY312" s="17"/>
      <c r="LQZ312" s="17"/>
      <c r="LRA312" s="18"/>
      <c r="LRB312" s="17"/>
      <c r="LRC312" s="17"/>
      <c r="LRD312" s="17"/>
      <c r="LRE312" s="17"/>
      <c r="LRF312" s="17"/>
      <c r="LRG312" s="17"/>
      <c r="LRH312" s="17"/>
      <c r="LRI312" s="18"/>
      <c r="LRJ312" s="17"/>
      <c r="LRK312" s="17"/>
      <c r="LRL312" s="17"/>
      <c r="LRM312" s="17"/>
      <c r="LRN312" s="17"/>
      <c r="LRO312" s="17"/>
      <c r="LRP312" s="17"/>
      <c r="LRQ312" s="18"/>
      <c r="LRR312" s="17"/>
      <c r="LRS312" s="17"/>
      <c r="LRT312" s="17"/>
      <c r="LRU312" s="17"/>
      <c r="LRV312" s="17"/>
      <c r="LRW312" s="17"/>
      <c r="LRX312" s="17"/>
      <c r="LRY312" s="18"/>
      <c r="LRZ312" s="17"/>
      <c r="LSA312" s="17"/>
      <c r="LSB312" s="17"/>
      <c r="LSC312" s="17"/>
      <c r="LSD312" s="17"/>
      <c r="LSE312" s="17"/>
      <c r="LSF312" s="17"/>
      <c r="LSG312" s="18"/>
      <c r="LSH312" s="17"/>
      <c r="LSI312" s="17"/>
      <c r="LSJ312" s="17"/>
      <c r="LSK312" s="17"/>
      <c r="LSL312" s="17"/>
      <c r="LSM312" s="17"/>
      <c r="LSN312" s="17"/>
      <c r="LSO312" s="18"/>
      <c r="LSP312" s="17"/>
      <c r="LSQ312" s="17"/>
      <c r="LSR312" s="17"/>
      <c r="LSS312" s="17"/>
      <c r="LST312" s="17"/>
      <c r="LSU312" s="17"/>
      <c r="LSV312" s="17"/>
      <c r="LSW312" s="18"/>
      <c r="LSX312" s="17"/>
      <c r="LSY312" s="17"/>
      <c r="LSZ312" s="17"/>
      <c r="LTA312" s="17"/>
      <c r="LTB312" s="17"/>
      <c r="LTC312" s="17"/>
      <c r="LTD312" s="17"/>
      <c r="LTE312" s="18"/>
      <c r="LTF312" s="17"/>
      <c r="LTG312" s="17"/>
      <c r="LTH312" s="17"/>
      <c r="LTI312" s="17"/>
      <c r="LTJ312" s="17"/>
      <c r="LTK312" s="17"/>
      <c r="LTL312" s="17"/>
      <c r="LTM312" s="18"/>
      <c r="LTN312" s="17"/>
      <c r="LTO312" s="17"/>
      <c r="LTP312" s="17"/>
      <c r="LTQ312" s="17"/>
      <c r="LTR312" s="17"/>
      <c r="LTS312" s="17"/>
      <c r="LTT312" s="17"/>
      <c r="LTU312" s="18"/>
      <c r="LTV312" s="17"/>
      <c r="LTW312" s="17"/>
      <c r="LTX312" s="17"/>
      <c r="LTY312" s="17"/>
      <c r="LTZ312" s="17"/>
      <c r="LUA312" s="17"/>
      <c r="LUB312" s="17"/>
      <c r="LUC312" s="18"/>
      <c r="LUD312" s="17"/>
      <c r="LUE312" s="17"/>
      <c r="LUF312" s="17"/>
      <c r="LUG312" s="17"/>
      <c r="LUH312" s="17"/>
      <c r="LUI312" s="17"/>
      <c r="LUJ312" s="17"/>
      <c r="LUK312" s="18"/>
      <c r="LUL312" s="17"/>
      <c r="LUM312" s="17"/>
      <c r="LUN312" s="17"/>
      <c r="LUO312" s="17"/>
      <c r="LUP312" s="17"/>
      <c r="LUQ312" s="17"/>
      <c r="LUR312" s="17"/>
      <c r="LUS312" s="18"/>
      <c r="LUT312" s="17"/>
      <c r="LUU312" s="17"/>
      <c r="LUV312" s="17"/>
      <c r="LUW312" s="17"/>
      <c r="LUX312" s="17"/>
      <c r="LUY312" s="17"/>
      <c r="LUZ312" s="17"/>
      <c r="LVA312" s="18"/>
      <c r="LVB312" s="17"/>
      <c r="LVC312" s="17"/>
      <c r="LVD312" s="17"/>
      <c r="LVE312" s="17"/>
      <c r="LVF312" s="17"/>
      <c r="LVG312" s="17"/>
      <c r="LVH312" s="17"/>
      <c r="LVI312" s="18"/>
      <c r="LVJ312" s="17"/>
      <c r="LVK312" s="17"/>
      <c r="LVL312" s="17"/>
      <c r="LVM312" s="17"/>
      <c r="LVN312" s="17"/>
      <c r="LVO312" s="17"/>
      <c r="LVP312" s="17"/>
      <c r="LVQ312" s="18"/>
      <c r="LVR312" s="17"/>
      <c r="LVS312" s="17"/>
      <c r="LVT312" s="17"/>
      <c r="LVU312" s="17"/>
      <c r="LVV312" s="17"/>
      <c r="LVW312" s="17"/>
      <c r="LVX312" s="17"/>
      <c r="LVY312" s="18"/>
      <c r="LVZ312" s="17"/>
      <c r="LWA312" s="17"/>
      <c r="LWB312" s="17"/>
      <c r="LWC312" s="17"/>
      <c r="LWD312" s="17"/>
      <c r="LWE312" s="17"/>
      <c r="LWF312" s="17"/>
      <c r="LWG312" s="18"/>
      <c r="LWH312" s="17"/>
      <c r="LWI312" s="17"/>
      <c r="LWJ312" s="17"/>
      <c r="LWK312" s="17"/>
      <c r="LWL312" s="17"/>
      <c r="LWM312" s="17"/>
      <c r="LWN312" s="17"/>
      <c r="LWO312" s="18"/>
      <c r="LWP312" s="17"/>
      <c r="LWQ312" s="17"/>
      <c r="LWR312" s="17"/>
      <c r="LWS312" s="17"/>
      <c r="LWT312" s="17"/>
      <c r="LWU312" s="17"/>
      <c r="LWV312" s="17"/>
      <c r="LWW312" s="18"/>
      <c r="LWX312" s="17"/>
      <c r="LWY312" s="17"/>
      <c r="LWZ312" s="17"/>
      <c r="LXA312" s="17"/>
      <c r="LXB312" s="17"/>
      <c r="LXC312" s="17"/>
      <c r="LXD312" s="17"/>
      <c r="LXE312" s="18"/>
      <c r="LXF312" s="17"/>
      <c r="LXG312" s="17"/>
      <c r="LXH312" s="17"/>
      <c r="LXI312" s="17"/>
      <c r="LXJ312" s="17"/>
      <c r="LXK312" s="17"/>
      <c r="LXL312" s="17"/>
      <c r="LXM312" s="18"/>
      <c r="LXN312" s="17"/>
      <c r="LXO312" s="17"/>
      <c r="LXP312" s="17"/>
      <c r="LXQ312" s="17"/>
      <c r="LXR312" s="17"/>
      <c r="LXS312" s="17"/>
      <c r="LXT312" s="17"/>
      <c r="LXU312" s="18"/>
      <c r="LXV312" s="17"/>
      <c r="LXW312" s="17"/>
      <c r="LXX312" s="17"/>
      <c r="LXY312" s="17"/>
      <c r="LXZ312" s="17"/>
      <c r="LYA312" s="17"/>
      <c r="LYB312" s="17"/>
      <c r="LYC312" s="18"/>
      <c r="LYD312" s="17"/>
      <c r="LYE312" s="17"/>
      <c r="LYF312" s="17"/>
      <c r="LYG312" s="17"/>
      <c r="LYH312" s="17"/>
      <c r="LYI312" s="17"/>
      <c r="LYJ312" s="17"/>
      <c r="LYK312" s="18"/>
      <c r="LYL312" s="17"/>
      <c r="LYM312" s="17"/>
      <c r="LYN312" s="17"/>
      <c r="LYO312" s="17"/>
      <c r="LYP312" s="17"/>
      <c r="LYQ312" s="17"/>
      <c r="LYR312" s="17"/>
      <c r="LYS312" s="18"/>
      <c r="LYT312" s="17"/>
      <c r="LYU312" s="17"/>
      <c r="LYV312" s="17"/>
      <c r="LYW312" s="17"/>
      <c r="LYX312" s="17"/>
      <c r="LYY312" s="17"/>
      <c r="LYZ312" s="17"/>
      <c r="LZA312" s="18"/>
      <c r="LZB312" s="17"/>
      <c r="LZC312" s="17"/>
      <c r="LZD312" s="17"/>
      <c r="LZE312" s="17"/>
      <c r="LZF312" s="17"/>
      <c r="LZG312" s="17"/>
      <c r="LZH312" s="17"/>
      <c r="LZI312" s="18"/>
      <c r="LZJ312" s="17"/>
      <c r="LZK312" s="17"/>
      <c r="LZL312" s="17"/>
      <c r="LZM312" s="17"/>
      <c r="LZN312" s="17"/>
      <c r="LZO312" s="17"/>
      <c r="LZP312" s="17"/>
      <c r="LZQ312" s="18"/>
      <c r="LZR312" s="17"/>
      <c r="LZS312" s="17"/>
      <c r="LZT312" s="17"/>
      <c r="LZU312" s="17"/>
      <c r="LZV312" s="17"/>
      <c r="LZW312" s="17"/>
      <c r="LZX312" s="17"/>
      <c r="LZY312" s="18"/>
      <c r="LZZ312" s="17"/>
      <c r="MAA312" s="17"/>
      <c r="MAB312" s="17"/>
      <c r="MAC312" s="17"/>
      <c r="MAD312" s="17"/>
      <c r="MAE312" s="17"/>
      <c r="MAF312" s="17"/>
      <c r="MAG312" s="18"/>
      <c r="MAH312" s="17"/>
      <c r="MAI312" s="17"/>
      <c r="MAJ312" s="17"/>
      <c r="MAK312" s="17"/>
      <c r="MAL312" s="17"/>
      <c r="MAM312" s="17"/>
      <c r="MAN312" s="17"/>
      <c r="MAO312" s="18"/>
      <c r="MAP312" s="17"/>
      <c r="MAQ312" s="17"/>
      <c r="MAR312" s="17"/>
      <c r="MAS312" s="17"/>
      <c r="MAT312" s="17"/>
      <c r="MAU312" s="17"/>
      <c r="MAV312" s="17"/>
      <c r="MAW312" s="18"/>
      <c r="MAX312" s="17"/>
      <c r="MAY312" s="17"/>
      <c r="MAZ312" s="17"/>
      <c r="MBA312" s="17"/>
      <c r="MBB312" s="17"/>
      <c r="MBC312" s="17"/>
      <c r="MBD312" s="17"/>
      <c r="MBE312" s="18"/>
      <c r="MBF312" s="17"/>
      <c r="MBG312" s="17"/>
      <c r="MBH312" s="17"/>
      <c r="MBI312" s="17"/>
      <c r="MBJ312" s="17"/>
      <c r="MBK312" s="17"/>
      <c r="MBL312" s="17"/>
      <c r="MBM312" s="18"/>
      <c r="MBN312" s="17"/>
      <c r="MBO312" s="17"/>
      <c r="MBP312" s="17"/>
      <c r="MBQ312" s="17"/>
      <c r="MBR312" s="17"/>
      <c r="MBS312" s="17"/>
      <c r="MBT312" s="17"/>
      <c r="MBU312" s="18"/>
      <c r="MBV312" s="17"/>
      <c r="MBW312" s="17"/>
      <c r="MBX312" s="17"/>
      <c r="MBY312" s="17"/>
      <c r="MBZ312" s="17"/>
      <c r="MCA312" s="17"/>
      <c r="MCB312" s="17"/>
      <c r="MCC312" s="18"/>
      <c r="MCD312" s="17"/>
      <c r="MCE312" s="17"/>
      <c r="MCF312" s="17"/>
      <c r="MCG312" s="17"/>
      <c r="MCH312" s="17"/>
      <c r="MCI312" s="17"/>
      <c r="MCJ312" s="17"/>
      <c r="MCK312" s="18"/>
      <c r="MCL312" s="17"/>
      <c r="MCM312" s="17"/>
      <c r="MCN312" s="17"/>
      <c r="MCO312" s="17"/>
      <c r="MCP312" s="17"/>
      <c r="MCQ312" s="17"/>
      <c r="MCR312" s="17"/>
      <c r="MCS312" s="18"/>
      <c r="MCT312" s="17"/>
      <c r="MCU312" s="17"/>
      <c r="MCV312" s="17"/>
      <c r="MCW312" s="17"/>
      <c r="MCX312" s="17"/>
      <c r="MCY312" s="17"/>
      <c r="MCZ312" s="17"/>
      <c r="MDA312" s="18"/>
      <c r="MDB312" s="17"/>
      <c r="MDC312" s="17"/>
      <c r="MDD312" s="17"/>
      <c r="MDE312" s="17"/>
      <c r="MDF312" s="17"/>
      <c r="MDG312" s="17"/>
      <c r="MDH312" s="17"/>
      <c r="MDI312" s="18"/>
      <c r="MDJ312" s="17"/>
      <c r="MDK312" s="17"/>
      <c r="MDL312" s="17"/>
      <c r="MDM312" s="17"/>
      <c r="MDN312" s="17"/>
      <c r="MDO312" s="17"/>
      <c r="MDP312" s="17"/>
      <c r="MDQ312" s="18"/>
      <c r="MDR312" s="17"/>
      <c r="MDS312" s="17"/>
      <c r="MDT312" s="17"/>
      <c r="MDU312" s="17"/>
      <c r="MDV312" s="17"/>
      <c r="MDW312" s="17"/>
      <c r="MDX312" s="17"/>
      <c r="MDY312" s="18"/>
      <c r="MDZ312" s="17"/>
      <c r="MEA312" s="17"/>
      <c r="MEB312" s="17"/>
      <c r="MEC312" s="17"/>
      <c r="MED312" s="17"/>
      <c r="MEE312" s="17"/>
      <c r="MEF312" s="17"/>
      <c r="MEG312" s="18"/>
      <c r="MEH312" s="17"/>
      <c r="MEI312" s="17"/>
      <c r="MEJ312" s="17"/>
      <c r="MEK312" s="17"/>
      <c r="MEL312" s="17"/>
      <c r="MEM312" s="17"/>
      <c r="MEN312" s="17"/>
      <c r="MEO312" s="18"/>
      <c r="MEP312" s="17"/>
      <c r="MEQ312" s="17"/>
      <c r="MER312" s="17"/>
      <c r="MES312" s="17"/>
      <c r="MET312" s="17"/>
      <c r="MEU312" s="17"/>
      <c r="MEV312" s="17"/>
      <c r="MEW312" s="18"/>
      <c r="MEX312" s="17"/>
      <c r="MEY312" s="17"/>
      <c r="MEZ312" s="17"/>
      <c r="MFA312" s="17"/>
      <c r="MFB312" s="17"/>
      <c r="MFC312" s="17"/>
      <c r="MFD312" s="17"/>
      <c r="MFE312" s="18"/>
      <c r="MFF312" s="17"/>
      <c r="MFG312" s="17"/>
      <c r="MFH312" s="17"/>
      <c r="MFI312" s="17"/>
      <c r="MFJ312" s="17"/>
      <c r="MFK312" s="17"/>
      <c r="MFL312" s="17"/>
      <c r="MFM312" s="18"/>
      <c r="MFN312" s="17"/>
      <c r="MFO312" s="17"/>
      <c r="MFP312" s="17"/>
      <c r="MFQ312" s="17"/>
      <c r="MFR312" s="17"/>
      <c r="MFS312" s="17"/>
      <c r="MFT312" s="17"/>
      <c r="MFU312" s="18"/>
      <c r="MFV312" s="17"/>
      <c r="MFW312" s="17"/>
      <c r="MFX312" s="17"/>
      <c r="MFY312" s="17"/>
      <c r="MFZ312" s="17"/>
      <c r="MGA312" s="17"/>
      <c r="MGB312" s="17"/>
      <c r="MGC312" s="18"/>
      <c r="MGD312" s="17"/>
      <c r="MGE312" s="17"/>
      <c r="MGF312" s="17"/>
      <c r="MGG312" s="17"/>
      <c r="MGH312" s="17"/>
      <c r="MGI312" s="17"/>
      <c r="MGJ312" s="17"/>
      <c r="MGK312" s="18"/>
      <c r="MGL312" s="17"/>
      <c r="MGM312" s="17"/>
      <c r="MGN312" s="17"/>
      <c r="MGO312" s="17"/>
      <c r="MGP312" s="17"/>
      <c r="MGQ312" s="17"/>
      <c r="MGR312" s="17"/>
      <c r="MGS312" s="18"/>
      <c r="MGT312" s="17"/>
      <c r="MGU312" s="17"/>
      <c r="MGV312" s="17"/>
      <c r="MGW312" s="17"/>
      <c r="MGX312" s="17"/>
      <c r="MGY312" s="17"/>
      <c r="MGZ312" s="17"/>
      <c r="MHA312" s="18"/>
      <c r="MHB312" s="17"/>
      <c r="MHC312" s="17"/>
      <c r="MHD312" s="17"/>
      <c r="MHE312" s="17"/>
      <c r="MHF312" s="17"/>
      <c r="MHG312" s="17"/>
      <c r="MHH312" s="17"/>
      <c r="MHI312" s="18"/>
      <c r="MHJ312" s="17"/>
      <c r="MHK312" s="17"/>
      <c r="MHL312" s="17"/>
      <c r="MHM312" s="17"/>
      <c r="MHN312" s="17"/>
      <c r="MHO312" s="17"/>
      <c r="MHP312" s="17"/>
      <c r="MHQ312" s="18"/>
      <c r="MHR312" s="17"/>
      <c r="MHS312" s="17"/>
      <c r="MHT312" s="17"/>
      <c r="MHU312" s="17"/>
      <c r="MHV312" s="17"/>
      <c r="MHW312" s="17"/>
      <c r="MHX312" s="17"/>
      <c r="MHY312" s="18"/>
      <c r="MHZ312" s="17"/>
      <c r="MIA312" s="17"/>
      <c r="MIB312" s="17"/>
      <c r="MIC312" s="17"/>
      <c r="MID312" s="17"/>
      <c r="MIE312" s="17"/>
      <c r="MIF312" s="17"/>
      <c r="MIG312" s="18"/>
      <c r="MIH312" s="17"/>
      <c r="MII312" s="17"/>
      <c r="MIJ312" s="17"/>
      <c r="MIK312" s="17"/>
      <c r="MIL312" s="17"/>
      <c r="MIM312" s="17"/>
      <c r="MIN312" s="17"/>
      <c r="MIO312" s="18"/>
      <c r="MIP312" s="17"/>
      <c r="MIQ312" s="17"/>
      <c r="MIR312" s="17"/>
      <c r="MIS312" s="17"/>
      <c r="MIT312" s="17"/>
      <c r="MIU312" s="17"/>
      <c r="MIV312" s="17"/>
      <c r="MIW312" s="18"/>
      <c r="MIX312" s="17"/>
      <c r="MIY312" s="17"/>
      <c r="MIZ312" s="17"/>
      <c r="MJA312" s="17"/>
      <c r="MJB312" s="17"/>
      <c r="MJC312" s="17"/>
      <c r="MJD312" s="17"/>
      <c r="MJE312" s="18"/>
      <c r="MJF312" s="17"/>
      <c r="MJG312" s="17"/>
      <c r="MJH312" s="17"/>
      <c r="MJI312" s="17"/>
      <c r="MJJ312" s="17"/>
      <c r="MJK312" s="17"/>
      <c r="MJL312" s="17"/>
      <c r="MJM312" s="18"/>
      <c r="MJN312" s="17"/>
      <c r="MJO312" s="17"/>
      <c r="MJP312" s="17"/>
      <c r="MJQ312" s="17"/>
      <c r="MJR312" s="17"/>
      <c r="MJS312" s="17"/>
      <c r="MJT312" s="17"/>
      <c r="MJU312" s="18"/>
      <c r="MJV312" s="17"/>
      <c r="MJW312" s="17"/>
      <c r="MJX312" s="17"/>
      <c r="MJY312" s="17"/>
      <c r="MJZ312" s="17"/>
      <c r="MKA312" s="17"/>
      <c r="MKB312" s="17"/>
      <c r="MKC312" s="18"/>
      <c r="MKD312" s="17"/>
      <c r="MKE312" s="17"/>
      <c r="MKF312" s="17"/>
      <c r="MKG312" s="17"/>
      <c r="MKH312" s="17"/>
      <c r="MKI312" s="17"/>
      <c r="MKJ312" s="17"/>
      <c r="MKK312" s="18"/>
      <c r="MKL312" s="17"/>
      <c r="MKM312" s="17"/>
      <c r="MKN312" s="17"/>
      <c r="MKO312" s="17"/>
      <c r="MKP312" s="17"/>
      <c r="MKQ312" s="17"/>
      <c r="MKR312" s="17"/>
      <c r="MKS312" s="18"/>
      <c r="MKT312" s="17"/>
      <c r="MKU312" s="17"/>
      <c r="MKV312" s="17"/>
      <c r="MKW312" s="17"/>
      <c r="MKX312" s="17"/>
      <c r="MKY312" s="17"/>
      <c r="MKZ312" s="17"/>
      <c r="MLA312" s="18"/>
      <c r="MLB312" s="17"/>
      <c r="MLC312" s="17"/>
      <c r="MLD312" s="17"/>
      <c r="MLE312" s="17"/>
      <c r="MLF312" s="17"/>
      <c r="MLG312" s="17"/>
      <c r="MLH312" s="17"/>
      <c r="MLI312" s="18"/>
      <c r="MLJ312" s="17"/>
      <c r="MLK312" s="17"/>
      <c r="MLL312" s="17"/>
      <c r="MLM312" s="17"/>
      <c r="MLN312" s="17"/>
      <c r="MLO312" s="17"/>
      <c r="MLP312" s="17"/>
      <c r="MLQ312" s="18"/>
      <c r="MLR312" s="17"/>
      <c r="MLS312" s="17"/>
      <c r="MLT312" s="17"/>
      <c r="MLU312" s="17"/>
      <c r="MLV312" s="17"/>
      <c r="MLW312" s="17"/>
      <c r="MLX312" s="17"/>
      <c r="MLY312" s="18"/>
      <c r="MLZ312" s="17"/>
      <c r="MMA312" s="17"/>
      <c r="MMB312" s="17"/>
      <c r="MMC312" s="17"/>
      <c r="MMD312" s="17"/>
      <c r="MME312" s="17"/>
      <c r="MMF312" s="17"/>
      <c r="MMG312" s="18"/>
      <c r="MMH312" s="17"/>
      <c r="MMI312" s="17"/>
      <c r="MMJ312" s="17"/>
      <c r="MMK312" s="17"/>
      <c r="MML312" s="17"/>
      <c r="MMM312" s="17"/>
      <c r="MMN312" s="17"/>
      <c r="MMO312" s="18"/>
      <c r="MMP312" s="17"/>
      <c r="MMQ312" s="17"/>
      <c r="MMR312" s="17"/>
      <c r="MMS312" s="17"/>
      <c r="MMT312" s="17"/>
      <c r="MMU312" s="17"/>
      <c r="MMV312" s="17"/>
      <c r="MMW312" s="18"/>
      <c r="MMX312" s="17"/>
      <c r="MMY312" s="17"/>
      <c r="MMZ312" s="17"/>
      <c r="MNA312" s="17"/>
      <c r="MNB312" s="17"/>
      <c r="MNC312" s="17"/>
      <c r="MND312" s="17"/>
      <c r="MNE312" s="18"/>
      <c r="MNF312" s="17"/>
      <c r="MNG312" s="17"/>
      <c r="MNH312" s="17"/>
      <c r="MNI312" s="17"/>
      <c r="MNJ312" s="17"/>
      <c r="MNK312" s="17"/>
      <c r="MNL312" s="17"/>
      <c r="MNM312" s="18"/>
      <c r="MNN312" s="17"/>
      <c r="MNO312" s="17"/>
      <c r="MNP312" s="17"/>
      <c r="MNQ312" s="17"/>
      <c r="MNR312" s="17"/>
      <c r="MNS312" s="17"/>
      <c r="MNT312" s="17"/>
      <c r="MNU312" s="18"/>
      <c r="MNV312" s="17"/>
      <c r="MNW312" s="17"/>
      <c r="MNX312" s="17"/>
      <c r="MNY312" s="17"/>
      <c r="MNZ312" s="17"/>
      <c r="MOA312" s="17"/>
      <c r="MOB312" s="17"/>
      <c r="MOC312" s="18"/>
      <c r="MOD312" s="17"/>
      <c r="MOE312" s="17"/>
      <c r="MOF312" s="17"/>
      <c r="MOG312" s="17"/>
      <c r="MOH312" s="17"/>
      <c r="MOI312" s="17"/>
      <c r="MOJ312" s="17"/>
      <c r="MOK312" s="18"/>
      <c r="MOL312" s="17"/>
      <c r="MOM312" s="17"/>
      <c r="MON312" s="17"/>
      <c r="MOO312" s="17"/>
      <c r="MOP312" s="17"/>
      <c r="MOQ312" s="17"/>
      <c r="MOR312" s="17"/>
      <c r="MOS312" s="18"/>
      <c r="MOT312" s="17"/>
      <c r="MOU312" s="17"/>
      <c r="MOV312" s="17"/>
      <c r="MOW312" s="17"/>
      <c r="MOX312" s="17"/>
      <c r="MOY312" s="17"/>
      <c r="MOZ312" s="17"/>
      <c r="MPA312" s="18"/>
      <c r="MPB312" s="17"/>
      <c r="MPC312" s="17"/>
      <c r="MPD312" s="17"/>
      <c r="MPE312" s="17"/>
      <c r="MPF312" s="17"/>
      <c r="MPG312" s="17"/>
      <c r="MPH312" s="17"/>
      <c r="MPI312" s="18"/>
      <c r="MPJ312" s="17"/>
      <c r="MPK312" s="17"/>
      <c r="MPL312" s="17"/>
      <c r="MPM312" s="17"/>
      <c r="MPN312" s="17"/>
      <c r="MPO312" s="17"/>
      <c r="MPP312" s="17"/>
      <c r="MPQ312" s="18"/>
      <c r="MPR312" s="17"/>
      <c r="MPS312" s="17"/>
      <c r="MPT312" s="17"/>
      <c r="MPU312" s="17"/>
      <c r="MPV312" s="17"/>
      <c r="MPW312" s="17"/>
      <c r="MPX312" s="17"/>
      <c r="MPY312" s="18"/>
      <c r="MPZ312" s="17"/>
      <c r="MQA312" s="17"/>
      <c r="MQB312" s="17"/>
      <c r="MQC312" s="17"/>
      <c r="MQD312" s="17"/>
      <c r="MQE312" s="17"/>
      <c r="MQF312" s="17"/>
      <c r="MQG312" s="18"/>
      <c r="MQH312" s="17"/>
      <c r="MQI312" s="17"/>
      <c r="MQJ312" s="17"/>
      <c r="MQK312" s="17"/>
      <c r="MQL312" s="17"/>
      <c r="MQM312" s="17"/>
      <c r="MQN312" s="17"/>
      <c r="MQO312" s="18"/>
      <c r="MQP312" s="17"/>
      <c r="MQQ312" s="17"/>
      <c r="MQR312" s="17"/>
      <c r="MQS312" s="17"/>
      <c r="MQT312" s="17"/>
      <c r="MQU312" s="17"/>
      <c r="MQV312" s="17"/>
      <c r="MQW312" s="18"/>
      <c r="MQX312" s="17"/>
      <c r="MQY312" s="17"/>
      <c r="MQZ312" s="17"/>
      <c r="MRA312" s="17"/>
      <c r="MRB312" s="17"/>
      <c r="MRC312" s="17"/>
      <c r="MRD312" s="17"/>
      <c r="MRE312" s="18"/>
      <c r="MRF312" s="17"/>
      <c r="MRG312" s="17"/>
      <c r="MRH312" s="17"/>
      <c r="MRI312" s="17"/>
      <c r="MRJ312" s="17"/>
      <c r="MRK312" s="17"/>
      <c r="MRL312" s="17"/>
      <c r="MRM312" s="18"/>
      <c r="MRN312" s="17"/>
      <c r="MRO312" s="17"/>
      <c r="MRP312" s="17"/>
      <c r="MRQ312" s="17"/>
      <c r="MRR312" s="17"/>
      <c r="MRS312" s="17"/>
      <c r="MRT312" s="17"/>
      <c r="MRU312" s="18"/>
      <c r="MRV312" s="17"/>
      <c r="MRW312" s="17"/>
      <c r="MRX312" s="17"/>
      <c r="MRY312" s="17"/>
      <c r="MRZ312" s="17"/>
      <c r="MSA312" s="17"/>
      <c r="MSB312" s="17"/>
      <c r="MSC312" s="18"/>
      <c r="MSD312" s="17"/>
      <c r="MSE312" s="17"/>
      <c r="MSF312" s="17"/>
      <c r="MSG312" s="17"/>
      <c r="MSH312" s="17"/>
      <c r="MSI312" s="17"/>
      <c r="MSJ312" s="17"/>
      <c r="MSK312" s="18"/>
      <c r="MSL312" s="17"/>
      <c r="MSM312" s="17"/>
      <c r="MSN312" s="17"/>
      <c r="MSO312" s="17"/>
      <c r="MSP312" s="17"/>
      <c r="MSQ312" s="17"/>
      <c r="MSR312" s="17"/>
      <c r="MSS312" s="18"/>
      <c r="MST312" s="17"/>
      <c r="MSU312" s="17"/>
      <c r="MSV312" s="17"/>
      <c r="MSW312" s="17"/>
      <c r="MSX312" s="17"/>
      <c r="MSY312" s="17"/>
      <c r="MSZ312" s="17"/>
      <c r="MTA312" s="18"/>
      <c r="MTB312" s="17"/>
      <c r="MTC312" s="17"/>
      <c r="MTD312" s="17"/>
      <c r="MTE312" s="17"/>
      <c r="MTF312" s="17"/>
      <c r="MTG312" s="17"/>
      <c r="MTH312" s="17"/>
      <c r="MTI312" s="18"/>
      <c r="MTJ312" s="17"/>
      <c r="MTK312" s="17"/>
      <c r="MTL312" s="17"/>
      <c r="MTM312" s="17"/>
      <c r="MTN312" s="17"/>
      <c r="MTO312" s="17"/>
      <c r="MTP312" s="17"/>
      <c r="MTQ312" s="18"/>
      <c r="MTR312" s="17"/>
      <c r="MTS312" s="17"/>
      <c r="MTT312" s="17"/>
      <c r="MTU312" s="17"/>
      <c r="MTV312" s="17"/>
      <c r="MTW312" s="17"/>
      <c r="MTX312" s="17"/>
      <c r="MTY312" s="18"/>
      <c r="MTZ312" s="17"/>
      <c r="MUA312" s="17"/>
      <c r="MUB312" s="17"/>
      <c r="MUC312" s="17"/>
      <c r="MUD312" s="17"/>
      <c r="MUE312" s="17"/>
      <c r="MUF312" s="17"/>
      <c r="MUG312" s="18"/>
      <c r="MUH312" s="17"/>
      <c r="MUI312" s="17"/>
      <c r="MUJ312" s="17"/>
      <c r="MUK312" s="17"/>
      <c r="MUL312" s="17"/>
      <c r="MUM312" s="17"/>
      <c r="MUN312" s="17"/>
      <c r="MUO312" s="18"/>
      <c r="MUP312" s="17"/>
      <c r="MUQ312" s="17"/>
      <c r="MUR312" s="17"/>
      <c r="MUS312" s="17"/>
      <c r="MUT312" s="17"/>
      <c r="MUU312" s="17"/>
      <c r="MUV312" s="17"/>
      <c r="MUW312" s="18"/>
      <c r="MUX312" s="17"/>
      <c r="MUY312" s="17"/>
      <c r="MUZ312" s="17"/>
      <c r="MVA312" s="17"/>
      <c r="MVB312" s="17"/>
      <c r="MVC312" s="17"/>
      <c r="MVD312" s="17"/>
      <c r="MVE312" s="18"/>
      <c r="MVF312" s="17"/>
      <c r="MVG312" s="17"/>
      <c r="MVH312" s="17"/>
      <c r="MVI312" s="17"/>
      <c r="MVJ312" s="17"/>
      <c r="MVK312" s="17"/>
      <c r="MVL312" s="17"/>
      <c r="MVM312" s="18"/>
      <c r="MVN312" s="17"/>
      <c r="MVO312" s="17"/>
      <c r="MVP312" s="17"/>
      <c r="MVQ312" s="17"/>
      <c r="MVR312" s="17"/>
      <c r="MVS312" s="17"/>
      <c r="MVT312" s="17"/>
      <c r="MVU312" s="18"/>
      <c r="MVV312" s="17"/>
      <c r="MVW312" s="17"/>
      <c r="MVX312" s="17"/>
      <c r="MVY312" s="17"/>
      <c r="MVZ312" s="17"/>
      <c r="MWA312" s="17"/>
      <c r="MWB312" s="17"/>
      <c r="MWC312" s="18"/>
      <c r="MWD312" s="17"/>
      <c r="MWE312" s="17"/>
      <c r="MWF312" s="17"/>
      <c r="MWG312" s="17"/>
      <c r="MWH312" s="17"/>
      <c r="MWI312" s="17"/>
      <c r="MWJ312" s="17"/>
      <c r="MWK312" s="18"/>
      <c r="MWL312" s="17"/>
      <c r="MWM312" s="17"/>
      <c r="MWN312" s="17"/>
      <c r="MWO312" s="17"/>
      <c r="MWP312" s="17"/>
      <c r="MWQ312" s="17"/>
      <c r="MWR312" s="17"/>
      <c r="MWS312" s="18"/>
      <c r="MWT312" s="17"/>
      <c r="MWU312" s="17"/>
      <c r="MWV312" s="17"/>
      <c r="MWW312" s="17"/>
      <c r="MWX312" s="17"/>
      <c r="MWY312" s="17"/>
      <c r="MWZ312" s="17"/>
      <c r="MXA312" s="18"/>
      <c r="MXB312" s="17"/>
      <c r="MXC312" s="17"/>
      <c r="MXD312" s="17"/>
      <c r="MXE312" s="17"/>
      <c r="MXF312" s="17"/>
      <c r="MXG312" s="17"/>
      <c r="MXH312" s="17"/>
      <c r="MXI312" s="18"/>
      <c r="MXJ312" s="17"/>
      <c r="MXK312" s="17"/>
      <c r="MXL312" s="17"/>
      <c r="MXM312" s="17"/>
      <c r="MXN312" s="17"/>
      <c r="MXO312" s="17"/>
      <c r="MXP312" s="17"/>
      <c r="MXQ312" s="18"/>
      <c r="MXR312" s="17"/>
      <c r="MXS312" s="17"/>
      <c r="MXT312" s="17"/>
      <c r="MXU312" s="17"/>
      <c r="MXV312" s="17"/>
      <c r="MXW312" s="17"/>
      <c r="MXX312" s="17"/>
      <c r="MXY312" s="18"/>
      <c r="MXZ312" s="17"/>
      <c r="MYA312" s="17"/>
      <c r="MYB312" s="17"/>
      <c r="MYC312" s="17"/>
      <c r="MYD312" s="17"/>
      <c r="MYE312" s="17"/>
      <c r="MYF312" s="17"/>
      <c r="MYG312" s="18"/>
      <c r="MYH312" s="17"/>
      <c r="MYI312" s="17"/>
      <c r="MYJ312" s="17"/>
      <c r="MYK312" s="17"/>
      <c r="MYL312" s="17"/>
      <c r="MYM312" s="17"/>
      <c r="MYN312" s="17"/>
      <c r="MYO312" s="18"/>
      <c r="MYP312" s="17"/>
      <c r="MYQ312" s="17"/>
      <c r="MYR312" s="17"/>
      <c r="MYS312" s="17"/>
      <c r="MYT312" s="17"/>
      <c r="MYU312" s="17"/>
      <c r="MYV312" s="17"/>
      <c r="MYW312" s="18"/>
      <c r="MYX312" s="17"/>
      <c r="MYY312" s="17"/>
      <c r="MYZ312" s="17"/>
      <c r="MZA312" s="17"/>
      <c r="MZB312" s="17"/>
      <c r="MZC312" s="17"/>
      <c r="MZD312" s="17"/>
      <c r="MZE312" s="18"/>
      <c r="MZF312" s="17"/>
      <c r="MZG312" s="17"/>
      <c r="MZH312" s="17"/>
      <c r="MZI312" s="17"/>
      <c r="MZJ312" s="17"/>
      <c r="MZK312" s="17"/>
      <c r="MZL312" s="17"/>
      <c r="MZM312" s="18"/>
      <c r="MZN312" s="17"/>
      <c r="MZO312" s="17"/>
      <c r="MZP312" s="17"/>
      <c r="MZQ312" s="17"/>
      <c r="MZR312" s="17"/>
      <c r="MZS312" s="17"/>
      <c r="MZT312" s="17"/>
      <c r="MZU312" s="18"/>
      <c r="MZV312" s="17"/>
      <c r="MZW312" s="17"/>
      <c r="MZX312" s="17"/>
      <c r="MZY312" s="17"/>
      <c r="MZZ312" s="17"/>
      <c r="NAA312" s="17"/>
      <c r="NAB312" s="17"/>
      <c r="NAC312" s="18"/>
      <c r="NAD312" s="17"/>
      <c r="NAE312" s="17"/>
      <c r="NAF312" s="17"/>
      <c r="NAG312" s="17"/>
      <c r="NAH312" s="17"/>
      <c r="NAI312" s="17"/>
      <c r="NAJ312" s="17"/>
      <c r="NAK312" s="18"/>
      <c r="NAL312" s="17"/>
      <c r="NAM312" s="17"/>
      <c r="NAN312" s="17"/>
      <c r="NAO312" s="17"/>
      <c r="NAP312" s="17"/>
      <c r="NAQ312" s="17"/>
      <c r="NAR312" s="17"/>
      <c r="NAS312" s="18"/>
      <c r="NAT312" s="17"/>
      <c r="NAU312" s="17"/>
      <c r="NAV312" s="17"/>
      <c r="NAW312" s="17"/>
      <c r="NAX312" s="17"/>
      <c r="NAY312" s="17"/>
      <c r="NAZ312" s="17"/>
      <c r="NBA312" s="18"/>
      <c r="NBB312" s="17"/>
      <c r="NBC312" s="17"/>
      <c r="NBD312" s="17"/>
      <c r="NBE312" s="17"/>
      <c r="NBF312" s="17"/>
      <c r="NBG312" s="17"/>
      <c r="NBH312" s="17"/>
      <c r="NBI312" s="18"/>
      <c r="NBJ312" s="17"/>
      <c r="NBK312" s="17"/>
      <c r="NBL312" s="17"/>
      <c r="NBM312" s="17"/>
      <c r="NBN312" s="17"/>
      <c r="NBO312" s="17"/>
      <c r="NBP312" s="17"/>
      <c r="NBQ312" s="18"/>
      <c r="NBR312" s="17"/>
      <c r="NBS312" s="17"/>
      <c r="NBT312" s="17"/>
      <c r="NBU312" s="17"/>
      <c r="NBV312" s="17"/>
      <c r="NBW312" s="17"/>
      <c r="NBX312" s="17"/>
      <c r="NBY312" s="18"/>
      <c r="NBZ312" s="17"/>
      <c r="NCA312" s="17"/>
      <c r="NCB312" s="17"/>
      <c r="NCC312" s="17"/>
      <c r="NCD312" s="17"/>
      <c r="NCE312" s="17"/>
      <c r="NCF312" s="17"/>
      <c r="NCG312" s="18"/>
      <c r="NCH312" s="17"/>
      <c r="NCI312" s="17"/>
      <c r="NCJ312" s="17"/>
      <c r="NCK312" s="17"/>
      <c r="NCL312" s="17"/>
      <c r="NCM312" s="17"/>
      <c r="NCN312" s="17"/>
      <c r="NCO312" s="18"/>
      <c r="NCP312" s="17"/>
      <c r="NCQ312" s="17"/>
      <c r="NCR312" s="17"/>
      <c r="NCS312" s="17"/>
      <c r="NCT312" s="17"/>
      <c r="NCU312" s="17"/>
      <c r="NCV312" s="17"/>
      <c r="NCW312" s="18"/>
      <c r="NCX312" s="17"/>
      <c r="NCY312" s="17"/>
      <c r="NCZ312" s="17"/>
      <c r="NDA312" s="17"/>
      <c r="NDB312" s="17"/>
      <c r="NDC312" s="17"/>
      <c r="NDD312" s="17"/>
      <c r="NDE312" s="18"/>
      <c r="NDF312" s="17"/>
      <c r="NDG312" s="17"/>
      <c r="NDH312" s="17"/>
      <c r="NDI312" s="17"/>
      <c r="NDJ312" s="17"/>
      <c r="NDK312" s="17"/>
      <c r="NDL312" s="17"/>
      <c r="NDM312" s="18"/>
      <c r="NDN312" s="17"/>
      <c r="NDO312" s="17"/>
      <c r="NDP312" s="17"/>
      <c r="NDQ312" s="17"/>
      <c r="NDR312" s="17"/>
      <c r="NDS312" s="17"/>
      <c r="NDT312" s="17"/>
      <c r="NDU312" s="18"/>
      <c r="NDV312" s="17"/>
      <c r="NDW312" s="17"/>
      <c r="NDX312" s="17"/>
      <c r="NDY312" s="17"/>
      <c r="NDZ312" s="17"/>
      <c r="NEA312" s="17"/>
      <c r="NEB312" s="17"/>
      <c r="NEC312" s="18"/>
      <c r="NED312" s="17"/>
      <c r="NEE312" s="17"/>
      <c r="NEF312" s="17"/>
      <c r="NEG312" s="17"/>
      <c r="NEH312" s="17"/>
      <c r="NEI312" s="17"/>
      <c r="NEJ312" s="17"/>
      <c r="NEK312" s="18"/>
      <c r="NEL312" s="17"/>
      <c r="NEM312" s="17"/>
      <c r="NEN312" s="17"/>
      <c r="NEO312" s="17"/>
      <c r="NEP312" s="17"/>
      <c r="NEQ312" s="17"/>
      <c r="NER312" s="17"/>
      <c r="NES312" s="18"/>
      <c r="NET312" s="17"/>
      <c r="NEU312" s="17"/>
      <c r="NEV312" s="17"/>
      <c r="NEW312" s="17"/>
      <c r="NEX312" s="17"/>
      <c r="NEY312" s="17"/>
      <c r="NEZ312" s="17"/>
      <c r="NFA312" s="18"/>
      <c r="NFB312" s="17"/>
      <c r="NFC312" s="17"/>
      <c r="NFD312" s="17"/>
      <c r="NFE312" s="17"/>
      <c r="NFF312" s="17"/>
      <c r="NFG312" s="17"/>
      <c r="NFH312" s="17"/>
      <c r="NFI312" s="18"/>
      <c r="NFJ312" s="17"/>
      <c r="NFK312" s="17"/>
      <c r="NFL312" s="17"/>
      <c r="NFM312" s="17"/>
      <c r="NFN312" s="17"/>
      <c r="NFO312" s="17"/>
      <c r="NFP312" s="17"/>
      <c r="NFQ312" s="18"/>
      <c r="NFR312" s="17"/>
      <c r="NFS312" s="17"/>
      <c r="NFT312" s="17"/>
      <c r="NFU312" s="17"/>
      <c r="NFV312" s="17"/>
      <c r="NFW312" s="17"/>
      <c r="NFX312" s="17"/>
      <c r="NFY312" s="18"/>
      <c r="NFZ312" s="17"/>
      <c r="NGA312" s="17"/>
      <c r="NGB312" s="17"/>
      <c r="NGC312" s="17"/>
      <c r="NGD312" s="17"/>
      <c r="NGE312" s="17"/>
      <c r="NGF312" s="17"/>
      <c r="NGG312" s="18"/>
      <c r="NGH312" s="17"/>
      <c r="NGI312" s="17"/>
      <c r="NGJ312" s="17"/>
      <c r="NGK312" s="17"/>
      <c r="NGL312" s="17"/>
      <c r="NGM312" s="17"/>
      <c r="NGN312" s="17"/>
      <c r="NGO312" s="18"/>
      <c r="NGP312" s="17"/>
      <c r="NGQ312" s="17"/>
      <c r="NGR312" s="17"/>
      <c r="NGS312" s="17"/>
      <c r="NGT312" s="17"/>
      <c r="NGU312" s="17"/>
      <c r="NGV312" s="17"/>
      <c r="NGW312" s="18"/>
      <c r="NGX312" s="17"/>
      <c r="NGY312" s="17"/>
      <c r="NGZ312" s="17"/>
      <c r="NHA312" s="17"/>
      <c r="NHB312" s="17"/>
      <c r="NHC312" s="17"/>
      <c r="NHD312" s="17"/>
      <c r="NHE312" s="18"/>
      <c r="NHF312" s="17"/>
      <c r="NHG312" s="17"/>
      <c r="NHH312" s="17"/>
      <c r="NHI312" s="17"/>
      <c r="NHJ312" s="17"/>
      <c r="NHK312" s="17"/>
      <c r="NHL312" s="17"/>
      <c r="NHM312" s="18"/>
      <c r="NHN312" s="17"/>
      <c r="NHO312" s="17"/>
      <c r="NHP312" s="17"/>
      <c r="NHQ312" s="17"/>
      <c r="NHR312" s="17"/>
      <c r="NHS312" s="17"/>
      <c r="NHT312" s="17"/>
      <c r="NHU312" s="18"/>
      <c r="NHV312" s="17"/>
      <c r="NHW312" s="17"/>
      <c r="NHX312" s="17"/>
      <c r="NHY312" s="17"/>
      <c r="NHZ312" s="17"/>
      <c r="NIA312" s="17"/>
      <c r="NIB312" s="17"/>
      <c r="NIC312" s="18"/>
      <c r="NID312" s="17"/>
      <c r="NIE312" s="17"/>
      <c r="NIF312" s="17"/>
      <c r="NIG312" s="17"/>
      <c r="NIH312" s="17"/>
      <c r="NII312" s="17"/>
      <c r="NIJ312" s="17"/>
      <c r="NIK312" s="18"/>
      <c r="NIL312" s="17"/>
      <c r="NIM312" s="17"/>
      <c r="NIN312" s="17"/>
      <c r="NIO312" s="17"/>
      <c r="NIP312" s="17"/>
      <c r="NIQ312" s="17"/>
      <c r="NIR312" s="17"/>
      <c r="NIS312" s="18"/>
      <c r="NIT312" s="17"/>
      <c r="NIU312" s="17"/>
      <c r="NIV312" s="17"/>
      <c r="NIW312" s="17"/>
      <c r="NIX312" s="17"/>
      <c r="NIY312" s="17"/>
      <c r="NIZ312" s="17"/>
      <c r="NJA312" s="18"/>
      <c r="NJB312" s="17"/>
      <c r="NJC312" s="17"/>
      <c r="NJD312" s="17"/>
      <c r="NJE312" s="17"/>
      <c r="NJF312" s="17"/>
      <c r="NJG312" s="17"/>
      <c r="NJH312" s="17"/>
      <c r="NJI312" s="18"/>
      <c r="NJJ312" s="17"/>
      <c r="NJK312" s="17"/>
      <c r="NJL312" s="17"/>
      <c r="NJM312" s="17"/>
      <c r="NJN312" s="17"/>
      <c r="NJO312" s="17"/>
      <c r="NJP312" s="17"/>
      <c r="NJQ312" s="18"/>
      <c r="NJR312" s="17"/>
      <c r="NJS312" s="17"/>
      <c r="NJT312" s="17"/>
      <c r="NJU312" s="17"/>
      <c r="NJV312" s="17"/>
      <c r="NJW312" s="17"/>
      <c r="NJX312" s="17"/>
      <c r="NJY312" s="18"/>
      <c r="NJZ312" s="17"/>
      <c r="NKA312" s="17"/>
      <c r="NKB312" s="17"/>
      <c r="NKC312" s="17"/>
      <c r="NKD312" s="17"/>
      <c r="NKE312" s="17"/>
      <c r="NKF312" s="17"/>
      <c r="NKG312" s="18"/>
      <c r="NKH312" s="17"/>
      <c r="NKI312" s="17"/>
      <c r="NKJ312" s="17"/>
      <c r="NKK312" s="17"/>
      <c r="NKL312" s="17"/>
      <c r="NKM312" s="17"/>
      <c r="NKN312" s="17"/>
      <c r="NKO312" s="18"/>
      <c r="NKP312" s="17"/>
      <c r="NKQ312" s="17"/>
      <c r="NKR312" s="17"/>
      <c r="NKS312" s="17"/>
      <c r="NKT312" s="17"/>
      <c r="NKU312" s="17"/>
      <c r="NKV312" s="17"/>
      <c r="NKW312" s="18"/>
      <c r="NKX312" s="17"/>
      <c r="NKY312" s="17"/>
      <c r="NKZ312" s="17"/>
      <c r="NLA312" s="17"/>
      <c r="NLB312" s="17"/>
      <c r="NLC312" s="17"/>
      <c r="NLD312" s="17"/>
      <c r="NLE312" s="18"/>
      <c r="NLF312" s="17"/>
      <c r="NLG312" s="17"/>
      <c r="NLH312" s="17"/>
      <c r="NLI312" s="17"/>
      <c r="NLJ312" s="17"/>
      <c r="NLK312" s="17"/>
      <c r="NLL312" s="17"/>
      <c r="NLM312" s="18"/>
      <c r="NLN312" s="17"/>
      <c r="NLO312" s="17"/>
      <c r="NLP312" s="17"/>
      <c r="NLQ312" s="17"/>
      <c r="NLR312" s="17"/>
      <c r="NLS312" s="17"/>
      <c r="NLT312" s="17"/>
      <c r="NLU312" s="18"/>
      <c r="NLV312" s="17"/>
      <c r="NLW312" s="17"/>
      <c r="NLX312" s="17"/>
      <c r="NLY312" s="17"/>
      <c r="NLZ312" s="17"/>
      <c r="NMA312" s="17"/>
      <c r="NMB312" s="17"/>
      <c r="NMC312" s="18"/>
      <c r="NMD312" s="17"/>
      <c r="NME312" s="17"/>
      <c r="NMF312" s="17"/>
      <c r="NMG312" s="17"/>
      <c r="NMH312" s="17"/>
      <c r="NMI312" s="17"/>
      <c r="NMJ312" s="17"/>
      <c r="NMK312" s="18"/>
      <c r="NML312" s="17"/>
      <c r="NMM312" s="17"/>
      <c r="NMN312" s="17"/>
      <c r="NMO312" s="17"/>
      <c r="NMP312" s="17"/>
      <c r="NMQ312" s="17"/>
      <c r="NMR312" s="17"/>
      <c r="NMS312" s="18"/>
      <c r="NMT312" s="17"/>
      <c r="NMU312" s="17"/>
      <c r="NMV312" s="17"/>
      <c r="NMW312" s="17"/>
      <c r="NMX312" s="17"/>
      <c r="NMY312" s="17"/>
      <c r="NMZ312" s="17"/>
      <c r="NNA312" s="18"/>
      <c r="NNB312" s="17"/>
      <c r="NNC312" s="17"/>
      <c r="NND312" s="17"/>
      <c r="NNE312" s="17"/>
      <c r="NNF312" s="17"/>
      <c r="NNG312" s="17"/>
      <c r="NNH312" s="17"/>
      <c r="NNI312" s="18"/>
      <c r="NNJ312" s="17"/>
      <c r="NNK312" s="17"/>
      <c r="NNL312" s="17"/>
      <c r="NNM312" s="17"/>
      <c r="NNN312" s="17"/>
      <c r="NNO312" s="17"/>
      <c r="NNP312" s="17"/>
      <c r="NNQ312" s="18"/>
      <c r="NNR312" s="17"/>
      <c r="NNS312" s="17"/>
      <c r="NNT312" s="17"/>
      <c r="NNU312" s="17"/>
      <c r="NNV312" s="17"/>
      <c r="NNW312" s="17"/>
      <c r="NNX312" s="17"/>
      <c r="NNY312" s="18"/>
      <c r="NNZ312" s="17"/>
      <c r="NOA312" s="17"/>
      <c r="NOB312" s="17"/>
      <c r="NOC312" s="17"/>
      <c r="NOD312" s="17"/>
      <c r="NOE312" s="17"/>
      <c r="NOF312" s="17"/>
      <c r="NOG312" s="18"/>
      <c r="NOH312" s="17"/>
      <c r="NOI312" s="17"/>
      <c r="NOJ312" s="17"/>
      <c r="NOK312" s="17"/>
      <c r="NOL312" s="17"/>
      <c r="NOM312" s="17"/>
      <c r="NON312" s="17"/>
      <c r="NOO312" s="18"/>
      <c r="NOP312" s="17"/>
      <c r="NOQ312" s="17"/>
      <c r="NOR312" s="17"/>
      <c r="NOS312" s="17"/>
      <c r="NOT312" s="17"/>
      <c r="NOU312" s="17"/>
      <c r="NOV312" s="17"/>
      <c r="NOW312" s="18"/>
      <c r="NOX312" s="17"/>
      <c r="NOY312" s="17"/>
      <c r="NOZ312" s="17"/>
      <c r="NPA312" s="17"/>
      <c r="NPB312" s="17"/>
      <c r="NPC312" s="17"/>
      <c r="NPD312" s="17"/>
      <c r="NPE312" s="18"/>
      <c r="NPF312" s="17"/>
      <c r="NPG312" s="17"/>
      <c r="NPH312" s="17"/>
      <c r="NPI312" s="17"/>
      <c r="NPJ312" s="17"/>
      <c r="NPK312" s="17"/>
      <c r="NPL312" s="17"/>
      <c r="NPM312" s="18"/>
      <c r="NPN312" s="17"/>
      <c r="NPO312" s="17"/>
      <c r="NPP312" s="17"/>
      <c r="NPQ312" s="17"/>
      <c r="NPR312" s="17"/>
      <c r="NPS312" s="17"/>
      <c r="NPT312" s="17"/>
      <c r="NPU312" s="18"/>
      <c r="NPV312" s="17"/>
      <c r="NPW312" s="17"/>
      <c r="NPX312" s="17"/>
      <c r="NPY312" s="17"/>
      <c r="NPZ312" s="17"/>
      <c r="NQA312" s="17"/>
      <c r="NQB312" s="17"/>
      <c r="NQC312" s="18"/>
      <c r="NQD312" s="17"/>
      <c r="NQE312" s="17"/>
      <c r="NQF312" s="17"/>
      <c r="NQG312" s="17"/>
      <c r="NQH312" s="17"/>
      <c r="NQI312" s="17"/>
      <c r="NQJ312" s="17"/>
      <c r="NQK312" s="18"/>
      <c r="NQL312" s="17"/>
      <c r="NQM312" s="17"/>
      <c r="NQN312" s="17"/>
      <c r="NQO312" s="17"/>
      <c r="NQP312" s="17"/>
      <c r="NQQ312" s="17"/>
      <c r="NQR312" s="17"/>
      <c r="NQS312" s="18"/>
      <c r="NQT312" s="17"/>
      <c r="NQU312" s="17"/>
      <c r="NQV312" s="17"/>
      <c r="NQW312" s="17"/>
      <c r="NQX312" s="17"/>
      <c r="NQY312" s="17"/>
      <c r="NQZ312" s="17"/>
      <c r="NRA312" s="18"/>
      <c r="NRB312" s="17"/>
      <c r="NRC312" s="17"/>
      <c r="NRD312" s="17"/>
      <c r="NRE312" s="17"/>
      <c r="NRF312" s="17"/>
      <c r="NRG312" s="17"/>
      <c r="NRH312" s="17"/>
      <c r="NRI312" s="18"/>
      <c r="NRJ312" s="17"/>
      <c r="NRK312" s="17"/>
      <c r="NRL312" s="17"/>
      <c r="NRM312" s="17"/>
      <c r="NRN312" s="17"/>
      <c r="NRO312" s="17"/>
      <c r="NRP312" s="17"/>
      <c r="NRQ312" s="18"/>
      <c r="NRR312" s="17"/>
      <c r="NRS312" s="17"/>
      <c r="NRT312" s="17"/>
      <c r="NRU312" s="17"/>
      <c r="NRV312" s="17"/>
      <c r="NRW312" s="17"/>
      <c r="NRX312" s="17"/>
      <c r="NRY312" s="18"/>
      <c r="NRZ312" s="17"/>
      <c r="NSA312" s="17"/>
      <c r="NSB312" s="17"/>
      <c r="NSC312" s="17"/>
      <c r="NSD312" s="17"/>
      <c r="NSE312" s="17"/>
      <c r="NSF312" s="17"/>
      <c r="NSG312" s="18"/>
      <c r="NSH312" s="17"/>
      <c r="NSI312" s="17"/>
      <c r="NSJ312" s="17"/>
      <c r="NSK312" s="17"/>
      <c r="NSL312" s="17"/>
      <c r="NSM312" s="17"/>
      <c r="NSN312" s="17"/>
      <c r="NSO312" s="18"/>
      <c r="NSP312" s="17"/>
      <c r="NSQ312" s="17"/>
      <c r="NSR312" s="17"/>
      <c r="NSS312" s="17"/>
      <c r="NST312" s="17"/>
      <c r="NSU312" s="17"/>
      <c r="NSV312" s="17"/>
      <c r="NSW312" s="18"/>
      <c r="NSX312" s="17"/>
      <c r="NSY312" s="17"/>
      <c r="NSZ312" s="17"/>
      <c r="NTA312" s="17"/>
      <c r="NTB312" s="17"/>
      <c r="NTC312" s="17"/>
      <c r="NTD312" s="17"/>
      <c r="NTE312" s="18"/>
      <c r="NTF312" s="17"/>
      <c r="NTG312" s="17"/>
      <c r="NTH312" s="17"/>
      <c r="NTI312" s="17"/>
      <c r="NTJ312" s="17"/>
      <c r="NTK312" s="17"/>
      <c r="NTL312" s="17"/>
      <c r="NTM312" s="18"/>
      <c r="NTN312" s="17"/>
      <c r="NTO312" s="17"/>
      <c r="NTP312" s="17"/>
      <c r="NTQ312" s="17"/>
      <c r="NTR312" s="17"/>
      <c r="NTS312" s="17"/>
      <c r="NTT312" s="17"/>
      <c r="NTU312" s="18"/>
      <c r="NTV312" s="17"/>
      <c r="NTW312" s="17"/>
      <c r="NTX312" s="17"/>
      <c r="NTY312" s="17"/>
      <c r="NTZ312" s="17"/>
      <c r="NUA312" s="17"/>
      <c r="NUB312" s="17"/>
      <c r="NUC312" s="18"/>
      <c r="NUD312" s="17"/>
      <c r="NUE312" s="17"/>
      <c r="NUF312" s="17"/>
      <c r="NUG312" s="17"/>
      <c r="NUH312" s="17"/>
      <c r="NUI312" s="17"/>
      <c r="NUJ312" s="17"/>
      <c r="NUK312" s="18"/>
      <c r="NUL312" s="17"/>
      <c r="NUM312" s="17"/>
      <c r="NUN312" s="17"/>
      <c r="NUO312" s="17"/>
      <c r="NUP312" s="17"/>
      <c r="NUQ312" s="17"/>
      <c r="NUR312" s="17"/>
      <c r="NUS312" s="18"/>
      <c r="NUT312" s="17"/>
      <c r="NUU312" s="17"/>
      <c r="NUV312" s="17"/>
      <c r="NUW312" s="17"/>
      <c r="NUX312" s="17"/>
      <c r="NUY312" s="17"/>
      <c r="NUZ312" s="17"/>
      <c r="NVA312" s="18"/>
      <c r="NVB312" s="17"/>
      <c r="NVC312" s="17"/>
      <c r="NVD312" s="17"/>
      <c r="NVE312" s="17"/>
      <c r="NVF312" s="17"/>
      <c r="NVG312" s="17"/>
      <c r="NVH312" s="17"/>
      <c r="NVI312" s="18"/>
      <c r="NVJ312" s="17"/>
      <c r="NVK312" s="17"/>
      <c r="NVL312" s="17"/>
      <c r="NVM312" s="17"/>
      <c r="NVN312" s="17"/>
      <c r="NVO312" s="17"/>
      <c r="NVP312" s="17"/>
      <c r="NVQ312" s="18"/>
      <c r="NVR312" s="17"/>
      <c r="NVS312" s="17"/>
      <c r="NVT312" s="17"/>
      <c r="NVU312" s="17"/>
      <c r="NVV312" s="17"/>
      <c r="NVW312" s="17"/>
      <c r="NVX312" s="17"/>
      <c r="NVY312" s="18"/>
      <c r="NVZ312" s="17"/>
      <c r="NWA312" s="17"/>
      <c r="NWB312" s="17"/>
      <c r="NWC312" s="17"/>
      <c r="NWD312" s="17"/>
      <c r="NWE312" s="17"/>
      <c r="NWF312" s="17"/>
      <c r="NWG312" s="18"/>
      <c r="NWH312" s="17"/>
      <c r="NWI312" s="17"/>
      <c r="NWJ312" s="17"/>
      <c r="NWK312" s="17"/>
      <c r="NWL312" s="17"/>
      <c r="NWM312" s="17"/>
      <c r="NWN312" s="17"/>
      <c r="NWO312" s="18"/>
      <c r="NWP312" s="17"/>
      <c r="NWQ312" s="17"/>
      <c r="NWR312" s="17"/>
      <c r="NWS312" s="17"/>
      <c r="NWT312" s="17"/>
      <c r="NWU312" s="17"/>
      <c r="NWV312" s="17"/>
      <c r="NWW312" s="18"/>
      <c r="NWX312" s="17"/>
      <c r="NWY312" s="17"/>
      <c r="NWZ312" s="17"/>
      <c r="NXA312" s="17"/>
      <c r="NXB312" s="17"/>
      <c r="NXC312" s="17"/>
      <c r="NXD312" s="17"/>
      <c r="NXE312" s="18"/>
      <c r="NXF312" s="17"/>
      <c r="NXG312" s="17"/>
      <c r="NXH312" s="17"/>
      <c r="NXI312" s="17"/>
      <c r="NXJ312" s="17"/>
      <c r="NXK312" s="17"/>
      <c r="NXL312" s="17"/>
      <c r="NXM312" s="18"/>
      <c r="NXN312" s="17"/>
      <c r="NXO312" s="17"/>
      <c r="NXP312" s="17"/>
      <c r="NXQ312" s="17"/>
      <c r="NXR312" s="17"/>
      <c r="NXS312" s="17"/>
      <c r="NXT312" s="17"/>
      <c r="NXU312" s="18"/>
      <c r="NXV312" s="17"/>
      <c r="NXW312" s="17"/>
      <c r="NXX312" s="17"/>
      <c r="NXY312" s="17"/>
      <c r="NXZ312" s="17"/>
      <c r="NYA312" s="17"/>
      <c r="NYB312" s="17"/>
      <c r="NYC312" s="18"/>
      <c r="NYD312" s="17"/>
      <c r="NYE312" s="17"/>
      <c r="NYF312" s="17"/>
      <c r="NYG312" s="17"/>
      <c r="NYH312" s="17"/>
      <c r="NYI312" s="17"/>
      <c r="NYJ312" s="17"/>
      <c r="NYK312" s="18"/>
      <c r="NYL312" s="17"/>
      <c r="NYM312" s="17"/>
      <c r="NYN312" s="17"/>
      <c r="NYO312" s="17"/>
      <c r="NYP312" s="17"/>
      <c r="NYQ312" s="17"/>
      <c r="NYR312" s="17"/>
      <c r="NYS312" s="18"/>
      <c r="NYT312" s="17"/>
      <c r="NYU312" s="17"/>
      <c r="NYV312" s="17"/>
      <c r="NYW312" s="17"/>
      <c r="NYX312" s="17"/>
      <c r="NYY312" s="17"/>
      <c r="NYZ312" s="17"/>
      <c r="NZA312" s="18"/>
      <c r="NZB312" s="17"/>
      <c r="NZC312" s="17"/>
      <c r="NZD312" s="17"/>
      <c r="NZE312" s="17"/>
      <c r="NZF312" s="17"/>
      <c r="NZG312" s="17"/>
      <c r="NZH312" s="17"/>
      <c r="NZI312" s="18"/>
      <c r="NZJ312" s="17"/>
      <c r="NZK312" s="17"/>
      <c r="NZL312" s="17"/>
      <c r="NZM312" s="17"/>
      <c r="NZN312" s="17"/>
      <c r="NZO312" s="17"/>
      <c r="NZP312" s="17"/>
      <c r="NZQ312" s="18"/>
      <c r="NZR312" s="17"/>
      <c r="NZS312" s="17"/>
      <c r="NZT312" s="17"/>
      <c r="NZU312" s="17"/>
      <c r="NZV312" s="17"/>
      <c r="NZW312" s="17"/>
      <c r="NZX312" s="17"/>
      <c r="NZY312" s="18"/>
      <c r="NZZ312" s="17"/>
      <c r="OAA312" s="17"/>
      <c r="OAB312" s="17"/>
      <c r="OAC312" s="17"/>
      <c r="OAD312" s="17"/>
      <c r="OAE312" s="17"/>
      <c r="OAF312" s="17"/>
      <c r="OAG312" s="18"/>
      <c r="OAH312" s="17"/>
      <c r="OAI312" s="17"/>
      <c r="OAJ312" s="17"/>
      <c r="OAK312" s="17"/>
      <c r="OAL312" s="17"/>
      <c r="OAM312" s="17"/>
      <c r="OAN312" s="17"/>
      <c r="OAO312" s="18"/>
      <c r="OAP312" s="17"/>
      <c r="OAQ312" s="17"/>
      <c r="OAR312" s="17"/>
      <c r="OAS312" s="17"/>
      <c r="OAT312" s="17"/>
      <c r="OAU312" s="17"/>
      <c r="OAV312" s="17"/>
      <c r="OAW312" s="18"/>
      <c r="OAX312" s="17"/>
      <c r="OAY312" s="17"/>
      <c r="OAZ312" s="17"/>
      <c r="OBA312" s="17"/>
      <c r="OBB312" s="17"/>
      <c r="OBC312" s="17"/>
      <c r="OBD312" s="17"/>
      <c r="OBE312" s="18"/>
      <c r="OBF312" s="17"/>
      <c r="OBG312" s="17"/>
      <c r="OBH312" s="17"/>
      <c r="OBI312" s="17"/>
      <c r="OBJ312" s="17"/>
      <c r="OBK312" s="17"/>
      <c r="OBL312" s="17"/>
      <c r="OBM312" s="18"/>
      <c r="OBN312" s="17"/>
      <c r="OBO312" s="17"/>
      <c r="OBP312" s="17"/>
      <c r="OBQ312" s="17"/>
      <c r="OBR312" s="17"/>
      <c r="OBS312" s="17"/>
      <c r="OBT312" s="17"/>
      <c r="OBU312" s="18"/>
      <c r="OBV312" s="17"/>
      <c r="OBW312" s="17"/>
      <c r="OBX312" s="17"/>
      <c r="OBY312" s="17"/>
      <c r="OBZ312" s="17"/>
      <c r="OCA312" s="17"/>
      <c r="OCB312" s="17"/>
      <c r="OCC312" s="18"/>
      <c r="OCD312" s="17"/>
      <c r="OCE312" s="17"/>
      <c r="OCF312" s="17"/>
      <c r="OCG312" s="17"/>
      <c r="OCH312" s="17"/>
      <c r="OCI312" s="17"/>
      <c r="OCJ312" s="17"/>
      <c r="OCK312" s="18"/>
      <c r="OCL312" s="17"/>
      <c r="OCM312" s="17"/>
      <c r="OCN312" s="17"/>
      <c r="OCO312" s="17"/>
      <c r="OCP312" s="17"/>
      <c r="OCQ312" s="17"/>
      <c r="OCR312" s="17"/>
      <c r="OCS312" s="18"/>
      <c r="OCT312" s="17"/>
      <c r="OCU312" s="17"/>
      <c r="OCV312" s="17"/>
      <c r="OCW312" s="17"/>
      <c r="OCX312" s="17"/>
      <c r="OCY312" s="17"/>
      <c r="OCZ312" s="17"/>
      <c r="ODA312" s="18"/>
      <c r="ODB312" s="17"/>
      <c r="ODC312" s="17"/>
      <c r="ODD312" s="17"/>
      <c r="ODE312" s="17"/>
      <c r="ODF312" s="17"/>
      <c r="ODG312" s="17"/>
      <c r="ODH312" s="17"/>
      <c r="ODI312" s="18"/>
      <c r="ODJ312" s="17"/>
      <c r="ODK312" s="17"/>
      <c r="ODL312" s="17"/>
      <c r="ODM312" s="17"/>
      <c r="ODN312" s="17"/>
      <c r="ODO312" s="17"/>
      <c r="ODP312" s="17"/>
      <c r="ODQ312" s="18"/>
      <c r="ODR312" s="17"/>
      <c r="ODS312" s="17"/>
      <c r="ODT312" s="17"/>
      <c r="ODU312" s="17"/>
      <c r="ODV312" s="17"/>
      <c r="ODW312" s="17"/>
      <c r="ODX312" s="17"/>
      <c r="ODY312" s="18"/>
      <c r="ODZ312" s="17"/>
      <c r="OEA312" s="17"/>
      <c r="OEB312" s="17"/>
      <c r="OEC312" s="17"/>
      <c r="OED312" s="17"/>
      <c r="OEE312" s="17"/>
      <c r="OEF312" s="17"/>
      <c r="OEG312" s="18"/>
      <c r="OEH312" s="17"/>
      <c r="OEI312" s="17"/>
      <c r="OEJ312" s="17"/>
      <c r="OEK312" s="17"/>
      <c r="OEL312" s="17"/>
      <c r="OEM312" s="17"/>
      <c r="OEN312" s="17"/>
      <c r="OEO312" s="18"/>
      <c r="OEP312" s="17"/>
      <c r="OEQ312" s="17"/>
      <c r="OER312" s="17"/>
      <c r="OES312" s="17"/>
      <c r="OET312" s="17"/>
      <c r="OEU312" s="17"/>
      <c r="OEV312" s="17"/>
      <c r="OEW312" s="18"/>
      <c r="OEX312" s="17"/>
      <c r="OEY312" s="17"/>
      <c r="OEZ312" s="17"/>
      <c r="OFA312" s="17"/>
      <c r="OFB312" s="17"/>
      <c r="OFC312" s="17"/>
      <c r="OFD312" s="17"/>
      <c r="OFE312" s="18"/>
      <c r="OFF312" s="17"/>
      <c r="OFG312" s="17"/>
      <c r="OFH312" s="17"/>
      <c r="OFI312" s="17"/>
      <c r="OFJ312" s="17"/>
      <c r="OFK312" s="17"/>
      <c r="OFL312" s="17"/>
      <c r="OFM312" s="18"/>
      <c r="OFN312" s="17"/>
      <c r="OFO312" s="17"/>
      <c r="OFP312" s="17"/>
      <c r="OFQ312" s="17"/>
      <c r="OFR312" s="17"/>
      <c r="OFS312" s="17"/>
      <c r="OFT312" s="17"/>
      <c r="OFU312" s="18"/>
      <c r="OFV312" s="17"/>
      <c r="OFW312" s="17"/>
      <c r="OFX312" s="17"/>
      <c r="OFY312" s="17"/>
      <c r="OFZ312" s="17"/>
      <c r="OGA312" s="17"/>
      <c r="OGB312" s="17"/>
      <c r="OGC312" s="18"/>
      <c r="OGD312" s="17"/>
      <c r="OGE312" s="17"/>
      <c r="OGF312" s="17"/>
      <c r="OGG312" s="17"/>
      <c r="OGH312" s="17"/>
      <c r="OGI312" s="17"/>
      <c r="OGJ312" s="17"/>
      <c r="OGK312" s="18"/>
      <c r="OGL312" s="17"/>
      <c r="OGM312" s="17"/>
      <c r="OGN312" s="17"/>
      <c r="OGO312" s="17"/>
      <c r="OGP312" s="17"/>
      <c r="OGQ312" s="17"/>
      <c r="OGR312" s="17"/>
      <c r="OGS312" s="18"/>
      <c r="OGT312" s="17"/>
      <c r="OGU312" s="17"/>
      <c r="OGV312" s="17"/>
      <c r="OGW312" s="17"/>
      <c r="OGX312" s="17"/>
      <c r="OGY312" s="17"/>
      <c r="OGZ312" s="17"/>
      <c r="OHA312" s="18"/>
      <c r="OHB312" s="17"/>
      <c r="OHC312" s="17"/>
      <c r="OHD312" s="17"/>
      <c r="OHE312" s="17"/>
      <c r="OHF312" s="17"/>
      <c r="OHG312" s="17"/>
      <c r="OHH312" s="17"/>
      <c r="OHI312" s="18"/>
      <c r="OHJ312" s="17"/>
      <c r="OHK312" s="17"/>
      <c r="OHL312" s="17"/>
      <c r="OHM312" s="17"/>
      <c r="OHN312" s="17"/>
      <c r="OHO312" s="17"/>
      <c r="OHP312" s="17"/>
      <c r="OHQ312" s="18"/>
      <c r="OHR312" s="17"/>
      <c r="OHS312" s="17"/>
      <c r="OHT312" s="17"/>
      <c r="OHU312" s="17"/>
      <c r="OHV312" s="17"/>
      <c r="OHW312" s="17"/>
      <c r="OHX312" s="17"/>
      <c r="OHY312" s="18"/>
      <c r="OHZ312" s="17"/>
      <c r="OIA312" s="17"/>
      <c r="OIB312" s="17"/>
      <c r="OIC312" s="17"/>
      <c r="OID312" s="17"/>
      <c r="OIE312" s="17"/>
      <c r="OIF312" s="17"/>
      <c r="OIG312" s="18"/>
      <c r="OIH312" s="17"/>
      <c r="OII312" s="17"/>
      <c r="OIJ312" s="17"/>
      <c r="OIK312" s="17"/>
      <c r="OIL312" s="17"/>
      <c r="OIM312" s="17"/>
      <c r="OIN312" s="17"/>
      <c r="OIO312" s="18"/>
      <c r="OIP312" s="17"/>
      <c r="OIQ312" s="17"/>
      <c r="OIR312" s="17"/>
      <c r="OIS312" s="17"/>
      <c r="OIT312" s="17"/>
      <c r="OIU312" s="17"/>
      <c r="OIV312" s="17"/>
      <c r="OIW312" s="18"/>
      <c r="OIX312" s="17"/>
      <c r="OIY312" s="17"/>
      <c r="OIZ312" s="17"/>
      <c r="OJA312" s="17"/>
      <c r="OJB312" s="17"/>
      <c r="OJC312" s="17"/>
      <c r="OJD312" s="17"/>
      <c r="OJE312" s="18"/>
      <c r="OJF312" s="17"/>
      <c r="OJG312" s="17"/>
      <c r="OJH312" s="17"/>
      <c r="OJI312" s="17"/>
      <c r="OJJ312" s="17"/>
      <c r="OJK312" s="17"/>
      <c r="OJL312" s="17"/>
      <c r="OJM312" s="18"/>
      <c r="OJN312" s="17"/>
      <c r="OJO312" s="17"/>
      <c r="OJP312" s="17"/>
      <c r="OJQ312" s="17"/>
      <c r="OJR312" s="17"/>
      <c r="OJS312" s="17"/>
      <c r="OJT312" s="17"/>
      <c r="OJU312" s="18"/>
      <c r="OJV312" s="17"/>
      <c r="OJW312" s="17"/>
      <c r="OJX312" s="17"/>
      <c r="OJY312" s="17"/>
      <c r="OJZ312" s="17"/>
      <c r="OKA312" s="17"/>
      <c r="OKB312" s="17"/>
      <c r="OKC312" s="18"/>
      <c r="OKD312" s="17"/>
      <c r="OKE312" s="17"/>
      <c r="OKF312" s="17"/>
      <c r="OKG312" s="17"/>
      <c r="OKH312" s="17"/>
      <c r="OKI312" s="17"/>
      <c r="OKJ312" s="17"/>
      <c r="OKK312" s="18"/>
      <c r="OKL312" s="17"/>
      <c r="OKM312" s="17"/>
      <c r="OKN312" s="17"/>
      <c r="OKO312" s="17"/>
      <c r="OKP312" s="17"/>
      <c r="OKQ312" s="17"/>
      <c r="OKR312" s="17"/>
      <c r="OKS312" s="18"/>
      <c r="OKT312" s="17"/>
      <c r="OKU312" s="17"/>
      <c r="OKV312" s="17"/>
      <c r="OKW312" s="17"/>
      <c r="OKX312" s="17"/>
      <c r="OKY312" s="17"/>
      <c r="OKZ312" s="17"/>
      <c r="OLA312" s="18"/>
      <c r="OLB312" s="17"/>
      <c r="OLC312" s="17"/>
      <c r="OLD312" s="17"/>
      <c r="OLE312" s="17"/>
      <c r="OLF312" s="17"/>
      <c r="OLG312" s="17"/>
      <c r="OLH312" s="17"/>
      <c r="OLI312" s="18"/>
      <c r="OLJ312" s="17"/>
      <c r="OLK312" s="17"/>
      <c r="OLL312" s="17"/>
      <c r="OLM312" s="17"/>
      <c r="OLN312" s="17"/>
      <c r="OLO312" s="17"/>
      <c r="OLP312" s="17"/>
      <c r="OLQ312" s="18"/>
      <c r="OLR312" s="17"/>
      <c r="OLS312" s="17"/>
      <c r="OLT312" s="17"/>
      <c r="OLU312" s="17"/>
      <c r="OLV312" s="17"/>
      <c r="OLW312" s="17"/>
      <c r="OLX312" s="17"/>
      <c r="OLY312" s="18"/>
      <c r="OLZ312" s="17"/>
      <c r="OMA312" s="17"/>
      <c r="OMB312" s="17"/>
      <c r="OMC312" s="17"/>
      <c r="OMD312" s="17"/>
      <c r="OME312" s="17"/>
      <c r="OMF312" s="17"/>
      <c r="OMG312" s="18"/>
      <c r="OMH312" s="17"/>
      <c r="OMI312" s="17"/>
      <c r="OMJ312" s="17"/>
      <c r="OMK312" s="17"/>
      <c r="OML312" s="17"/>
      <c r="OMM312" s="17"/>
      <c r="OMN312" s="17"/>
      <c r="OMO312" s="18"/>
      <c r="OMP312" s="17"/>
      <c r="OMQ312" s="17"/>
      <c r="OMR312" s="17"/>
      <c r="OMS312" s="17"/>
      <c r="OMT312" s="17"/>
      <c r="OMU312" s="17"/>
      <c r="OMV312" s="17"/>
      <c r="OMW312" s="18"/>
      <c r="OMX312" s="17"/>
      <c r="OMY312" s="17"/>
      <c r="OMZ312" s="17"/>
      <c r="ONA312" s="17"/>
      <c r="ONB312" s="17"/>
      <c r="ONC312" s="17"/>
      <c r="OND312" s="17"/>
      <c r="ONE312" s="18"/>
      <c r="ONF312" s="17"/>
      <c r="ONG312" s="17"/>
      <c r="ONH312" s="17"/>
      <c r="ONI312" s="17"/>
      <c r="ONJ312" s="17"/>
      <c r="ONK312" s="17"/>
      <c r="ONL312" s="17"/>
      <c r="ONM312" s="18"/>
      <c r="ONN312" s="17"/>
      <c r="ONO312" s="17"/>
      <c r="ONP312" s="17"/>
      <c r="ONQ312" s="17"/>
      <c r="ONR312" s="17"/>
      <c r="ONS312" s="17"/>
      <c r="ONT312" s="17"/>
      <c r="ONU312" s="18"/>
      <c r="ONV312" s="17"/>
      <c r="ONW312" s="17"/>
      <c r="ONX312" s="17"/>
      <c r="ONY312" s="17"/>
      <c r="ONZ312" s="17"/>
      <c r="OOA312" s="17"/>
      <c r="OOB312" s="17"/>
      <c r="OOC312" s="18"/>
      <c r="OOD312" s="17"/>
      <c r="OOE312" s="17"/>
      <c r="OOF312" s="17"/>
      <c r="OOG312" s="17"/>
      <c r="OOH312" s="17"/>
      <c r="OOI312" s="17"/>
      <c r="OOJ312" s="17"/>
      <c r="OOK312" s="18"/>
      <c r="OOL312" s="17"/>
      <c r="OOM312" s="17"/>
      <c r="OON312" s="17"/>
      <c r="OOO312" s="17"/>
      <c r="OOP312" s="17"/>
      <c r="OOQ312" s="17"/>
      <c r="OOR312" s="17"/>
      <c r="OOS312" s="18"/>
      <c r="OOT312" s="17"/>
      <c r="OOU312" s="17"/>
      <c r="OOV312" s="17"/>
      <c r="OOW312" s="17"/>
      <c r="OOX312" s="17"/>
      <c r="OOY312" s="17"/>
      <c r="OOZ312" s="17"/>
      <c r="OPA312" s="18"/>
      <c r="OPB312" s="17"/>
      <c r="OPC312" s="17"/>
      <c r="OPD312" s="17"/>
      <c r="OPE312" s="17"/>
      <c r="OPF312" s="17"/>
      <c r="OPG312" s="17"/>
      <c r="OPH312" s="17"/>
      <c r="OPI312" s="18"/>
      <c r="OPJ312" s="17"/>
      <c r="OPK312" s="17"/>
      <c r="OPL312" s="17"/>
      <c r="OPM312" s="17"/>
      <c r="OPN312" s="17"/>
      <c r="OPO312" s="17"/>
      <c r="OPP312" s="17"/>
      <c r="OPQ312" s="18"/>
      <c r="OPR312" s="17"/>
      <c r="OPS312" s="17"/>
      <c r="OPT312" s="17"/>
      <c r="OPU312" s="17"/>
      <c r="OPV312" s="17"/>
      <c r="OPW312" s="17"/>
      <c r="OPX312" s="17"/>
      <c r="OPY312" s="18"/>
      <c r="OPZ312" s="17"/>
      <c r="OQA312" s="17"/>
      <c r="OQB312" s="17"/>
      <c r="OQC312" s="17"/>
      <c r="OQD312" s="17"/>
      <c r="OQE312" s="17"/>
      <c r="OQF312" s="17"/>
      <c r="OQG312" s="18"/>
      <c r="OQH312" s="17"/>
      <c r="OQI312" s="17"/>
      <c r="OQJ312" s="17"/>
      <c r="OQK312" s="17"/>
      <c r="OQL312" s="17"/>
      <c r="OQM312" s="17"/>
      <c r="OQN312" s="17"/>
      <c r="OQO312" s="18"/>
      <c r="OQP312" s="17"/>
      <c r="OQQ312" s="17"/>
      <c r="OQR312" s="17"/>
      <c r="OQS312" s="17"/>
      <c r="OQT312" s="17"/>
      <c r="OQU312" s="17"/>
      <c r="OQV312" s="17"/>
      <c r="OQW312" s="18"/>
      <c r="OQX312" s="17"/>
      <c r="OQY312" s="17"/>
      <c r="OQZ312" s="17"/>
      <c r="ORA312" s="17"/>
      <c r="ORB312" s="17"/>
      <c r="ORC312" s="17"/>
      <c r="ORD312" s="17"/>
      <c r="ORE312" s="18"/>
      <c r="ORF312" s="17"/>
      <c r="ORG312" s="17"/>
      <c r="ORH312" s="17"/>
      <c r="ORI312" s="17"/>
      <c r="ORJ312" s="17"/>
      <c r="ORK312" s="17"/>
      <c r="ORL312" s="17"/>
      <c r="ORM312" s="18"/>
      <c r="ORN312" s="17"/>
      <c r="ORO312" s="17"/>
      <c r="ORP312" s="17"/>
      <c r="ORQ312" s="17"/>
      <c r="ORR312" s="17"/>
      <c r="ORS312" s="17"/>
      <c r="ORT312" s="17"/>
      <c r="ORU312" s="18"/>
      <c r="ORV312" s="17"/>
      <c r="ORW312" s="17"/>
      <c r="ORX312" s="17"/>
      <c r="ORY312" s="17"/>
      <c r="ORZ312" s="17"/>
      <c r="OSA312" s="17"/>
      <c r="OSB312" s="17"/>
      <c r="OSC312" s="18"/>
      <c r="OSD312" s="17"/>
      <c r="OSE312" s="17"/>
      <c r="OSF312" s="17"/>
      <c r="OSG312" s="17"/>
      <c r="OSH312" s="17"/>
      <c r="OSI312" s="17"/>
      <c r="OSJ312" s="17"/>
      <c r="OSK312" s="18"/>
      <c r="OSL312" s="17"/>
      <c r="OSM312" s="17"/>
      <c r="OSN312" s="17"/>
      <c r="OSO312" s="17"/>
      <c r="OSP312" s="17"/>
      <c r="OSQ312" s="17"/>
      <c r="OSR312" s="17"/>
      <c r="OSS312" s="18"/>
      <c r="OST312" s="17"/>
      <c r="OSU312" s="17"/>
      <c r="OSV312" s="17"/>
      <c r="OSW312" s="17"/>
      <c r="OSX312" s="17"/>
      <c r="OSY312" s="17"/>
      <c r="OSZ312" s="17"/>
      <c r="OTA312" s="18"/>
      <c r="OTB312" s="17"/>
      <c r="OTC312" s="17"/>
      <c r="OTD312" s="17"/>
      <c r="OTE312" s="17"/>
      <c r="OTF312" s="17"/>
      <c r="OTG312" s="17"/>
      <c r="OTH312" s="17"/>
      <c r="OTI312" s="18"/>
      <c r="OTJ312" s="17"/>
      <c r="OTK312" s="17"/>
      <c r="OTL312" s="17"/>
      <c r="OTM312" s="17"/>
      <c r="OTN312" s="17"/>
      <c r="OTO312" s="17"/>
      <c r="OTP312" s="17"/>
      <c r="OTQ312" s="18"/>
      <c r="OTR312" s="17"/>
      <c r="OTS312" s="17"/>
      <c r="OTT312" s="17"/>
      <c r="OTU312" s="17"/>
      <c r="OTV312" s="17"/>
      <c r="OTW312" s="17"/>
      <c r="OTX312" s="17"/>
      <c r="OTY312" s="18"/>
      <c r="OTZ312" s="17"/>
      <c r="OUA312" s="17"/>
      <c r="OUB312" s="17"/>
      <c r="OUC312" s="17"/>
      <c r="OUD312" s="17"/>
      <c r="OUE312" s="17"/>
      <c r="OUF312" s="17"/>
      <c r="OUG312" s="18"/>
      <c r="OUH312" s="17"/>
      <c r="OUI312" s="17"/>
      <c r="OUJ312" s="17"/>
      <c r="OUK312" s="17"/>
      <c r="OUL312" s="17"/>
      <c r="OUM312" s="17"/>
      <c r="OUN312" s="17"/>
      <c r="OUO312" s="18"/>
      <c r="OUP312" s="17"/>
      <c r="OUQ312" s="17"/>
      <c r="OUR312" s="17"/>
      <c r="OUS312" s="17"/>
      <c r="OUT312" s="17"/>
      <c r="OUU312" s="17"/>
      <c r="OUV312" s="17"/>
      <c r="OUW312" s="18"/>
      <c r="OUX312" s="17"/>
      <c r="OUY312" s="17"/>
      <c r="OUZ312" s="17"/>
      <c r="OVA312" s="17"/>
      <c r="OVB312" s="17"/>
      <c r="OVC312" s="17"/>
      <c r="OVD312" s="17"/>
      <c r="OVE312" s="18"/>
      <c r="OVF312" s="17"/>
      <c r="OVG312" s="17"/>
      <c r="OVH312" s="17"/>
      <c r="OVI312" s="17"/>
      <c r="OVJ312" s="17"/>
      <c r="OVK312" s="17"/>
      <c r="OVL312" s="17"/>
      <c r="OVM312" s="18"/>
      <c r="OVN312" s="17"/>
      <c r="OVO312" s="17"/>
      <c r="OVP312" s="17"/>
      <c r="OVQ312" s="17"/>
      <c r="OVR312" s="17"/>
      <c r="OVS312" s="17"/>
      <c r="OVT312" s="17"/>
      <c r="OVU312" s="18"/>
      <c r="OVV312" s="17"/>
      <c r="OVW312" s="17"/>
      <c r="OVX312" s="17"/>
      <c r="OVY312" s="17"/>
      <c r="OVZ312" s="17"/>
      <c r="OWA312" s="17"/>
      <c r="OWB312" s="17"/>
      <c r="OWC312" s="18"/>
      <c r="OWD312" s="17"/>
      <c r="OWE312" s="17"/>
      <c r="OWF312" s="17"/>
      <c r="OWG312" s="17"/>
      <c r="OWH312" s="17"/>
      <c r="OWI312" s="17"/>
      <c r="OWJ312" s="17"/>
      <c r="OWK312" s="18"/>
      <c r="OWL312" s="17"/>
      <c r="OWM312" s="17"/>
      <c r="OWN312" s="17"/>
      <c r="OWO312" s="17"/>
      <c r="OWP312" s="17"/>
      <c r="OWQ312" s="17"/>
      <c r="OWR312" s="17"/>
      <c r="OWS312" s="18"/>
      <c r="OWT312" s="17"/>
      <c r="OWU312" s="17"/>
      <c r="OWV312" s="17"/>
      <c r="OWW312" s="17"/>
      <c r="OWX312" s="17"/>
      <c r="OWY312" s="17"/>
      <c r="OWZ312" s="17"/>
      <c r="OXA312" s="18"/>
      <c r="OXB312" s="17"/>
      <c r="OXC312" s="17"/>
      <c r="OXD312" s="17"/>
      <c r="OXE312" s="17"/>
      <c r="OXF312" s="17"/>
      <c r="OXG312" s="17"/>
      <c r="OXH312" s="17"/>
      <c r="OXI312" s="18"/>
      <c r="OXJ312" s="17"/>
      <c r="OXK312" s="17"/>
      <c r="OXL312" s="17"/>
      <c r="OXM312" s="17"/>
      <c r="OXN312" s="17"/>
      <c r="OXO312" s="17"/>
      <c r="OXP312" s="17"/>
      <c r="OXQ312" s="18"/>
      <c r="OXR312" s="17"/>
      <c r="OXS312" s="17"/>
      <c r="OXT312" s="17"/>
      <c r="OXU312" s="17"/>
      <c r="OXV312" s="17"/>
      <c r="OXW312" s="17"/>
      <c r="OXX312" s="17"/>
      <c r="OXY312" s="18"/>
      <c r="OXZ312" s="17"/>
      <c r="OYA312" s="17"/>
      <c r="OYB312" s="17"/>
      <c r="OYC312" s="17"/>
      <c r="OYD312" s="17"/>
      <c r="OYE312" s="17"/>
      <c r="OYF312" s="17"/>
      <c r="OYG312" s="18"/>
      <c r="OYH312" s="17"/>
      <c r="OYI312" s="17"/>
      <c r="OYJ312" s="17"/>
      <c r="OYK312" s="17"/>
      <c r="OYL312" s="17"/>
      <c r="OYM312" s="17"/>
      <c r="OYN312" s="17"/>
      <c r="OYO312" s="18"/>
      <c r="OYP312" s="17"/>
      <c r="OYQ312" s="17"/>
      <c r="OYR312" s="17"/>
      <c r="OYS312" s="17"/>
      <c r="OYT312" s="17"/>
      <c r="OYU312" s="17"/>
      <c r="OYV312" s="17"/>
      <c r="OYW312" s="18"/>
      <c r="OYX312" s="17"/>
      <c r="OYY312" s="17"/>
      <c r="OYZ312" s="17"/>
      <c r="OZA312" s="17"/>
      <c r="OZB312" s="17"/>
      <c r="OZC312" s="17"/>
      <c r="OZD312" s="17"/>
      <c r="OZE312" s="18"/>
      <c r="OZF312" s="17"/>
      <c r="OZG312" s="17"/>
      <c r="OZH312" s="17"/>
      <c r="OZI312" s="17"/>
      <c r="OZJ312" s="17"/>
      <c r="OZK312" s="17"/>
      <c r="OZL312" s="17"/>
      <c r="OZM312" s="18"/>
      <c r="OZN312" s="17"/>
      <c r="OZO312" s="17"/>
      <c r="OZP312" s="17"/>
      <c r="OZQ312" s="17"/>
      <c r="OZR312" s="17"/>
      <c r="OZS312" s="17"/>
      <c r="OZT312" s="17"/>
      <c r="OZU312" s="18"/>
      <c r="OZV312" s="17"/>
      <c r="OZW312" s="17"/>
      <c r="OZX312" s="17"/>
      <c r="OZY312" s="17"/>
      <c r="OZZ312" s="17"/>
      <c r="PAA312" s="17"/>
      <c r="PAB312" s="17"/>
      <c r="PAC312" s="18"/>
      <c r="PAD312" s="17"/>
      <c r="PAE312" s="17"/>
      <c r="PAF312" s="17"/>
      <c r="PAG312" s="17"/>
      <c r="PAH312" s="17"/>
      <c r="PAI312" s="17"/>
      <c r="PAJ312" s="17"/>
      <c r="PAK312" s="18"/>
      <c r="PAL312" s="17"/>
      <c r="PAM312" s="17"/>
      <c r="PAN312" s="17"/>
      <c r="PAO312" s="17"/>
      <c r="PAP312" s="17"/>
      <c r="PAQ312" s="17"/>
      <c r="PAR312" s="17"/>
      <c r="PAS312" s="18"/>
      <c r="PAT312" s="17"/>
      <c r="PAU312" s="17"/>
      <c r="PAV312" s="17"/>
      <c r="PAW312" s="17"/>
      <c r="PAX312" s="17"/>
      <c r="PAY312" s="17"/>
      <c r="PAZ312" s="17"/>
      <c r="PBA312" s="18"/>
      <c r="PBB312" s="17"/>
      <c r="PBC312" s="17"/>
      <c r="PBD312" s="17"/>
      <c r="PBE312" s="17"/>
      <c r="PBF312" s="17"/>
      <c r="PBG312" s="17"/>
      <c r="PBH312" s="17"/>
      <c r="PBI312" s="18"/>
      <c r="PBJ312" s="17"/>
      <c r="PBK312" s="17"/>
      <c r="PBL312" s="17"/>
      <c r="PBM312" s="17"/>
      <c r="PBN312" s="17"/>
      <c r="PBO312" s="17"/>
      <c r="PBP312" s="17"/>
      <c r="PBQ312" s="18"/>
      <c r="PBR312" s="17"/>
      <c r="PBS312" s="17"/>
      <c r="PBT312" s="17"/>
      <c r="PBU312" s="17"/>
      <c r="PBV312" s="17"/>
      <c r="PBW312" s="17"/>
      <c r="PBX312" s="17"/>
      <c r="PBY312" s="18"/>
      <c r="PBZ312" s="17"/>
      <c r="PCA312" s="17"/>
      <c r="PCB312" s="17"/>
      <c r="PCC312" s="17"/>
      <c r="PCD312" s="17"/>
      <c r="PCE312" s="17"/>
      <c r="PCF312" s="17"/>
      <c r="PCG312" s="18"/>
      <c r="PCH312" s="17"/>
      <c r="PCI312" s="17"/>
      <c r="PCJ312" s="17"/>
      <c r="PCK312" s="17"/>
      <c r="PCL312" s="17"/>
      <c r="PCM312" s="17"/>
      <c r="PCN312" s="17"/>
      <c r="PCO312" s="18"/>
      <c r="PCP312" s="17"/>
      <c r="PCQ312" s="17"/>
      <c r="PCR312" s="17"/>
      <c r="PCS312" s="17"/>
      <c r="PCT312" s="17"/>
      <c r="PCU312" s="17"/>
      <c r="PCV312" s="17"/>
      <c r="PCW312" s="18"/>
      <c r="PCX312" s="17"/>
      <c r="PCY312" s="17"/>
      <c r="PCZ312" s="17"/>
      <c r="PDA312" s="17"/>
      <c r="PDB312" s="17"/>
      <c r="PDC312" s="17"/>
      <c r="PDD312" s="17"/>
      <c r="PDE312" s="18"/>
      <c r="PDF312" s="17"/>
      <c r="PDG312" s="17"/>
      <c r="PDH312" s="17"/>
      <c r="PDI312" s="17"/>
      <c r="PDJ312" s="17"/>
      <c r="PDK312" s="17"/>
      <c r="PDL312" s="17"/>
      <c r="PDM312" s="18"/>
      <c r="PDN312" s="17"/>
      <c r="PDO312" s="17"/>
      <c r="PDP312" s="17"/>
      <c r="PDQ312" s="17"/>
      <c r="PDR312" s="17"/>
      <c r="PDS312" s="17"/>
      <c r="PDT312" s="17"/>
      <c r="PDU312" s="18"/>
      <c r="PDV312" s="17"/>
      <c r="PDW312" s="17"/>
      <c r="PDX312" s="17"/>
      <c r="PDY312" s="17"/>
      <c r="PDZ312" s="17"/>
      <c r="PEA312" s="17"/>
      <c r="PEB312" s="17"/>
      <c r="PEC312" s="18"/>
      <c r="PED312" s="17"/>
      <c r="PEE312" s="17"/>
      <c r="PEF312" s="17"/>
      <c r="PEG312" s="17"/>
      <c r="PEH312" s="17"/>
      <c r="PEI312" s="17"/>
      <c r="PEJ312" s="17"/>
      <c r="PEK312" s="18"/>
      <c r="PEL312" s="17"/>
      <c r="PEM312" s="17"/>
      <c r="PEN312" s="17"/>
      <c r="PEO312" s="17"/>
      <c r="PEP312" s="17"/>
      <c r="PEQ312" s="17"/>
      <c r="PER312" s="17"/>
      <c r="PES312" s="18"/>
      <c r="PET312" s="17"/>
      <c r="PEU312" s="17"/>
      <c r="PEV312" s="17"/>
      <c r="PEW312" s="17"/>
      <c r="PEX312" s="17"/>
      <c r="PEY312" s="17"/>
      <c r="PEZ312" s="17"/>
      <c r="PFA312" s="18"/>
      <c r="PFB312" s="17"/>
      <c r="PFC312" s="17"/>
      <c r="PFD312" s="17"/>
      <c r="PFE312" s="17"/>
      <c r="PFF312" s="17"/>
      <c r="PFG312" s="17"/>
      <c r="PFH312" s="17"/>
      <c r="PFI312" s="18"/>
      <c r="PFJ312" s="17"/>
      <c r="PFK312" s="17"/>
      <c r="PFL312" s="17"/>
      <c r="PFM312" s="17"/>
      <c r="PFN312" s="17"/>
      <c r="PFO312" s="17"/>
      <c r="PFP312" s="17"/>
      <c r="PFQ312" s="18"/>
      <c r="PFR312" s="17"/>
      <c r="PFS312" s="17"/>
      <c r="PFT312" s="17"/>
      <c r="PFU312" s="17"/>
      <c r="PFV312" s="17"/>
      <c r="PFW312" s="17"/>
      <c r="PFX312" s="17"/>
      <c r="PFY312" s="18"/>
      <c r="PFZ312" s="17"/>
      <c r="PGA312" s="17"/>
      <c r="PGB312" s="17"/>
      <c r="PGC312" s="17"/>
      <c r="PGD312" s="17"/>
      <c r="PGE312" s="17"/>
      <c r="PGF312" s="17"/>
      <c r="PGG312" s="18"/>
      <c r="PGH312" s="17"/>
      <c r="PGI312" s="17"/>
      <c r="PGJ312" s="17"/>
      <c r="PGK312" s="17"/>
      <c r="PGL312" s="17"/>
      <c r="PGM312" s="17"/>
      <c r="PGN312" s="17"/>
      <c r="PGO312" s="18"/>
      <c r="PGP312" s="17"/>
      <c r="PGQ312" s="17"/>
      <c r="PGR312" s="17"/>
      <c r="PGS312" s="17"/>
      <c r="PGT312" s="17"/>
      <c r="PGU312" s="17"/>
      <c r="PGV312" s="17"/>
      <c r="PGW312" s="18"/>
      <c r="PGX312" s="17"/>
      <c r="PGY312" s="17"/>
      <c r="PGZ312" s="17"/>
      <c r="PHA312" s="17"/>
      <c r="PHB312" s="17"/>
      <c r="PHC312" s="17"/>
      <c r="PHD312" s="17"/>
      <c r="PHE312" s="18"/>
      <c r="PHF312" s="17"/>
      <c r="PHG312" s="17"/>
      <c r="PHH312" s="17"/>
      <c r="PHI312" s="17"/>
      <c r="PHJ312" s="17"/>
      <c r="PHK312" s="17"/>
      <c r="PHL312" s="17"/>
      <c r="PHM312" s="18"/>
      <c r="PHN312" s="17"/>
      <c r="PHO312" s="17"/>
      <c r="PHP312" s="17"/>
      <c r="PHQ312" s="17"/>
      <c r="PHR312" s="17"/>
      <c r="PHS312" s="17"/>
      <c r="PHT312" s="17"/>
      <c r="PHU312" s="18"/>
      <c r="PHV312" s="17"/>
      <c r="PHW312" s="17"/>
      <c r="PHX312" s="17"/>
      <c r="PHY312" s="17"/>
      <c r="PHZ312" s="17"/>
      <c r="PIA312" s="17"/>
      <c r="PIB312" s="17"/>
      <c r="PIC312" s="18"/>
      <c r="PID312" s="17"/>
      <c r="PIE312" s="17"/>
      <c r="PIF312" s="17"/>
      <c r="PIG312" s="17"/>
      <c r="PIH312" s="17"/>
      <c r="PII312" s="17"/>
      <c r="PIJ312" s="17"/>
      <c r="PIK312" s="18"/>
      <c r="PIL312" s="17"/>
      <c r="PIM312" s="17"/>
      <c r="PIN312" s="17"/>
      <c r="PIO312" s="17"/>
      <c r="PIP312" s="17"/>
      <c r="PIQ312" s="17"/>
      <c r="PIR312" s="17"/>
      <c r="PIS312" s="18"/>
      <c r="PIT312" s="17"/>
      <c r="PIU312" s="17"/>
      <c r="PIV312" s="17"/>
      <c r="PIW312" s="17"/>
      <c r="PIX312" s="17"/>
      <c r="PIY312" s="17"/>
      <c r="PIZ312" s="17"/>
      <c r="PJA312" s="18"/>
      <c r="PJB312" s="17"/>
      <c r="PJC312" s="17"/>
      <c r="PJD312" s="17"/>
      <c r="PJE312" s="17"/>
      <c r="PJF312" s="17"/>
      <c r="PJG312" s="17"/>
      <c r="PJH312" s="17"/>
      <c r="PJI312" s="18"/>
      <c r="PJJ312" s="17"/>
      <c r="PJK312" s="17"/>
      <c r="PJL312" s="17"/>
      <c r="PJM312" s="17"/>
      <c r="PJN312" s="17"/>
      <c r="PJO312" s="17"/>
      <c r="PJP312" s="17"/>
      <c r="PJQ312" s="18"/>
      <c r="PJR312" s="17"/>
      <c r="PJS312" s="17"/>
      <c r="PJT312" s="17"/>
      <c r="PJU312" s="17"/>
      <c r="PJV312" s="17"/>
      <c r="PJW312" s="17"/>
      <c r="PJX312" s="17"/>
      <c r="PJY312" s="18"/>
      <c r="PJZ312" s="17"/>
      <c r="PKA312" s="17"/>
      <c r="PKB312" s="17"/>
      <c r="PKC312" s="17"/>
      <c r="PKD312" s="17"/>
      <c r="PKE312" s="17"/>
      <c r="PKF312" s="17"/>
      <c r="PKG312" s="18"/>
      <c r="PKH312" s="17"/>
      <c r="PKI312" s="17"/>
      <c r="PKJ312" s="17"/>
      <c r="PKK312" s="17"/>
      <c r="PKL312" s="17"/>
      <c r="PKM312" s="17"/>
      <c r="PKN312" s="17"/>
      <c r="PKO312" s="18"/>
      <c r="PKP312" s="17"/>
      <c r="PKQ312" s="17"/>
      <c r="PKR312" s="17"/>
      <c r="PKS312" s="17"/>
      <c r="PKT312" s="17"/>
      <c r="PKU312" s="17"/>
      <c r="PKV312" s="17"/>
      <c r="PKW312" s="18"/>
      <c r="PKX312" s="17"/>
      <c r="PKY312" s="17"/>
      <c r="PKZ312" s="17"/>
      <c r="PLA312" s="17"/>
      <c r="PLB312" s="17"/>
      <c r="PLC312" s="17"/>
      <c r="PLD312" s="17"/>
      <c r="PLE312" s="18"/>
      <c r="PLF312" s="17"/>
      <c r="PLG312" s="17"/>
      <c r="PLH312" s="17"/>
      <c r="PLI312" s="17"/>
      <c r="PLJ312" s="17"/>
      <c r="PLK312" s="17"/>
      <c r="PLL312" s="17"/>
      <c r="PLM312" s="18"/>
      <c r="PLN312" s="17"/>
      <c r="PLO312" s="17"/>
      <c r="PLP312" s="17"/>
      <c r="PLQ312" s="17"/>
      <c r="PLR312" s="17"/>
      <c r="PLS312" s="17"/>
      <c r="PLT312" s="17"/>
      <c r="PLU312" s="18"/>
      <c r="PLV312" s="17"/>
      <c r="PLW312" s="17"/>
      <c r="PLX312" s="17"/>
      <c r="PLY312" s="17"/>
      <c r="PLZ312" s="17"/>
      <c r="PMA312" s="17"/>
      <c r="PMB312" s="17"/>
      <c r="PMC312" s="18"/>
      <c r="PMD312" s="17"/>
      <c r="PME312" s="17"/>
      <c r="PMF312" s="17"/>
      <c r="PMG312" s="17"/>
      <c r="PMH312" s="17"/>
      <c r="PMI312" s="17"/>
      <c r="PMJ312" s="17"/>
      <c r="PMK312" s="18"/>
      <c r="PML312" s="17"/>
      <c r="PMM312" s="17"/>
      <c r="PMN312" s="17"/>
      <c r="PMO312" s="17"/>
      <c r="PMP312" s="17"/>
      <c r="PMQ312" s="17"/>
      <c r="PMR312" s="17"/>
      <c r="PMS312" s="18"/>
      <c r="PMT312" s="17"/>
      <c r="PMU312" s="17"/>
      <c r="PMV312" s="17"/>
      <c r="PMW312" s="17"/>
      <c r="PMX312" s="17"/>
      <c r="PMY312" s="17"/>
      <c r="PMZ312" s="17"/>
      <c r="PNA312" s="18"/>
      <c r="PNB312" s="17"/>
      <c r="PNC312" s="17"/>
      <c r="PND312" s="17"/>
      <c r="PNE312" s="17"/>
      <c r="PNF312" s="17"/>
      <c r="PNG312" s="17"/>
      <c r="PNH312" s="17"/>
      <c r="PNI312" s="18"/>
      <c r="PNJ312" s="17"/>
      <c r="PNK312" s="17"/>
      <c r="PNL312" s="17"/>
      <c r="PNM312" s="17"/>
      <c r="PNN312" s="17"/>
      <c r="PNO312" s="17"/>
      <c r="PNP312" s="17"/>
      <c r="PNQ312" s="18"/>
      <c r="PNR312" s="17"/>
      <c r="PNS312" s="17"/>
      <c r="PNT312" s="17"/>
      <c r="PNU312" s="17"/>
      <c r="PNV312" s="17"/>
      <c r="PNW312" s="17"/>
      <c r="PNX312" s="17"/>
      <c r="PNY312" s="18"/>
      <c r="PNZ312" s="17"/>
      <c r="POA312" s="17"/>
      <c r="POB312" s="17"/>
      <c r="POC312" s="17"/>
      <c r="POD312" s="17"/>
      <c r="POE312" s="17"/>
      <c r="POF312" s="17"/>
      <c r="POG312" s="18"/>
      <c r="POH312" s="17"/>
      <c r="POI312" s="17"/>
      <c r="POJ312" s="17"/>
      <c r="POK312" s="17"/>
      <c r="POL312" s="17"/>
      <c r="POM312" s="17"/>
      <c r="PON312" s="17"/>
      <c r="POO312" s="18"/>
      <c r="POP312" s="17"/>
      <c r="POQ312" s="17"/>
      <c r="POR312" s="17"/>
      <c r="POS312" s="17"/>
      <c r="POT312" s="17"/>
      <c r="POU312" s="17"/>
      <c r="POV312" s="17"/>
      <c r="POW312" s="18"/>
      <c r="POX312" s="17"/>
      <c r="POY312" s="17"/>
      <c r="POZ312" s="17"/>
      <c r="PPA312" s="17"/>
      <c r="PPB312" s="17"/>
      <c r="PPC312" s="17"/>
      <c r="PPD312" s="17"/>
      <c r="PPE312" s="18"/>
      <c r="PPF312" s="17"/>
      <c r="PPG312" s="17"/>
      <c r="PPH312" s="17"/>
      <c r="PPI312" s="17"/>
      <c r="PPJ312" s="17"/>
      <c r="PPK312" s="17"/>
      <c r="PPL312" s="17"/>
      <c r="PPM312" s="18"/>
      <c r="PPN312" s="17"/>
      <c r="PPO312" s="17"/>
      <c r="PPP312" s="17"/>
      <c r="PPQ312" s="17"/>
      <c r="PPR312" s="17"/>
      <c r="PPS312" s="17"/>
      <c r="PPT312" s="17"/>
      <c r="PPU312" s="18"/>
      <c r="PPV312" s="17"/>
      <c r="PPW312" s="17"/>
      <c r="PPX312" s="17"/>
      <c r="PPY312" s="17"/>
      <c r="PPZ312" s="17"/>
      <c r="PQA312" s="17"/>
      <c r="PQB312" s="17"/>
      <c r="PQC312" s="18"/>
      <c r="PQD312" s="17"/>
      <c r="PQE312" s="17"/>
      <c r="PQF312" s="17"/>
      <c r="PQG312" s="17"/>
      <c r="PQH312" s="17"/>
      <c r="PQI312" s="17"/>
      <c r="PQJ312" s="17"/>
      <c r="PQK312" s="18"/>
      <c r="PQL312" s="17"/>
      <c r="PQM312" s="17"/>
      <c r="PQN312" s="17"/>
      <c r="PQO312" s="17"/>
      <c r="PQP312" s="17"/>
      <c r="PQQ312" s="17"/>
      <c r="PQR312" s="17"/>
      <c r="PQS312" s="18"/>
      <c r="PQT312" s="17"/>
      <c r="PQU312" s="17"/>
      <c r="PQV312" s="17"/>
      <c r="PQW312" s="17"/>
      <c r="PQX312" s="17"/>
      <c r="PQY312" s="17"/>
      <c r="PQZ312" s="17"/>
      <c r="PRA312" s="18"/>
      <c r="PRB312" s="17"/>
      <c r="PRC312" s="17"/>
      <c r="PRD312" s="17"/>
      <c r="PRE312" s="17"/>
      <c r="PRF312" s="17"/>
      <c r="PRG312" s="17"/>
      <c r="PRH312" s="17"/>
      <c r="PRI312" s="18"/>
      <c r="PRJ312" s="17"/>
      <c r="PRK312" s="17"/>
      <c r="PRL312" s="17"/>
      <c r="PRM312" s="17"/>
      <c r="PRN312" s="17"/>
      <c r="PRO312" s="17"/>
      <c r="PRP312" s="17"/>
      <c r="PRQ312" s="18"/>
      <c r="PRR312" s="17"/>
      <c r="PRS312" s="17"/>
      <c r="PRT312" s="17"/>
      <c r="PRU312" s="17"/>
      <c r="PRV312" s="17"/>
      <c r="PRW312" s="17"/>
      <c r="PRX312" s="17"/>
      <c r="PRY312" s="18"/>
      <c r="PRZ312" s="17"/>
      <c r="PSA312" s="17"/>
      <c r="PSB312" s="17"/>
      <c r="PSC312" s="17"/>
      <c r="PSD312" s="17"/>
      <c r="PSE312" s="17"/>
      <c r="PSF312" s="17"/>
      <c r="PSG312" s="18"/>
      <c r="PSH312" s="17"/>
      <c r="PSI312" s="17"/>
      <c r="PSJ312" s="17"/>
      <c r="PSK312" s="17"/>
      <c r="PSL312" s="17"/>
      <c r="PSM312" s="17"/>
      <c r="PSN312" s="17"/>
      <c r="PSO312" s="18"/>
      <c r="PSP312" s="17"/>
      <c r="PSQ312" s="17"/>
      <c r="PSR312" s="17"/>
      <c r="PSS312" s="17"/>
      <c r="PST312" s="17"/>
      <c r="PSU312" s="17"/>
      <c r="PSV312" s="17"/>
      <c r="PSW312" s="18"/>
      <c r="PSX312" s="17"/>
      <c r="PSY312" s="17"/>
      <c r="PSZ312" s="17"/>
      <c r="PTA312" s="17"/>
      <c r="PTB312" s="17"/>
      <c r="PTC312" s="17"/>
      <c r="PTD312" s="17"/>
      <c r="PTE312" s="18"/>
      <c r="PTF312" s="17"/>
      <c r="PTG312" s="17"/>
      <c r="PTH312" s="17"/>
      <c r="PTI312" s="17"/>
      <c r="PTJ312" s="17"/>
      <c r="PTK312" s="17"/>
      <c r="PTL312" s="17"/>
      <c r="PTM312" s="18"/>
      <c r="PTN312" s="17"/>
      <c r="PTO312" s="17"/>
      <c r="PTP312" s="17"/>
      <c r="PTQ312" s="17"/>
      <c r="PTR312" s="17"/>
      <c r="PTS312" s="17"/>
      <c r="PTT312" s="17"/>
      <c r="PTU312" s="18"/>
      <c r="PTV312" s="17"/>
      <c r="PTW312" s="17"/>
      <c r="PTX312" s="17"/>
      <c r="PTY312" s="17"/>
      <c r="PTZ312" s="17"/>
      <c r="PUA312" s="17"/>
      <c r="PUB312" s="17"/>
      <c r="PUC312" s="18"/>
      <c r="PUD312" s="17"/>
      <c r="PUE312" s="17"/>
      <c r="PUF312" s="17"/>
      <c r="PUG312" s="17"/>
      <c r="PUH312" s="17"/>
      <c r="PUI312" s="17"/>
      <c r="PUJ312" s="17"/>
      <c r="PUK312" s="18"/>
      <c r="PUL312" s="17"/>
      <c r="PUM312" s="17"/>
      <c r="PUN312" s="17"/>
      <c r="PUO312" s="17"/>
      <c r="PUP312" s="17"/>
      <c r="PUQ312" s="17"/>
      <c r="PUR312" s="17"/>
      <c r="PUS312" s="18"/>
      <c r="PUT312" s="17"/>
      <c r="PUU312" s="17"/>
      <c r="PUV312" s="17"/>
      <c r="PUW312" s="17"/>
      <c r="PUX312" s="17"/>
      <c r="PUY312" s="17"/>
      <c r="PUZ312" s="17"/>
      <c r="PVA312" s="18"/>
      <c r="PVB312" s="17"/>
      <c r="PVC312" s="17"/>
      <c r="PVD312" s="17"/>
      <c r="PVE312" s="17"/>
      <c r="PVF312" s="17"/>
      <c r="PVG312" s="17"/>
      <c r="PVH312" s="17"/>
      <c r="PVI312" s="18"/>
      <c r="PVJ312" s="17"/>
      <c r="PVK312" s="17"/>
      <c r="PVL312" s="17"/>
      <c r="PVM312" s="17"/>
      <c r="PVN312" s="17"/>
      <c r="PVO312" s="17"/>
      <c r="PVP312" s="17"/>
      <c r="PVQ312" s="18"/>
      <c r="PVR312" s="17"/>
      <c r="PVS312" s="17"/>
      <c r="PVT312" s="17"/>
      <c r="PVU312" s="17"/>
      <c r="PVV312" s="17"/>
      <c r="PVW312" s="17"/>
      <c r="PVX312" s="17"/>
      <c r="PVY312" s="18"/>
      <c r="PVZ312" s="17"/>
      <c r="PWA312" s="17"/>
      <c r="PWB312" s="17"/>
      <c r="PWC312" s="17"/>
      <c r="PWD312" s="17"/>
      <c r="PWE312" s="17"/>
      <c r="PWF312" s="17"/>
      <c r="PWG312" s="18"/>
      <c r="PWH312" s="17"/>
      <c r="PWI312" s="17"/>
      <c r="PWJ312" s="17"/>
      <c r="PWK312" s="17"/>
      <c r="PWL312" s="17"/>
      <c r="PWM312" s="17"/>
      <c r="PWN312" s="17"/>
      <c r="PWO312" s="18"/>
      <c r="PWP312" s="17"/>
      <c r="PWQ312" s="17"/>
      <c r="PWR312" s="17"/>
      <c r="PWS312" s="17"/>
      <c r="PWT312" s="17"/>
      <c r="PWU312" s="17"/>
      <c r="PWV312" s="17"/>
      <c r="PWW312" s="18"/>
      <c r="PWX312" s="17"/>
      <c r="PWY312" s="17"/>
      <c r="PWZ312" s="17"/>
      <c r="PXA312" s="17"/>
      <c r="PXB312" s="17"/>
      <c r="PXC312" s="17"/>
      <c r="PXD312" s="17"/>
      <c r="PXE312" s="18"/>
      <c r="PXF312" s="17"/>
      <c r="PXG312" s="17"/>
      <c r="PXH312" s="17"/>
      <c r="PXI312" s="17"/>
      <c r="PXJ312" s="17"/>
      <c r="PXK312" s="17"/>
      <c r="PXL312" s="17"/>
      <c r="PXM312" s="18"/>
      <c r="PXN312" s="17"/>
      <c r="PXO312" s="17"/>
      <c r="PXP312" s="17"/>
      <c r="PXQ312" s="17"/>
      <c r="PXR312" s="17"/>
      <c r="PXS312" s="17"/>
      <c r="PXT312" s="17"/>
      <c r="PXU312" s="18"/>
      <c r="PXV312" s="17"/>
      <c r="PXW312" s="17"/>
      <c r="PXX312" s="17"/>
      <c r="PXY312" s="17"/>
      <c r="PXZ312" s="17"/>
      <c r="PYA312" s="17"/>
      <c r="PYB312" s="17"/>
      <c r="PYC312" s="18"/>
      <c r="PYD312" s="17"/>
      <c r="PYE312" s="17"/>
      <c r="PYF312" s="17"/>
      <c r="PYG312" s="17"/>
      <c r="PYH312" s="17"/>
      <c r="PYI312" s="17"/>
      <c r="PYJ312" s="17"/>
      <c r="PYK312" s="18"/>
      <c r="PYL312" s="17"/>
      <c r="PYM312" s="17"/>
      <c r="PYN312" s="17"/>
      <c r="PYO312" s="17"/>
      <c r="PYP312" s="17"/>
      <c r="PYQ312" s="17"/>
      <c r="PYR312" s="17"/>
      <c r="PYS312" s="18"/>
      <c r="PYT312" s="17"/>
      <c r="PYU312" s="17"/>
      <c r="PYV312" s="17"/>
      <c r="PYW312" s="17"/>
      <c r="PYX312" s="17"/>
      <c r="PYY312" s="17"/>
      <c r="PYZ312" s="17"/>
      <c r="PZA312" s="18"/>
      <c r="PZB312" s="17"/>
      <c r="PZC312" s="17"/>
      <c r="PZD312" s="17"/>
      <c r="PZE312" s="17"/>
      <c r="PZF312" s="17"/>
      <c r="PZG312" s="17"/>
      <c r="PZH312" s="17"/>
      <c r="PZI312" s="18"/>
      <c r="PZJ312" s="17"/>
      <c r="PZK312" s="17"/>
      <c r="PZL312" s="17"/>
      <c r="PZM312" s="17"/>
      <c r="PZN312" s="17"/>
      <c r="PZO312" s="17"/>
      <c r="PZP312" s="17"/>
      <c r="PZQ312" s="18"/>
      <c r="PZR312" s="17"/>
      <c r="PZS312" s="17"/>
      <c r="PZT312" s="17"/>
      <c r="PZU312" s="17"/>
      <c r="PZV312" s="17"/>
      <c r="PZW312" s="17"/>
      <c r="PZX312" s="17"/>
      <c r="PZY312" s="18"/>
      <c r="PZZ312" s="17"/>
      <c r="QAA312" s="17"/>
      <c r="QAB312" s="17"/>
      <c r="QAC312" s="17"/>
      <c r="QAD312" s="17"/>
      <c r="QAE312" s="17"/>
      <c r="QAF312" s="17"/>
      <c r="QAG312" s="18"/>
      <c r="QAH312" s="17"/>
      <c r="QAI312" s="17"/>
      <c r="QAJ312" s="17"/>
      <c r="QAK312" s="17"/>
      <c r="QAL312" s="17"/>
      <c r="QAM312" s="17"/>
      <c r="QAN312" s="17"/>
      <c r="QAO312" s="18"/>
      <c r="QAP312" s="17"/>
      <c r="QAQ312" s="17"/>
      <c r="QAR312" s="17"/>
      <c r="QAS312" s="17"/>
      <c r="QAT312" s="17"/>
      <c r="QAU312" s="17"/>
      <c r="QAV312" s="17"/>
      <c r="QAW312" s="18"/>
      <c r="QAX312" s="17"/>
      <c r="QAY312" s="17"/>
      <c r="QAZ312" s="17"/>
      <c r="QBA312" s="17"/>
      <c r="QBB312" s="17"/>
      <c r="QBC312" s="17"/>
      <c r="QBD312" s="17"/>
      <c r="QBE312" s="18"/>
      <c r="QBF312" s="17"/>
      <c r="QBG312" s="17"/>
      <c r="QBH312" s="17"/>
      <c r="QBI312" s="17"/>
      <c r="QBJ312" s="17"/>
      <c r="QBK312" s="17"/>
      <c r="QBL312" s="17"/>
      <c r="QBM312" s="18"/>
      <c r="QBN312" s="17"/>
      <c r="QBO312" s="17"/>
      <c r="QBP312" s="17"/>
      <c r="QBQ312" s="17"/>
      <c r="QBR312" s="17"/>
      <c r="QBS312" s="17"/>
      <c r="QBT312" s="17"/>
      <c r="QBU312" s="18"/>
      <c r="QBV312" s="17"/>
      <c r="QBW312" s="17"/>
      <c r="QBX312" s="17"/>
      <c r="QBY312" s="17"/>
      <c r="QBZ312" s="17"/>
      <c r="QCA312" s="17"/>
      <c r="QCB312" s="17"/>
      <c r="QCC312" s="18"/>
      <c r="QCD312" s="17"/>
      <c r="QCE312" s="17"/>
      <c r="QCF312" s="17"/>
      <c r="QCG312" s="17"/>
      <c r="QCH312" s="17"/>
      <c r="QCI312" s="17"/>
      <c r="QCJ312" s="17"/>
      <c r="QCK312" s="18"/>
      <c r="QCL312" s="17"/>
      <c r="QCM312" s="17"/>
      <c r="QCN312" s="17"/>
      <c r="QCO312" s="17"/>
      <c r="QCP312" s="17"/>
      <c r="QCQ312" s="17"/>
      <c r="QCR312" s="17"/>
      <c r="QCS312" s="18"/>
      <c r="QCT312" s="17"/>
      <c r="QCU312" s="17"/>
      <c r="QCV312" s="17"/>
      <c r="QCW312" s="17"/>
      <c r="QCX312" s="17"/>
      <c r="QCY312" s="17"/>
      <c r="QCZ312" s="17"/>
      <c r="QDA312" s="18"/>
      <c r="QDB312" s="17"/>
      <c r="QDC312" s="17"/>
      <c r="QDD312" s="17"/>
      <c r="QDE312" s="17"/>
      <c r="QDF312" s="17"/>
      <c r="QDG312" s="17"/>
      <c r="QDH312" s="17"/>
      <c r="QDI312" s="18"/>
      <c r="QDJ312" s="17"/>
      <c r="QDK312" s="17"/>
      <c r="QDL312" s="17"/>
      <c r="QDM312" s="17"/>
      <c r="QDN312" s="17"/>
      <c r="QDO312" s="17"/>
      <c r="QDP312" s="17"/>
      <c r="QDQ312" s="18"/>
      <c r="QDR312" s="17"/>
      <c r="QDS312" s="17"/>
      <c r="QDT312" s="17"/>
      <c r="QDU312" s="17"/>
      <c r="QDV312" s="17"/>
      <c r="QDW312" s="17"/>
      <c r="QDX312" s="17"/>
      <c r="QDY312" s="18"/>
      <c r="QDZ312" s="17"/>
      <c r="QEA312" s="17"/>
      <c r="QEB312" s="17"/>
      <c r="QEC312" s="17"/>
      <c r="QED312" s="17"/>
      <c r="QEE312" s="17"/>
      <c r="QEF312" s="17"/>
      <c r="QEG312" s="18"/>
      <c r="QEH312" s="17"/>
      <c r="QEI312" s="17"/>
      <c r="QEJ312" s="17"/>
      <c r="QEK312" s="17"/>
      <c r="QEL312" s="17"/>
      <c r="QEM312" s="17"/>
      <c r="QEN312" s="17"/>
      <c r="QEO312" s="18"/>
      <c r="QEP312" s="17"/>
      <c r="QEQ312" s="17"/>
      <c r="QER312" s="17"/>
      <c r="QES312" s="17"/>
      <c r="QET312" s="17"/>
      <c r="QEU312" s="17"/>
      <c r="QEV312" s="17"/>
      <c r="QEW312" s="18"/>
      <c r="QEX312" s="17"/>
      <c r="QEY312" s="17"/>
      <c r="QEZ312" s="17"/>
      <c r="QFA312" s="17"/>
      <c r="QFB312" s="17"/>
      <c r="QFC312" s="17"/>
      <c r="QFD312" s="17"/>
      <c r="QFE312" s="18"/>
      <c r="QFF312" s="17"/>
      <c r="QFG312" s="17"/>
      <c r="QFH312" s="17"/>
      <c r="QFI312" s="17"/>
      <c r="QFJ312" s="17"/>
      <c r="QFK312" s="17"/>
      <c r="QFL312" s="17"/>
      <c r="QFM312" s="18"/>
      <c r="QFN312" s="17"/>
      <c r="QFO312" s="17"/>
      <c r="QFP312" s="17"/>
      <c r="QFQ312" s="17"/>
      <c r="QFR312" s="17"/>
      <c r="QFS312" s="17"/>
      <c r="QFT312" s="17"/>
      <c r="QFU312" s="18"/>
      <c r="QFV312" s="17"/>
      <c r="QFW312" s="17"/>
      <c r="QFX312" s="17"/>
      <c r="QFY312" s="17"/>
      <c r="QFZ312" s="17"/>
      <c r="QGA312" s="17"/>
      <c r="QGB312" s="17"/>
      <c r="QGC312" s="18"/>
      <c r="QGD312" s="17"/>
      <c r="QGE312" s="17"/>
      <c r="QGF312" s="17"/>
      <c r="QGG312" s="17"/>
      <c r="QGH312" s="17"/>
      <c r="QGI312" s="17"/>
      <c r="QGJ312" s="17"/>
      <c r="QGK312" s="18"/>
      <c r="QGL312" s="17"/>
      <c r="QGM312" s="17"/>
      <c r="QGN312" s="17"/>
      <c r="QGO312" s="17"/>
      <c r="QGP312" s="17"/>
      <c r="QGQ312" s="17"/>
      <c r="QGR312" s="17"/>
      <c r="QGS312" s="18"/>
      <c r="QGT312" s="17"/>
      <c r="QGU312" s="17"/>
      <c r="QGV312" s="17"/>
      <c r="QGW312" s="17"/>
      <c r="QGX312" s="17"/>
      <c r="QGY312" s="17"/>
      <c r="QGZ312" s="17"/>
      <c r="QHA312" s="18"/>
      <c r="QHB312" s="17"/>
      <c r="QHC312" s="17"/>
      <c r="QHD312" s="17"/>
      <c r="QHE312" s="17"/>
      <c r="QHF312" s="17"/>
      <c r="QHG312" s="17"/>
      <c r="QHH312" s="17"/>
      <c r="QHI312" s="18"/>
      <c r="QHJ312" s="17"/>
      <c r="QHK312" s="17"/>
      <c r="QHL312" s="17"/>
      <c r="QHM312" s="17"/>
      <c r="QHN312" s="17"/>
      <c r="QHO312" s="17"/>
      <c r="QHP312" s="17"/>
      <c r="QHQ312" s="18"/>
      <c r="QHR312" s="17"/>
      <c r="QHS312" s="17"/>
      <c r="QHT312" s="17"/>
      <c r="QHU312" s="17"/>
      <c r="QHV312" s="17"/>
      <c r="QHW312" s="17"/>
      <c r="QHX312" s="17"/>
      <c r="QHY312" s="18"/>
      <c r="QHZ312" s="17"/>
      <c r="QIA312" s="17"/>
      <c r="QIB312" s="17"/>
      <c r="QIC312" s="17"/>
      <c r="QID312" s="17"/>
      <c r="QIE312" s="17"/>
      <c r="QIF312" s="17"/>
      <c r="QIG312" s="18"/>
      <c r="QIH312" s="17"/>
      <c r="QII312" s="17"/>
      <c r="QIJ312" s="17"/>
      <c r="QIK312" s="17"/>
      <c r="QIL312" s="17"/>
      <c r="QIM312" s="17"/>
      <c r="QIN312" s="17"/>
      <c r="QIO312" s="18"/>
      <c r="QIP312" s="17"/>
      <c r="QIQ312" s="17"/>
      <c r="QIR312" s="17"/>
      <c r="QIS312" s="17"/>
      <c r="QIT312" s="17"/>
      <c r="QIU312" s="17"/>
      <c r="QIV312" s="17"/>
      <c r="QIW312" s="18"/>
      <c r="QIX312" s="17"/>
      <c r="QIY312" s="17"/>
      <c r="QIZ312" s="17"/>
      <c r="QJA312" s="17"/>
      <c r="QJB312" s="17"/>
      <c r="QJC312" s="17"/>
      <c r="QJD312" s="17"/>
      <c r="QJE312" s="18"/>
      <c r="QJF312" s="17"/>
      <c r="QJG312" s="17"/>
      <c r="QJH312" s="17"/>
      <c r="QJI312" s="17"/>
      <c r="QJJ312" s="17"/>
      <c r="QJK312" s="17"/>
      <c r="QJL312" s="17"/>
      <c r="QJM312" s="18"/>
      <c r="QJN312" s="17"/>
      <c r="QJO312" s="17"/>
      <c r="QJP312" s="17"/>
      <c r="QJQ312" s="17"/>
      <c r="QJR312" s="17"/>
      <c r="QJS312" s="17"/>
      <c r="QJT312" s="17"/>
      <c r="QJU312" s="18"/>
      <c r="QJV312" s="17"/>
      <c r="QJW312" s="17"/>
      <c r="QJX312" s="17"/>
      <c r="QJY312" s="17"/>
      <c r="QJZ312" s="17"/>
      <c r="QKA312" s="17"/>
      <c r="QKB312" s="17"/>
      <c r="QKC312" s="18"/>
      <c r="QKD312" s="17"/>
      <c r="QKE312" s="17"/>
      <c r="QKF312" s="17"/>
      <c r="QKG312" s="17"/>
      <c r="QKH312" s="17"/>
      <c r="QKI312" s="17"/>
      <c r="QKJ312" s="17"/>
      <c r="QKK312" s="18"/>
      <c r="QKL312" s="17"/>
      <c r="QKM312" s="17"/>
      <c r="QKN312" s="17"/>
      <c r="QKO312" s="17"/>
      <c r="QKP312" s="17"/>
      <c r="QKQ312" s="17"/>
      <c r="QKR312" s="17"/>
      <c r="QKS312" s="18"/>
      <c r="QKT312" s="17"/>
      <c r="QKU312" s="17"/>
      <c r="QKV312" s="17"/>
      <c r="QKW312" s="17"/>
      <c r="QKX312" s="17"/>
      <c r="QKY312" s="17"/>
      <c r="QKZ312" s="17"/>
      <c r="QLA312" s="18"/>
      <c r="QLB312" s="17"/>
      <c r="QLC312" s="17"/>
      <c r="QLD312" s="17"/>
      <c r="QLE312" s="17"/>
      <c r="QLF312" s="17"/>
      <c r="QLG312" s="17"/>
      <c r="QLH312" s="17"/>
      <c r="QLI312" s="18"/>
      <c r="QLJ312" s="17"/>
      <c r="QLK312" s="17"/>
      <c r="QLL312" s="17"/>
      <c r="QLM312" s="17"/>
      <c r="QLN312" s="17"/>
      <c r="QLO312" s="17"/>
      <c r="QLP312" s="17"/>
      <c r="QLQ312" s="18"/>
      <c r="QLR312" s="17"/>
      <c r="QLS312" s="17"/>
      <c r="QLT312" s="17"/>
      <c r="QLU312" s="17"/>
      <c r="QLV312" s="17"/>
      <c r="QLW312" s="17"/>
      <c r="QLX312" s="17"/>
      <c r="QLY312" s="18"/>
      <c r="QLZ312" s="17"/>
      <c r="QMA312" s="17"/>
      <c r="QMB312" s="17"/>
      <c r="QMC312" s="17"/>
      <c r="QMD312" s="17"/>
      <c r="QME312" s="17"/>
      <c r="QMF312" s="17"/>
      <c r="QMG312" s="18"/>
      <c r="QMH312" s="17"/>
      <c r="QMI312" s="17"/>
      <c r="QMJ312" s="17"/>
      <c r="QMK312" s="17"/>
      <c r="QML312" s="17"/>
      <c r="QMM312" s="17"/>
      <c r="QMN312" s="17"/>
      <c r="QMO312" s="18"/>
      <c r="QMP312" s="17"/>
      <c r="QMQ312" s="17"/>
      <c r="QMR312" s="17"/>
      <c r="QMS312" s="17"/>
      <c r="QMT312" s="17"/>
      <c r="QMU312" s="17"/>
      <c r="QMV312" s="17"/>
      <c r="QMW312" s="18"/>
      <c r="QMX312" s="17"/>
      <c r="QMY312" s="17"/>
      <c r="QMZ312" s="17"/>
      <c r="QNA312" s="17"/>
      <c r="QNB312" s="17"/>
      <c r="QNC312" s="17"/>
      <c r="QND312" s="17"/>
      <c r="QNE312" s="18"/>
      <c r="QNF312" s="17"/>
      <c r="QNG312" s="17"/>
      <c r="QNH312" s="17"/>
      <c r="QNI312" s="17"/>
      <c r="QNJ312" s="17"/>
      <c r="QNK312" s="17"/>
      <c r="QNL312" s="17"/>
      <c r="QNM312" s="18"/>
      <c r="QNN312" s="17"/>
      <c r="QNO312" s="17"/>
      <c r="QNP312" s="17"/>
      <c r="QNQ312" s="17"/>
      <c r="QNR312" s="17"/>
      <c r="QNS312" s="17"/>
      <c r="QNT312" s="17"/>
      <c r="QNU312" s="18"/>
      <c r="QNV312" s="17"/>
      <c r="QNW312" s="17"/>
      <c r="QNX312" s="17"/>
      <c r="QNY312" s="17"/>
      <c r="QNZ312" s="17"/>
      <c r="QOA312" s="17"/>
      <c r="QOB312" s="17"/>
      <c r="QOC312" s="18"/>
      <c r="QOD312" s="17"/>
      <c r="QOE312" s="17"/>
      <c r="QOF312" s="17"/>
      <c r="QOG312" s="17"/>
      <c r="QOH312" s="17"/>
      <c r="QOI312" s="17"/>
      <c r="QOJ312" s="17"/>
      <c r="QOK312" s="18"/>
      <c r="QOL312" s="17"/>
      <c r="QOM312" s="17"/>
      <c r="QON312" s="17"/>
      <c r="QOO312" s="17"/>
      <c r="QOP312" s="17"/>
      <c r="QOQ312" s="17"/>
      <c r="QOR312" s="17"/>
      <c r="QOS312" s="18"/>
      <c r="QOT312" s="17"/>
      <c r="QOU312" s="17"/>
      <c r="QOV312" s="17"/>
      <c r="QOW312" s="17"/>
      <c r="QOX312" s="17"/>
      <c r="QOY312" s="17"/>
      <c r="QOZ312" s="17"/>
      <c r="QPA312" s="18"/>
      <c r="QPB312" s="17"/>
      <c r="QPC312" s="17"/>
      <c r="QPD312" s="17"/>
      <c r="QPE312" s="17"/>
      <c r="QPF312" s="17"/>
      <c r="QPG312" s="17"/>
      <c r="QPH312" s="17"/>
      <c r="QPI312" s="18"/>
      <c r="QPJ312" s="17"/>
      <c r="QPK312" s="17"/>
      <c r="QPL312" s="17"/>
      <c r="QPM312" s="17"/>
      <c r="QPN312" s="17"/>
      <c r="QPO312" s="17"/>
      <c r="QPP312" s="17"/>
      <c r="QPQ312" s="18"/>
      <c r="QPR312" s="17"/>
      <c r="QPS312" s="17"/>
      <c r="QPT312" s="17"/>
      <c r="QPU312" s="17"/>
      <c r="QPV312" s="17"/>
      <c r="QPW312" s="17"/>
      <c r="QPX312" s="17"/>
      <c r="QPY312" s="18"/>
      <c r="QPZ312" s="17"/>
      <c r="QQA312" s="17"/>
      <c r="QQB312" s="17"/>
      <c r="QQC312" s="17"/>
      <c r="QQD312" s="17"/>
      <c r="QQE312" s="17"/>
      <c r="QQF312" s="17"/>
      <c r="QQG312" s="18"/>
      <c r="QQH312" s="17"/>
      <c r="QQI312" s="17"/>
      <c r="QQJ312" s="17"/>
      <c r="QQK312" s="17"/>
      <c r="QQL312" s="17"/>
      <c r="QQM312" s="17"/>
      <c r="QQN312" s="17"/>
      <c r="QQO312" s="18"/>
      <c r="QQP312" s="17"/>
      <c r="QQQ312" s="17"/>
      <c r="QQR312" s="17"/>
      <c r="QQS312" s="17"/>
      <c r="QQT312" s="17"/>
      <c r="QQU312" s="17"/>
      <c r="QQV312" s="17"/>
      <c r="QQW312" s="18"/>
      <c r="QQX312" s="17"/>
      <c r="QQY312" s="17"/>
      <c r="QQZ312" s="17"/>
      <c r="QRA312" s="17"/>
      <c r="QRB312" s="17"/>
      <c r="QRC312" s="17"/>
      <c r="QRD312" s="17"/>
      <c r="QRE312" s="18"/>
      <c r="QRF312" s="17"/>
      <c r="QRG312" s="17"/>
      <c r="QRH312" s="17"/>
      <c r="QRI312" s="17"/>
      <c r="QRJ312" s="17"/>
      <c r="QRK312" s="17"/>
      <c r="QRL312" s="17"/>
      <c r="QRM312" s="18"/>
      <c r="QRN312" s="17"/>
      <c r="QRO312" s="17"/>
      <c r="QRP312" s="17"/>
      <c r="QRQ312" s="17"/>
      <c r="QRR312" s="17"/>
      <c r="QRS312" s="17"/>
      <c r="QRT312" s="17"/>
      <c r="QRU312" s="18"/>
      <c r="QRV312" s="17"/>
      <c r="QRW312" s="17"/>
      <c r="QRX312" s="17"/>
      <c r="QRY312" s="17"/>
      <c r="QRZ312" s="17"/>
      <c r="QSA312" s="17"/>
      <c r="QSB312" s="17"/>
      <c r="QSC312" s="18"/>
      <c r="QSD312" s="17"/>
      <c r="QSE312" s="17"/>
      <c r="QSF312" s="17"/>
      <c r="QSG312" s="17"/>
      <c r="QSH312" s="17"/>
      <c r="QSI312" s="17"/>
      <c r="QSJ312" s="17"/>
      <c r="QSK312" s="18"/>
      <c r="QSL312" s="17"/>
      <c r="QSM312" s="17"/>
      <c r="QSN312" s="17"/>
      <c r="QSO312" s="17"/>
      <c r="QSP312" s="17"/>
      <c r="QSQ312" s="17"/>
      <c r="QSR312" s="17"/>
      <c r="QSS312" s="18"/>
      <c r="QST312" s="17"/>
      <c r="QSU312" s="17"/>
      <c r="QSV312" s="17"/>
      <c r="QSW312" s="17"/>
      <c r="QSX312" s="17"/>
      <c r="QSY312" s="17"/>
      <c r="QSZ312" s="17"/>
      <c r="QTA312" s="18"/>
      <c r="QTB312" s="17"/>
      <c r="QTC312" s="17"/>
      <c r="QTD312" s="17"/>
      <c r="QTE312" s="17"/>
      <c r="QTF312" s="17"/>
      <c r="QTG312" s="17"/>
      <c r="QTH312" s="17"/>
      <c r="QTI312" s="18"/>
      <c r="QTJ312" s="17"/>
      <c r="QTK312" s="17"/>
      <c r="QTL312" s="17"/>
      <c r="QTM312" s="17"/>
      <c r="QTN312" s="17"/>
      <c r="QTO312" s="17"/>
      <c r="QTP312" s="17"/>
      <c r="QTQ312" s="18"/>
      <c r="QTR312" s="17"/>
      <c r="QTS312" s="17"/>
      <c r="QTT312" s="17"/>
      <c r="QTU312" s="17"/>
      <c r="QTV312" s="17"/>
      <c r="QTW312" s="17"/>
      <c r="QTX312" s="17"/>
      <c r="QTY312" s="18"/>
      <c r="QTZ312" s="17"/>
      <c r="QUA312" s="17"/>
      <c r="QUB312" s="17"/>
      <c r="QUC312" s="17"/>
      <c r="QUD312" s="17"/>
      <c r="QUE312" s="17"/>
      <c r="QUF312" s="17"/>
      <c r="QUG312" s="18"/>
      <c r="QUH312" s="17"/>
      <c r="QUI312" s="17"/>
      <c r="QUJ312" s="17"/>
      <c r="QUK312" s="17"/>
      <c r="QUL312" s="17"/>
      <c r="QUM312" s="17"/>
      <c r="QUN312" s="17"/>
      <c r="QUO312" s="18"/>
      <c r="QUP312" s="17"/>
      <c r="QUQ312" s="17"/>
      <c r="QUR312" s="17"/>
      <c r="QUS312" s="17"/>
      <c r="QUT312" s="17"/>
      <c r="QUU312" s="17"/>
      <c r="QUV312" s="17"/>
      <c r="QUW312" s="18"/>
      <c r="QUX312" s="17"/>
      <c r="QUY312" s="17"/>
      <c r="QUZ312" s="17"/>
      <c r="QVA312" s="17"/>
      <c r="QVB312" s="17"/>
      <c r="QVC312" s="17"/>
      <c r="QVD312" s="17"/>
      <c r="QVE312" s="18"/>
      <c r="QVF312" s="17"/>
      <c r="QVG312" s="17"/>
      <c r="QVH312" s="17"/>
      <c r="QVI312" s="17"/>
      <c r="QVJ312" s="17"/>
      <c r="QVK312" s="17"/>
      <c r="QVL312" s="17"/>
      <c r="QVM312" s="18"/>
      <c r="QVN312" s="17"/>
      <c r="QVO312" s="17"/>
      <c r="QVP312" s="17"/>
      <c r="QVQ312" s="17"/>
      <c r="QVR312" s="17"/>
      <c r="QVS312" s="17"/>
      <c r="QVT312" s="17"/>
      <c r="QVU312" s="18"/>
      <c r="QVV312" s="17"/>
      <c r="QVW312" s="17"/>
      <c r="QVX312" s="17"/>
      <c r="QVY312" s="17"/>
      <c r="QVZ312" s="17"/>
      <c r="QWA312" s="17"/>
      <c r="QWB312" s="17"/>
      <c r="QWC312" s="18"/>
      <c r="QWD312" s="17"/>
      <c r="QWE312" s="17"/>
      <c r="QWF312" s="17"/>
      <c r="QWG312" s="17"/>
      <c r="QWH312" s="17"/>
      <c r="QWI312" s="17"/>
      <c r="QWJ312" s="17"/>
      <c r="QWK312" s="18"/>
      <c r="QWL312" s="17"/>
      <c r="QWM312" s="17"/>
      <c r="QWN312" s="17"/>
      <c r="QWO312" s="17"/>
      <c r="QWP312" s="17"/>
      <c r="QWQ312" s="17"/>
      <c r="QWR312" s="17"/>
      <c r="QWS312" s="18"/>
      <c r="QWT312" s="17"/>
      <c r="QWU312" s="17"/>
      <c r="QWV312" s="17"/>
      <c r="QWW312" s="17"/>
      <c r="QWX312" s="17"/>
      <c r="QWY312" s="17"/>
      <c r="QWZ312" s="17"/>
      <c r="QXA312" s="18"/>
      <c r="QXB312" s="17"/>
      <c r="QXC312" s="17"/>
      <c r="QXD312" s="17"/>
      <c r="QXE312" s="17"/>
      <c r="QXF312" s="17"/>
      <c r="QXG312" s="17"/>
      <c r="QXH312" s="17"/>
      <c r="QXI312" s="18"/>
      <c r="QXJ312" s="17"/>
      <c r="QXK312" s="17"/>
      <c r="QXL312" s="17"/>
      <c r="QXM312" s="17"/>
      <c r="QXN312" s="17"/>
      <c r="QXO312" s="17"/>
      <c r="QXP312" s="17"/>
      <c r="QXQ312" s="18"/>
      <c r="QXR312" s="17"/>
      <c r="QXS312" s="17"/>
      <c r="QXT312" s="17"/>
      <c r="QXU312" s="17"/>
      <c r="QXV312" s="17"/>
      <c r="QXW312" s="17"/>
      <c r="QXX312" s="17"/>
      <c r="QXY312" s="18"/>
      <c r="QXZ312" s="17"/>
      <c r="QYA312" s="17"/>
      <c r="QYB312" s="17"/>
      <c r="QYC312" s="17"/>
      <c r="QYD312" s="17"/>
      <c r="QYE312" s="17"/>
      <c r="QYF312" s="17"/>
      <c r="QYG312" s="18"/>
      <c r="QYH312" s="17"/>
      <c r="QYI312" s="17"/>
      <c r="QYJ312" s="17"/>
      <c r="QYK312" s="17"/>
      <c r="QYL312" s="17"/>
      <c r="QYM312" s="17"/>
      <c r="QYN312" s="17"/>
      <c r="QYO312" s="18"/>
      <c r="QYP312" s="17"/>
      <c r="QYQ312" s="17"/>
      <c r="QYR312" s="17"/>
      <c r="QYS312" s="17"/>
      <c r="QYT312" s="17"/>
      <c r="QYU312" s="17"/>
      <c r="QYV312" s="17"/>
      <c r="QYW312" s="18"/>
      <c r="QYX312" s="17"/>
      <c r="QYY312" s="17"/>
      <c r="QYZ312" s="17"/>
      <c r="QZA312" s="17"/>
      <c r="QZB312" s="17"/>
      <c r="QZC312" s="17"/>
      <c r="QZD312" s="17"/>
      <c r="QZE312" s="18"/>
      <c r="QZF312" s="17"/>
      <c r="QZG312" s="17"/>
      <c r="QZH312" s="17"/>
      <c r="QZI312" s="17"/>
      <c r="QZJ312" s="17"/>
      <c r="QZK312" s="17"/>
      <c r="QZL312" s="17"/>
      <c r="QZM312" s="18"/>
      <c r="QZN312" s="17"/>
      <c r="QZO312" s="17"/>
      <c r="QZP312" s="17"/>
      <c r="QZQ312" s="17"/>
      <c r="QZR312" s="17"/>
      <c r="QZS312" s="17"/>
      <c r="QZT312" s="17"/>
      <c r="QZU312" s="18"/>
      <c r="QZV312" s="17"/>
      <c r="QZW312" s="17"/>
      <c r="QZX312" s="17"/>
      <c r="QZY312" s="17"/>
      <c r="QZZ312" s="17"/>
      <c r="RAA312" s="17"/>
      <c r="RAB312" s="17"/>
      <c r="RAC312" s="18"/>
      <c r="RAD312" s="17"/>
      <c r="RAE312" s="17"/>
      <c r="RAF312" s="17"/>
      <c r="RAG312" s="17"/>
      <c r="RAH312" s="17"/>
      <c r="RAI312" s="17"/>
      <c r="RAJ312" s="17"/>
      <c r="RAK312" s="18"/>
      <c r="RAL312" s="17"/>
      <c r="RAM312" s="17"/>
      <c r="RAN312" s="17"/>
      <c r="RAO312" s="17"/>
      <c r="RAP312" s="17"/>
      <c r="RAQ312" s="17"/>
      <c r="RAR312" s="17"/>
      <c r="RAS312" s="18"/>
      <c r="RAT312" s="17"/>
      <c r="RAU312" s="17"/>
      <c r="RAV312" s="17"/>
      <c r="RAW312" s="17"/>
      <c r="RAX312" s="17"/>
      <c r="RAY312" s="17"/>
      <c r="RAZ312" s="17"/>
      <c r="RBA312" s="18"/>
      <c r="RBB312" s="17"/>
      <c r="RBC312" s="17"/>
      <c r="RBD312" s="17"/>
      <c r="RBE312" s="17"/>
      <c r="RBF312" s="17"/>
      <c r="RBG312" s="17"/>
      <c r="RBH312" s="17"/>
      <c r="RBI312" s="18"/>
      <c r="RBJ312" s="17"/>
      <c r="RBK312" s="17"/>
      <c r="RBL312" s="17"/>
      <c r="RBM312" s="17"/>
      <c r="RBN312" s="17"/>
      <c r="RBO312" s="17"/>
      <c r="RBP312" s="17"/>
      <c r="RBQ312" s="18"/>
      <c r="RBR312" s="17"/>
      <c r="RBS312" s="17"/>
      <c r="RBT312" s="17"/>
      <c r="RBU312" s="17"/>
      <c r="RBV312" s="17"/>
      <c r="RBW312" s="17"/>
      <c r="RBX312" s="17"/>
      <c r="RBY312" s="18"/>
      <c r="RBZ312" s="17"/>
      <c r="RCA312" s="17"/>
      <c r="RCB312" s="17"/>
      <c r="RCC312" s="17"/>
      <c r="RCD312" s="17"/>
      <c r="RCE312" s="17"/>
      <c r="RCF312" s="17"/>
      <c r="RCG312" s="18"/>
      <c r="RCH312" s="17"/>
      <c r="RCI312" s="17"/>
      <c r="RCJ312" s="17"/>
      <c r="RCK312" s="17"/>
      <c r="RCL312" s="17"/>
      <c r="RCM312" s="17"/>
      <c r="RCN312" s="17"/>
      <c r="RCO312" s="18"/>
      <c r="RCP312" s="17"/>
      <c r="RCQ312" s="17"/>
      <c r="RCR312" s="17"/>
      <c r="RCS312" s="17"/>
      <c r="RCT312" s="17"/>
      <c r="RCU312" s="17"/>
      <c r="RCV312" s="17"/>
      <c r="RCW312" s="18"/>
      <c r="RCX312" s="17"/>
      <c r="RCY312" s="17"/>
      <c r="RCZ312" s="17"/>
      <c r="RDA312" s="17"/>
      <c r="RDB312" s="17"/>
      <c r="RDC312" s="17"/>
      <c r="RDD312" s="17"/>
      <c r="RDE312" s="18"/>
      <c r="RDF312" s="17"/>
      <c r="RDG312" s="17"/>
      <c r="RDH312" s="17"/>
      <c r="RDI312" s="17"/>
      <c r="RDJ312" s="17"/>
      <c r="RDK312" s="17"/>
      <c r="RDL312" s="17"/>
      <c r="RDM312" s="18"/>
      <c r="RDN312" s="17"/>
      <c r="RDO312" s="17"/>
      <c r="RDP312" s="17"/>
      <c r="RDQ312" s="17"/>
      <c r="RDR312" s="17"/>
      <c r="RDS312" s="17"/>
      <c r="RDT312" s="17"/>
      <c r="RDU312" s="18"/>
      <c r="RDV312" s="17"/>
      <c r="RDW312" s="17"/>
      <c r="RDX312" s="17"/>
      <c r="RDY312" s="17"/>
      <c r="RDZ312" s="17"/>
      <c r="REA312" s="17"/>
      <c r="REB312" s="17"/>
      <c r="REC312" s="18"/>
      <c r="RED312" s="17"/>
      <c r="REE312" s="17"/>
      <c r="REF312" s="17"/>
      <c r="REG312" s="17"/>
      <c r="REH312" s="17"/>
      <c r="REI312" s="17"/>
      <c r="REJ312" s="17"/>
      <c r="REK312" s="18"/>
      <c r="REL312" s="17"/>
      <c r="REM312" s="17"/>
      <c r="REN312" s="17"/>
      <c r="REO312" s="17"/>
      <c r="REP312" s="17"/>
      <c r="REQ312" s="17"/>
      <c r="RER312" s="17"/>
      <c r="RES312" s="18"/>
      <c r="RET312" s="17"/>
      <c r="REU312" s="17"/>
      <c r="REV312" s="17"/>
      <c r="REW312" s="17"/>
      <c r="REX312" s="17"/>
      <c r="REY312" s="17"/>
      <c r="REZ312" s="17"/>
      <c r="RFA312" s="18"/>
      <c r="RFB312" s="17"/>
      <c r="RFC312" s="17"/>
      <c r="RFD312" s="17"/>
      <c r="RFE312" s="17"/>
      <c r="RFF312" s="17"/>
      <c r="RFG312" s="17"/>
      <c r="RFH312" s="17"/>
      <c r="RFI312" s="18"/>
      <c r="RFJ312" s="17"/>
      <c r="RFK312" s="17"/>
      <c r="RFL312" s="17"/>
      <c r="RFM312" s="17"/>
      <c r="RFN312" s="17"/>
      <c r="RFO312" s="17"/>
      <c r="RFP312" s="17"/>
      <c r="RFQ312" s="18"/>
      <c r="RFR312" s="17"/>
      <c r="RFS312" s="17"/>
      <c r="RFT312" s="17"/>
      <c r="RFU312" s="17"/>
      <c r="RFV312" s="17"/>
      <c r="RFW312" s="17"/>
      <c r="RFX312" s="17"/>
      <c r="RFY312" s="18"/>
      <c r="RFZ312" s="17"/>
      <c r="RGA312" s="17"/>
      <c r="RGB312" s="17"/>
      <c r="RGC312" s="17"/>
      <c r="RGD312" s="17"/>
      <c r="RGE312" s="17"/>
      <c r="RGF312" s="17"/>
      <c r="RGG312" s="18"/>
      <c r="RGH312" s="17"/>
      <c r="RGI312" s="17"/>
      <c r="RGJ312" s="17"/>
      <c r="RGK312" s="17"/>
      <c r="RGL312" s="17"/>
      <c r="RGM312" s="17"/>
      <c r="RGN312" s="17"/>
      <c r="RGO312" s="18"/>
      <c r="RGP312" s="17"/>
      <c r="RGQ312" s="17"/>
      <c r="RGR312" s="17"/>
      <c r="RGS312" s="17"/>
      <c r="RGT312" s="17"/>
      <c r="RGU312" s="17"/>
      <c r="RGV312" s="17"/>
      <c r="RGW312" s="18"/>
      <c r="RGX312" s="17"/>
      <c r="RGY312" s="17"/>
      <c r="RGZ312" s="17"/>
      <c r="RHA312" s="17"/>
      <c r="RHB312" s="17"/>
      <c r="RHC312" s="17"/>
      <c r="RHD312" s="17"/>
      <c r="RHE312" s="18"/>
      <c r="RHF312" s="17"/>
      <c r="RHG312" s="17"/>
      <c r="RHH312" s="17"/>
      <c r="RHI312" s="17"/>
      <c r="RHJ312" s="17"/>
      <c r="RHK312" s="17"/>
      <c r="RHL312" s="17"/>
      <c r="RHM312" s="18"/>
      <c r="RHN312" s="17"/>
      <c r="RHO312" s="17"/>
      <c r="RHP312" s="17"/>
      <c r="RHQ312" s="17"/>
      <c r="RHR312" s="17"/>
      <c r="RHS312" s="17"/>
      <c r="RHT312" s="17"/>
      <c r="RHU312" s="18"/>
      <c r="RHV312" s="17"/>
      <c r="RHW312" s="17"/>
      <c r="RHX312" s="17"/>
      <c r="RHY312" s="17"/>
      <c r="RHZ312" s="17"/>
      <c r="RIA312" s="17"/>
      <c r="RIB312" s="17"/>
      <c r="RIC312" s="18"/>
      <c r="RID312" s="17"/>
      <c r="RIE312" s="17"/>
      <c r="RIF312" s="17"/>
      <c r="RIG312" s="17"/>
      <c r="RIH312" s="17"/>
      <c r="RII312" s="17"/>
      <c r="RIJ312" s="17"/>
      <c r="RIK312" s="18"/>
      <c r="RIL312" s="17"/>
      <c r="RIM312" s="17"/>
      <c r="RIN312" s="17"/>
      <c r="RIO312" s="17"/>
      <c r="RIP312" s="17"/>
      <c r="RIQ312" s="17"/>
      <c r="RIR312" s="17"/>
      <c r="RIS312" s="18"/>
      <c r="RIT312" s="17"/>
      <c r="RIU312" s="17"/>
      <c r="RIV312" s="17"/>
      <c r="RIW312" s="17"/>
      <c r="RIX312" s="17"/>
      <c r="RIY312" s="17"/>
      <c r="RIZ312" s="17"/>
      <c r="RJA312" s="18"/>
      <c r="RJB312" s="17"/>
      <c r="RJC312" s="17"/>
      <c r="RJD312" s="17"/>
      <c r="RJE312" s="17"/>
      <c r="RJF312" s="17"/>
      <c r="RJG312" s="17"/>
      <c r="RJH312" s="17"/>
      <c r="RJI312" s="18"/>
      <c r="RJJ312" s="17"/>
      <c r="RJK312" s="17"/>
      <c r="RJL312" s="17"/>
      <c r="RJM312" s="17"/>
      <c r="RJN312" s="17"/>
      <c r="RJO312" s="17"/>
      <c r="RJP312" s="17"/>
      <c r="RJQ312" s="18"/>
      <c r="RJR312" s="17"/>
      <c r="RJS312" s="17"/>
      <c r="RJT312" s="17"/>
      <c r="RJU312" s="17"/>
      <c r="RJV312" s="17"/>
      <c r="RJW312" s="17"/>
      <c r="RJX312" s="17"/>
      <c r="RJY312" s="18"/>
      <c r="RJZ312" s="17"/>
      <c r="RKA312" s="17"/>
      <c r="RKB312" s="17"/>
      <c r="RKC312" s="17"/>
      <c r="RKD312" s="17"/>
      <c r="RKE312" s="17"/>
      <c r="RKF312" s="17"/>
      <c r="RKG312" s="18"/>
      <c r="RKH312" s="17"/>
      <c r="RKI312" s="17"/>
      <c r="RKJ312" s="17"/>
      <c r="RKK312" s="17"/>
      <c r="RKL312" s="17"/>
      <c r="RKM312" s="17"/>
      <c r="RKN312" s="17"/>
      <c r="RKO312" s="18"/>
      <c r="RKP312" s="17"/>
      <c r="RKQ312" s="17"/>
      <c r="RKR312" s="17"/>
      <c r="RKS312" s="17"/>
      <c r="RKT312" s="17"/>
      <c r="RKU312" s="17"/>
      <c r="RKV312" s="17"/>
      <c r="RKW312" s="18"/>
      <c r="RKX312" s="17"/>
      <c r="RKY312" s="17"/>
      <c r="RKZ312" s="17"/>
      <c r="RLA312" s="17"/>
      <c r="RLB312" s="17"/>
      <c r="RLC312" s="17"/>
      <c r="RLD312" s="17"/>
      <c r="RLE312" s="18"/>
      <c r="RLF312" s="17"/>
      <c r="RLG312" s="17"/>
      <c r="RLH312" s="17"/>
      <c r="RLI312" s="17"/>
      <c r="RLJ312" s="17"/>
      <c r="RLK312" s="17"/>
      <c r="RLL312" s="17"/>
      <c r="RLM312" s="18"/>
      <c r="RLN312" s="17"/>
      <c r="RLO312" s="17"/>
      <c r="RLP312" s="17"/>
      <c r="RLQ312" s="17"/>
      <c r="RLR312" s="17"/>
      <c r="RLS312" s="17"/>
      <c r="RLT312" s="17"/>
      <c r="RLU312" s="18"/>
      <c r="RLV312" s="17"/>
      <c r="RLW312" s="17"/>
      <c r="RLX312" s="17"/>
      <c r="RLY312" s="17"/>
      <c r="RLZ312" s="17"/>
      <c r="RMA312" s="17"/>
      <c r="RMB312" s="17"/>
      <c r="RMC312" s="18"/>
      <c r="RMD312" s="17"/>
      <c r="RME312" s="17"/>
      <c r="RMF312" s="17"/>
      <c r="RMG312" s="17"/>
      <c r="RMH312" s="17"/>
      <c r="RMI312" s="17"/>
      <c r="RMJ312" s="17"/>
      <c r="RMK312" s="18"/>
      <c r="RML312" s="17"/>
      <c r="RMM312" s="17"/>
      <c r="RMN312" s="17"/>
      <c r="RMO312" s="17"/>
      <c r="RMP312" s="17"/>
      <c r="RMQ312" s="17"/>
      <c r="RMR312" s="17"/>
      <c r="RMS312" s="18"/>
      <c r="RMT312" s="17"/>
      <c r="RMU312" s="17"/>
      <c r="RMV312" s="17"/>
      <c r="RMW312" s="17"/>
      <c r="RMX312" s="17"/>
      <c r="RMY312" s="17"/>
      <c r="RMZ312" s="17"/>
      <c r="RNA312" s="18"/>
      <c r="RNB312" s="17"/>
      <c r="RNC312" s="17"/>
      <c r="RND312" s="17"/>
      <c r="RNE312" s="17"/>
      <c r="RNF312" s="17"/>
      <c r="RNG312" s="17"/>
      <c r="RNH312" s="17"/>
      <c r="RNI312" s="18"/>
      <c r="RNJ312" s="17"/>
      <c r="RNK312" s="17"/>
      <c r="RNL312" s="17"/>
      <c r="RNM312" s="17"/>
      <c r="RNN312" s="17"/>
      <c r="RNO312" s="17"/>
      <c r="RNP312" s="17"/>
      <c r="RNQ312" s="18"/>
      <c r="RNR312" s="17"/>
      <c r="RNS312" s="17"/>
      <c r="RNT312" s="17"/>
      <c r="RNU312" s="17"/>
      <c r="RNV312" s="17"/>
      <c r="RNW312" s="17"/>
      <c r="RNX312" s="17"/>
      <c r="RNY312" s="18"/>
      <c r="RNZ312" s="17"/>
      <c r="ROA312" s="17"/>
      <c r="ROB312" s="17"/>
      <c r="ROC312" s="17"/>
      <c r="ROD312" s="17"/>
      <c r="ROE312" s="17"/>
      <c r="ROF312" s="17"/>
      <c r="ROG312" s="18"/>
      <c r="ROH312" s="17"/>
      <c r="ROI312" s="17"/>
      <c r="ROJ312" s="17"/>
      <c r="ROK312" s="17"/>
      <c r="ROL312" s="17"/>
      <c r="ROM312" s="17"/>
      <c r="RON312" s="17"/>
      <c r="ROO312" s="18"/>
      <c r="ROP312" s="17"/>
      <c r="ROQ312" s="17"/>
      <c r="ROR312" s="17"/>
      <c r="ROS312" s="17"/>
      <c r="ROT312" s="17"/>
      <c r="ROU312" s="17"/>
      <c r="ROV312" s="17"/>
      <c r="ROW312" s="18"/>
      <c r="ROX312" s="17"/>
      <c r="ROY312" s="17"/>
      <c r="ROZ312" s="17"/>
      <c r="RPA312" s="17"/>
      <c r="RPB312" s="17"/>
      <c r="RPC312" s="17"/>
      <c r="RPD312" s="17"/>
      <c r="RPE312" s="18"/>
      <c r="RPF312" s="17"/>
      <c r="RPG312" s="17"/>
      <c r="RPH312" s="17"/>
      <c r="RPI312" s="17"/>
      <c r="RPJ312" s="17"/>
      <c r="RPK312" s="17"/>
      <c r="RPL312" s="17"/>
      <c r="RPM312" s="18"/>
      <c r="RPN312" s="17"/>
      <c r="RPO312" s="17"/>
      <c r="RPP312" s="17"/>
      <c r="RPQ312" s="17"/>
      <c r="RPR312" s="17"/>
      <c r="RPS312" s="17"/>
      <c r="RPT312" s="17"/>
      <c r="RPU312" s="18"/>
      <c r="RPV312" s="17"/>
      <c r="RPW312" s="17"/>
      <c r="RPX312" s="17"/>
      <c r="RPY312" s="17"/>
      <c r="RPZ312" s="17"/>
      <c r="RQA312" s="17"/>
      <c r="RQB312" s="17"/>
      <c r="RQC312" s="18"/>
      <c r="RQD312" s="17"/>
      <c r="RQE312" s="17"/>
      <c r="RQF312" s="17"/>
      <c r="RQG312" s="17"/>
      <c r="RQH312" s="17"/>
      <c r="RQI312" s="17"/>
      <c r="RQJ312" s="17"/>
      <c r="RQK312" s="18"/>
      <c r="RQL312" s="17"/>
      <c r="RQM312" s="17"/>
      <c r="RQN312" s="17"/>
      <c r="RQO312" s="17"/>
      <c r="RQP312" s="17"/>
      <c r="RQQ312" s="17"/>
      <c r="RQR312" s="17"/>
      <c r="RQS312" s="18"/>
      <c r="RQT312" s="17"/>
      <c r="RQU312" s="17"/>
      <c r="RQV312" s="17"/>
      <c r="RQW312" s="17"/>
      <c r="RQX312" s="17"/>
      <c r="RQY312" s="17"/>
      <c r="RQZ312" s="17"/>
      <c r="RRA312" s="18"/>
      <c r="RRB312" s="17"/>
      <c r="RRC312" s="17"/>
      <c r="RRD312" s="17"/>
      <c r="RRE312" s="17"/>
      <c r="RRF312" s="17"/>
      <c r="RRG312" s="17"/>
      <c r="RRH312" s="17"/>
      <c r="RRI312" s="18"/>
      <c r="RRJ312" s="17"/>
      <c r="RRK312" s="17"/>
      <c r="RRL312" s="17"/>
      <c r="RRM312" s="17"/>
      <c r="RRN312" s="17"/>
      <c r="RRO312" s="17"/>
      <c r="RRP312" s="17"/>
      <c r="RRQ312" s="18"/>
      <c r="RRR312" s="17"/>
      <c r="RRS312" s="17"/>
      <c r="RRT312" s="17"/>
      <c r="RRU312" s="17"/>
      <c r="RRV312" s="17"/>
      <c r="RRW312" s="17"/>
      <c r="RRX312" s="17"/>
      <c r="RRY312" s="18"/>
      <c r="RRZ312" s="17"/>
      <c r="RSA312" s="17"/>
      <c r="RSB312" s="17"/>
      <c r="RSC312" s="17"/>
      <c r="RSD312" s="17"/>
      <c r="RSE312" s="17"/>
      <c r="RSF312" s="17"/>
      <c r="RSG312" s="18"/>
      <c r="RSH312" s="17"/>
      <c r="RSI312" s="17"/>
      <c r="RSJ312" s="17"/>
      <c r="RSK312" s="17"/>
      <c r="RSL312" s="17"/>
      <c r="RSM312" s="17"/>
      <c r="RSN312" s="17"/>
      <c r="RSO312" s="18"/>
      <c r="RSP312" s="17"/>
      <c r="RSQ312" s="17"/>
      <c r="RSR312" s="17"/>
      <c r="RSS312" s="17"/>
      <c r="RST312" s="17"/>
      <c r="RSU312" s="17"/>
      <c r="RSV312" s="17"/>
      <c r="RSW312" s="18"/>
      <c r="RSX312" s="17"/>
      <c r="RSY312" s="17"/>
      <c r="RSZ312" s="17"/>
      <c r="RTA312" s="17"/>
      <c r="RTB312" s="17"/>
      <c r="RTC312" s="17"/>
      <c r="RTD312" s="17"/>
      <c r="RTE312" s="18"/>
      <c r="RTF312" s="17"/>
      <c r="RTG312" s="17"/>
      <c r="RTH312" s="17"/>
      <c r="RTI312" s="17"/>
      <c r="RTJ312" s="17"/>
      <c r="RTK312" s="17"/>
      <c r="RTL312" s="17"/>
      <c r="RTM312" s="18"/>
      <c r="RTN312" s="17"/>
      <c r="RTO312" s="17"/>
      <c r="RTP312" s="17"/>
      <c r="RTQ312" s="17"/>
      <c r="RTR312" s="17"/>
      <c r="RTS312" s="17"/>
      <c r="RTT312" s="17"/>
      <c r="RTU312" s="18"/>
      <c r="RTV312" s="17"/>
      <c r="RTW312" s="17"/>
      <c r="RTX312" s="17"/>
      <c r="RTY312" s="17"/>
      <c r="RTZ312" s="17"/>
      <c r="RUA312" s="17"/>
      <c r="RUB312" s="17"/>
      <c r="RUC312" s="18"/>
      <c r="RUD312" s="17"/>
      <c r="RUE312" s="17"/>
      <c r="RUF312" s="17"/>
      <c r="RUG312" s="17"/>
      <c r="RUH312" s="17"/>
      <c r="RUI312" s="17"/>
      <c r="RUJ312" s="17"/>
      <c r="RUK312" s="18"/>
      <c r="RUL312" s="17"/>
      <c r="RUM312" s="17"/>
      <c r="RUN312" s="17"/>
      <c r="RUO312" s="17"/>
      <c r="RUP312" s="17"/>
      <c r="RUQ312" s="17"/>
      <c r="RUR312" s="17"/>
      <c r="RUS312" s="18"/>
      <c r="RUT312" s="17"/>
      <c r="RUU312" s="17"/>
      <c r="RUV312" s="17"/>
      <c r="RUW312" s="17"/>
      <c r="RUX312" s="17"/>
      <c r="RUY312" s="17"/>
      <c r="RUZ312" s="17"/>
      <c r="RVA312" s="18"/>
      <c r="RVB312" s="17"/>
      <c r="RVC312" s="17"/>
      <c r="RVD312" s="17"/>
      <c r="RVE312" s="17"/>
      <c r="RVF312" s="17"/>
      <c r="RVG312" s="17"/>
      <c r="RVH312" s="17"/>
      <c r="RVI312" s="18"/>
      <c r="RVJ312" s="17"/>
      <c r="RVK312" s="17"/>
      <c r="RVL312" s="17"/>
      <c r="RVM312" s="17"/>
      <c r="RVN312" s="17"/>
      <c r="RVO312" s="17"/>
      <c r="RVP312" s="17"/>
      <c r="RVQ312" s="18"/>
      <c r="RVR312" s="17"/>
      <c r="RVS312" s="17"/>
      <c r="RVT312" s="17"/>
      <c r="RVU312" s="17"/>
      <c r="RVV312" s="17"/>
      <c r="RVW312" s="17"/>
      <c r="RVX312" s="17"/>
      <c r="RVY312" s="18"/>
      <c r="RVZ312" s="17"/>
      <c r="RWA312" s="17"/>
      <c r="RWB312" s="17"/>
      <c r="RWC312" s="17"/>
      <c r="RWD312" s="17"/>
      <c r="RWE312" s="17"/>
      <c r="RWF312" s="17"/>
      <c r="RWG312" s="18"/>
      <c r="RWH312" s="17"/>
      <c r="RWI312" s="17"/>
      <c r="RWJ312" s="17"/>
      <c r="RWK312" s="17"/>
      <c r="RWL312" s="17"/>
      <c r="RWM312" s="17"/>
      <c r="RWN312" s="17"/>
      <c r="RWO312" s="18"/>
      <c r="RWP312" s="17"/>
      <c r="RWQ312" s="17"/>
      <c r="RWR312" s="17"/>
      <c r="RWS312" s="17"/>
      <c r="RWT312" s="17"/>
      <c r="RWU312" s="17"/>
      <c r="RWV312" s="17"/>
      <c r="RWW312" s="18"/>
      <c r="RWX312" s="17"/>
      <c r="RWY312" s="17"/>
      <c r="RWZ312" s="17"/>
      <c r="RXA312" s="17"/>
      <c r="RXB312" s="17"/>
      <c r="RXC312" s="17"/>
      <c r="RXD312" s="17"/>
      <c r="RXE312" s="18"/>
      <c r="RXF312" s="17"/>
      <c r="RXG312" s="17"/>
      <c r="RXH312" s="17"/>
      <c r="RXI312" s="17"/>
      <c r="RXJ312" s="17"/>
      <c r="RXK312" s="17"/>
      <c r="RXL312" s="17"/>
      <c r="RXM312" s="18"/>
      <c r="RXN312" s="17"/>
      <c r="RXO312" s="17"/>
      <c r="RXP312" s="17"/>
      <c r="RXQ312" s="17"/>
      <c r="RXR312" s="17"/>
      <c r="RXS312" s="17"/>
      <c r="RXT312" s="17"/>
      <c r="RXU312" s="18"/>
      <c r="RXV312" s="17"/>
      <c r="RXW312" s="17"/>
      <c r="RXX312" s="17"/>
      <c r="RXY312" s="17"/>
      <c r="RXZ312" s="17"/>
      <c r="RYA312" s="17"/>
      <c r="RYB312" s="17"/>
      <c r="RYC312" s="18"/>
      <c r="RYD312" s="17"/>
      <c r="RYE312" s="17"/>
      <c r="RYF312" s="17"/>
      <c r="RYG312" s="17"/>
      <c r="RYH312" s="17"/>
      <c r="RYI312" s="17"/>
      <c r="RYJ312" s="17"/>
      <c r="RYK312" s="18"/>
      <c r="RYL312" s="17"/>
      <c r="RYM312" s="17"/>
      <c r="RYN312" s="17"/>
      <c r="RYO312" s="17"/>
      <c r="RYP312" s="17"/>
      <c r="RYQ312" s="17"/>
      <c r="RYR312" s="17"/>
      <c r="RYS312" s="18"/>
      <c r="RYT312" s="17"/>
      <c r="RYU312" s="17"/>
      <c r="RYV312" s="17"/>
      <c r="RYW312" s="17"/>
      <c r="RYX312" s="17"/>
      <c r="RYY312" s="17"/>
      <c r="RYZ312" s="17"/>
      <c r="RZA312" s="18"/>
      <c r="RZB312" s="17"/>
      <c r="RZC312" s="17"/>
      <c r="RZD312" s="17"/>
      <c r="RZE312" s="17"/>
      <c r="RZF312" s="17"/>
      <c r="RZG312" s="17"/>
      <c r="RZH312" s="17"/>
      <c r="RZI312" s="18"/>
      <c r="RZJ312" s="17"/>
      <c r="RZK312" s="17"/>
      <c r="RZL312" s="17"/>
      <c r="RZM312" s="17"/>
      <c r="RZN312" s="17"/>
      <c r="RZO312" s="17"/>
      <c r="RZP312" s="17"/>
      <c r="RZQ312" s="18"/>
      <c r="RZR312" s="17"/>
      <c r="RZS312" s="17"/>
      <c r="RZT312" s="17"/>
      <c r="RZU312" s="17"/>
      <c r="RZV312" s="17"/>
      <c r="RZW312" s="17"/>
      <c r="RZX312" s="17"/>
      <c r="RZY312" s="18"/>
      <c r="RZZ312" s="17"/>
      <c r="SAA312" s="17"/>
      <c r="SAB312" s="17"/>
      <c r="SAC312" s="17"/>
      <c r="SAD312" s="17"/>
      <c r="SAE312" s="17"/>
      <c r="SAF312" s="17"/>
      <c r="SAG312" s="18"/>
      <c r="SAH312" s="17"/>
      <c r="SAI312" s="17"/>
      <c r="SAJ312" s="17"/>
      <c r="SAK312" s="17"/>
      <c r="SAL312" s="17"/>
      <c r="SAM312" s="17"/>
      <c r="SAN312" s="17"/>
      <c r="SAO312" s="18"/>
      <c r="SAP312" s="17"/>
      <c r="SAQ312" s="17"/>
      <c r="SAR312" s="17"/>
      <c r="SAS312" s="17"/>
      <c r="SAT312" s="17"/>
      <c r="SAU312" s="17"/>
      <c r="SAV312" s="17"/>
      <c r="SAW312" s="18"/>
      <c r="SAX312" s="17"/>
      <c r="SAY312" s="17"/>
      <c r="SAZ312" s="17"/>
      <c r="SBA312" s="17"/>
      <c r="SBB312" s="17"/>
      <c r="SBC312" s="17"/>
      <c r="SBD312" s="17"/>
      <c r="SBE312" s="18"/>
      <c r="SBF312" s="17"/>
      <c r="SBG312" s="17"/>
      <c r="SBH312" s="17"/>
      <c r="SBI312" s="17"/>
      <c r="SBJ312" s="17"/>
      <c r="SBK312" s="17"/>
      <c r="SBL312" s="17"/>
      <c r="SBM312" s="18"/>
      <c r="SBN312" s="17"/>
      <c r="SBO312" s="17"/>
      <c r="SBP312" s="17"/>
      <c r="SBQ312" s="17"/>
      <c r="SBR312" s="17"/>
      <c r="SBS312" s="17"/>
      <c r="SBT312" s="17"/>
      <c r="SBU312" s="18"/>
      <c r="SBV312" s="17"/>
      <c r="SBW312" s="17"/>
      <c r="SBX312" s="17"/>
      <c r="SBY312" s="17"/>
      <c r="SBZ312" s="17"/>
      <c r="SCA312" s="17"/>
      <c r="SCB312" s="17"/>
      <c r="SCC312" s="18"/>
      <c r="SCD312" s="17"/>
      <c r="SCE312" s="17"/>
      <c r="SCF312" s="17"/>
      <c r="SCG312" s="17"/>
      <c r="SCH312" s="17"/>
      <c r="SCI312" s="17"/>
      <c r="SCJ312" s="17"/>
      <c r="SCK312" s="18"/>
      <c r="SCL312" s="17"/>
      <c r="SCM312" s="17"/>
      <c r="SCN312" s="17"/>
      <c r="SCO312" s="17"/>
      <c r="SCP312" s="17"/>
      <c r="SCQ312" s="17"/>
      <c r="SCR312" s="17"/>
      <c r="SCS312" s="18"/>
      <c r="SCT312" s="17"/>
      <c r="SCU312" s="17"/>
      <c r="SCV312" s="17"/>
      <c r="SCW312" s="17"/>
      <c r="SCX312" s="17"/>
      <c r="SCY312" s="17"/>
      <c r="SCZ312" s="17"/>
      <c r="SDA312" s="18"/>
      <c r="SDB312" s="17"/>
      <c r="SDC312" s="17"/>
      <c r="SDD312" s="17"/>
      <c r="SDE312" s="17"/>
      <c r="SDF312" s="17"/>
      <c r="SDG312" s="17"/>
      <c r="SDH312" s="17"/>
      <c r="SDI312" s="18"/>
      <c r="SDJ312" s="17"/>
      <c r="SDK312" s="17"/>
      <c r="SDL312" s="17"/>
      <c r="SDM312" s="17"/>
      <c r="SDN312" s="17"/>
      <c r="SDO312" s="17"/>
      <c r="SDP312" s="17"/>
      <c r="SDQ312" s="18"/>
      <c r="SDR312" s="17"/>
      <c r="SDS312" s="17"/>
      <c r="SDT312" s="17"/>
      <c r="SDU312" s="17"/>
      <c r="SDV312" s="17"/>
      <c r="SDW312" s="17"/>
      <c r="SDX312" s="17"/>
      <c r="SDY312" s="18"/>
      <c r="SDZ312" s="17"/>
      <c r="SEA312" s="17"/>
      <c r="SEB312" s="17"/>
      <c r="SEC312" s="17"/>
      <c r="SED312" s="17"/>
      <c r="SEE312" s="17"/>
      <c r="SEF312" s="17"/>
      <c r="SEG312" s="18"/>
      <c r="SEH312" s="17"/>
      <c r="SEI312" s="17"/>
      <c r="SEJ312" s="17"/>
      <c r="SEK312" s="17"/>
      <c r="SEL312" s="17"/>
      <c r="SEM312" s="17"/>
      <c r="SEN312" s="17"/>
      <c r="SEO312" s="18"/>
      <c r="SEP312" s="17"/>
      <c r="SEQ312" s="17"/>
      <c r="SER312" s="17"/>
      <c r="SES312" s="17"/>
      <c r="SET312" s="17"/>
      <c r="SEU312" s="17"/>
      <c r="SEV312" s="17"/>
      <c r="SEW312" s="18"/>
      <c r="SEX312" s="17"/>
      <c r="SEY312" s="17"/>
      <c r="SEZ312" s="17"/>
      <c r="SFA312" s="17"/>
      <c r="SFB312" s="17"/>
      <c r="SFC312" s="17"/>
      <c r="SFD312" s="17"/>
      <c r="SFE312" s="18"/>
      <c r="SFF312" s="17"/>
      <c r="SFG312" s="17"/>
      <c r="SFH312" s="17"/>
      <c r="SFI312" s="17"/>
      <c r="SFJ312" s="17"/>
      <c r="SFK312" s="17"/>
      <c r="SFL312" s="17"/>
      <c r="SFM312" s="18"/>
      <c r="SFN312" s="17"/>
      <c r="SFO312" s="17"/>
      <c r="SFP312" s="17"/>
      <c r="SFQ312" s="17"/>
      <c r="SFR312" s="17"/>
      <c r="SFS312" s="17"/>
      <c r="SFT312" s="17"/>
      <c r="SFU312" s="18"/>
      <c r="SFV312" s="17"/>
      <c r="SFW312" s="17"/>
      <c r="SFX312" s="17"/>
      <c r="SFY312" s="17"/>
      <c r="SFZ312" s="17"/>
      <c r="SGA312" s="17"/>
      <c r="SGB312" s="17"/>
      <c r="SGC312" s="18"/>
      <c r="SGD312" s="17"/>
      <c r="SGE312" s="17"/>
      <c r="SGF312" s="17"/>
      <c r="SGG312" s="17"/>
      <c r="SGH312" s="17"/>
      <c r="SGI312" s="17"/>
      <c r="SGJ312" s="17"/>
      <c r="SGK312" s="18"/>
      <c r="SGL312" s="17"/>
      <c r="SGM312" s="17"/>
      <c r="SGN312" s="17"/>
      <c r="SGO312" s="17"/>
      <c r="SGP312" s="17"/>
      <c r="SGQ312" s="17"/>
      <c r="SGR312" s="17"/>
      <c r="SGS312" s="18"/>
      <c r="SGT312" s="17"/>
      <c r="SGU312" s="17"/>
      <c r="SGV312" s="17"/>
      <c r="SGW312" s="17"/>
      <c r="SGX312" s="17"/>
      <c r="SGY312" s="17"/>
      <c r="SGZ312" s="17"/>
      <c r="SHA312" s="18"/>
      <c r="SHB312" s="17"/>
      <c r="SHC312" s="17"/>
      <c r="SHD312" s="17"/>
      <c r="SHE312" s="17"/>
      <c r="SHF312" s="17"/>
      <c r="SHG312" s="17"/>
      <c r="SHH312" s="17"/>
      <c r="SHI312" s="18"/>
      <c r="SHJ312" s="17"/>
      <c r="SHK312" s="17"/>
      <c r="SHL312" s="17"/>
      <c r="SHM312" s="17"/>
      <c r="SHN312" s="17"/>
      <c r="SHO312" s="17"/>
      <c r="SHP312" s="17"/>
      <c r="SHQ312" s="18"/>
      <c r="SHR312" s="17"/>
      <c r="SHS312" s="17"/>
      <c r="SHT312" s="17"/>
      <c r="SHU312" s="17"/>
      <c r="SHV312" s="17"/>
      <c r="SHW312" s="17"/>
      <c r="SHX312" s="17"/>
      <c r="SHY312" s="18"/>
      <c r="SHZ312" s="17"/>
      <c r="SIA312" s="17"/>
      <c r="SIB312" s="17"/>
      <c r="SIC312" s="17"/>
      <c r="SID312" s="17"/>
      <c r="SIE312" s="17"/>
      <c r="SIF312" s="17"/>
      <c r="SIG312" s="18"/>
      <c r="SIH312" s="17"/>
      <c r="SII312" s="17"/>
      <c r="SIJ312" s="17"/>
      <c r="SIK312" s="17"/>
      <c r="SIL312" s="17"/>
      <c r="SIM312" s="17"/>
      <c r="SIN312" s="17"/>
      <c r="SIO312" s="18"/>
      <c r="SIP312" s="17"/>
      <c r="SIQ312" s="17"/>
      <c r="SIR312" s="17"/>
      <c r="SIS312" s="17"/>
      <c r="SIT312" s="17"/>
      <c r="SIU312" s="17"/>
      <c r="SIV312" s="17"/>
      <c r="SIW312" s="18"/>
      <c r="SIX312" s="17"/>
      <c r="SIY312" s="17"/>
      <c r="SIZ312" s="17"/>
      <c r="SJA312" s="17"/>
      <c r="SJB312" s="17"/>
      <c r="SJC312" s="17"/>
      <c r="SJD312" s="17"/>
      <c r="SJE312" s="18"/>
      <c r="SJF312" s="17"/>
      <c r="SJG312" s="17"/>
      <c r="SJH312" s="17"/>
      <c r="SJI312" s="17"/>
      <c r="SJJ312" s="17"/>
      <c r="SJK312" s="17"/>
      <c r="SJL312" s="17"/>
      <c r="SJM312" s="18"/>
      <c r="SJN312" s="17"/>
      <c r="SJO312" s="17"/>
      <c r="SJP312" s="17"/>
      <c r="SJQ312" s="17"/>
      <c r="SJR312" s="17"/>
      <c r="SJS312" s="17"/>
      <c r="SJT312" s="17"/>
      <c r="SJU312" s="18"/>
      <c r="SJV312" s="17"/>
      <c r="SJW312" s="17"/>
      <c r="SJX312" s="17"/>
      <c r="SJY312" s="17"/>
      <c r="SJZ312" s="17"/>
      <c r="SKA312" s="17"/>
      <c r="SKB312" s="17"/>
      <c r="SKC312" s="18"/>
      <c r="SKD312" s="17"/>
      <c r="SKE312" s="17"/>
      <c r="SKF312" s="17"/>
      <c r="SKG312" s="17"/>
      <c r="SKH312" s="17"/>
      <c r="SKI312" s="17"/>
      <c r="SKJ312" s="17"/>
      <c r="SKK312" s="18"/>
      <c r="SKL312" s="17"/>
      <c r="SKM312" s="17"/>
      <c r="SKN312" s="17"/>
      <c r="SKO312" s="17"/>
      <c r="SKP312" s="17"/>
      <c r="SKQ312" s="17"/>
      <c r="SKR312" s="17"/>
      <c r="SKS312" s="18"/>
      <c r="SKT312" s="17"/>
      <c r="SKU312" s="17"/>
      <c r="SKV312" s="17"/>
      <c r="SKW312" s="17"/>
      <c r="SKX312" s="17"/>
      <c r="SKY312" s="17"/>
      <c r="SKZ312" s="17"/>
      <c r="SLA312" s="18"/>
      <c r="SLB312" s="17"/>
      <c r="SLC312" s="17"/>
      <c r="SLD312" s="17"/>
      <c r="SLE312" s="17"/>
      <c r="SLF312" s="17"/>
      <c r="SLG312" s="17"/>
      <c r="SLH312" s="17"/>
      <c r="SLI312" s="18"/>
      <c r="SLJ312" s="17"/>
      <c r="SLK312" s="17"/>
      <c r="SLL312" s="17"/>
      <c r="SLM312" s="17"/>
      <c r="SLN312" s="17"/>
      <c r="SLO312" s="17"/>
      <c r="SLP312" s="17"/>
      <c r="SLQ312" s="18"/>
      <c r="SLR312" s="17"/>
      <c r="SLS312" s="17"/>
      <c r="SLT312" s="17"/>
      <c r="SLU312" s="17"/>
      <c r="SLV312" s="17"/>
      <c r="SLW312" s="17"/>
      <c r="SLX312" s="17"/>
      <c r="SLY312" s="18"/>
      <c r="SLZ312" s="17"/>
      <c r="SMA312" s="17"/>
      <c r="SMB312" s="17"/>
      <c r="SMC312" s="17"/>
      <c r="SMD312" s="17"/>
      <c r="SME312" s="17"/>
      <c r="SMF312" s="17"/>
      <c r="SMG312" s="18"/>
      <c r="SMH312" s="17"/>
      <c r="SMI312" s="17"/>
      <c r="SMJ312" s="17"/>
      <c r="SMK312" s="17"/>
      <c r="SML312" s="17"/>
      <c r="SMM312" s="17"/>
      <c r="SMN312" s="17"/>
      <c r="SMO312" s="18"/>
      <c r="SMP312" s="17"/>
      <c r="SMQ312" s="17"/>
      <c r="SMR312" s="17"/>
      <c r="SMS312" s="17"/>
      <c r="SMT312" s="17"/>
      <c r="SMU312" s="17"/>
      <c r="SMV312" s="17"/>
      <c r="SMW312" s="18"/>
      <c r="SMX312" s="17"/>
      <c r="SMY312" s="17"/>
      <c r="SMZ312" s="17"/>
      <c r="SNA312" s="17"/>
      <c r="SNB312" s="17"/>
      <c r="SNC312" s="17"/>
      <c r="SND312" s="17"/>
      <c r="SNE312" s="18"/>
      <c r="SNF312" s="17"/>
      <c r="SNG312" s="17"/>
      <c r="SNH312" s="17"/>
      <c r="SNI312" s="17"/>
      <c r="SNJ312" s="17"/>
      <c r="SNK312" s="17"/>
      <c r="SNL312" s="17"/>
      <c r="SNM312" s="18"/>
      <c r="SNN312" s="17"/>
      <c r="SNO312" s="17"/>
      <c r="SNP312" s="17"/>
      <c r="SNQ312" s="17"/>
      <c r="SNR312" s="17"/>
      <c r="SNS312" s="17"/>
      <c r="SNT312" s="17"/>
      <c r="SNU312" s="18"/>
      <c r="SNV312" s="17"/>
      <c r="SNW312" s="17"/>
      <c r="SNX312" s="17"/>
      <c r="SNY312" s="17"/>
      <c r="SNZ312" s="17"/>
      <c r="SOA312" s="17"/>
      <c r="SOB312" s="17"/>
      <c r="SOC312" s="18"/>
      <c r="SOD312" s="17"/>
      <c r="SOE312" s="17"/>
      <c r="SOF312" s="17"/>
      <c r="SOG312" s="17"/>
      <c r="SOH312" s="17"/>
      <c r="SOI312" s="17"/>
      <c r="SOJ312" s="17"/>
      <c r="SOK312" s="18"/>
      <c r="SOL312" s="17"/>
      <c r="SOM312" s="17"/>
      <c r="SON312" s="17"/>
      <c r="SOO312" s="17"/>
      <c r="SOP312" s="17"/>
      <c r="SOQ312" s="17"/>
      <c r="SOR312" s="17"/>
      <c r="SOS312" s="18"/>
      <c r="SOT312" s="17"/>
      <c r="SOU312" s="17"/>
      <c r="SOV312" s="17"/>
      <c r="SOW312" s="17"/>
      <c r="SOX312" s="17"/>
      <c r="SOY312" s="17"/>
      <c r="SOZ312" s="17"/>
      <c r="SPA312" s="18"/>
      <c r="SPB312" s="17"/>
      <c r="SPC312" s="17"/>
      <c r="SPD312" s="17"/>
      <c r="SPE312" s="17"/>
      <c r="SPF312" s="17"/>
      <c r="SPG312" s="17"/>
      <c r="SPH312" s="17"/>
      <c r="SPI312" s="18"/>
      <c r="SPJ312" s="17"/>
      <c r="SPK312" s="17"/>
      <c r="SPL312" s="17"/>
      <c r="SPM312" s="17"/>
      <c r="SPN312" s="17"/>
      <c r="SPO312" s="17"/>
      <c r="SPP312" s="17"/>
      <c r="SPQ312" s="18"/>
      <c r="SPR312" s="17"/>
      <c r="SPS312" s="17"/>
      <c r="SPT312" s="17"/>
      <c r="SPU312" s="17"/>
      <c r="SPV312" s="17"/>
      <c r="SPW312" s="17"/>
      <c r="SPX312" s="17"/>
      <c r="SPY312" s="18"/>
      <c r="SPZ312" s="17"/>
      <c r="SQA312" s="17"/>
      <c r="SQB312" s="17"/>
      <c r="SQC312" s="17"/>
      <c r="SQD312" s="17"/>
      <c r="SQE312" s="17"/>
      <c r="SQF312" s="17"/>
      <c r="SQG312" s="18"/>
      <c r="SQH312" s="17"/>
      <c r="SQI312" s="17"/>
      <c r="SQJ312" s="17"/>
      <c r="SQK312" s="17"/>
      <c r="SQL312" s="17"/>
      <c r="SQM312" s="17"/>
      <c r="SQN312" s="17"/>
      <c r="SQO312" s="18"/>
      <c r="SQP312" s="17"/>
      <c r="SQQ312" s="17"/>
      <c r="SQR312" s="17"/>
      <c r="SQS312" s="17"/>
      <c r="SQT312" s="17"/>
      <c r="SQU312" s="17"/>
      <c r="SQV312" s="17"/>
      <c r="SQW312" s="18"/>
      <c r="SQX312" s="17"/>
      <c r="SQY312" s="17"/>
      <c r="SQZ312" s="17"/>
      <c r="SRA312" s="17"/>
      <c r="SRB312" s="17"/>
      <c r="SRC312" s="17"/>
      <c r="SRD312" s="17"/>
      <c r="SRE312" s="18"/>
      <c r="SRF312" s="17"/>
      <c r="SRG312" s="17"/>
      <c r="SRH312" s="17"/>
      <c r="SRI312" s="17"/>
      <c r="SRJ312" s="17"/>
      <c r="SRK312" s="17"/>
      <c r="SRL312" s="17"/>
      <c r="SRM312" s="18"/>
      <c r="SRN312" s="17"/>
      <c r="SRO312" s="17"/>
      <c r="SRP312" s="17"/>
      <c r="SRQ312" s="17"/>
      <c r="SRR312" s="17"/>
      <c r="SRS312" s="17"/>
      <c r="SRT312" s="17"/>
      <c r="SRU312" s="18"/>
      <c r="SRV312" s="17"/>
      <c r="SRW312" s="17"/>
      <c r="SRX312" s="17"/>
      <c r="SRY312" s="17"/>
      <c r="SRZ312" s="17"/>
      <c r="SSA312" s="17"/>
      <c r="SSB312" s="17"/>
      <c r="SSC312" s="18"/>
      <c r="SSD312" s="17"/>
      <c r="SSE312" s="17"/>
      <c r="SSF312" s="17"/>
      <c r="SSG312" s="17"/>
      <c r="SSH312" s="17"/>
      <c r="SSI312" s="17"/>
      <c r="SSJ312" s="17"/>
      <c r="SSK312" s="18"/>
      <c r="SSL312" s="17"/>
      <c r="SSM312" s="17"/>
      <c r="SSN312" s="17"/>
      <c r="SSO312" s="17"/>
      <c r="SSP312" s="17"/>
      <c r="SSQ312" s="17"/>
      <c r="SSR312" s="17"/>
      <c r="SSS312" s="18"/>
      <c r="SST312" s="17"/>
      <c r="SSU312" s="17"/>
      <c r="SSV312" s="17"/>
      <c r="SSW312" s="17"/>
      <c r="SSX312" s="17"/>
      <c r="SSY312" s="17"/>
      <c r="SSZ312" s="17"/>
      <c r="STA312" s="18"/>
      <c r="STB312" s="17"/>
      <c r="STC312" s="17"/>
      <c r="STD312" s="17"/>
      <c r="STE312" s="17"/>
      <c r="STF312" s="17"/>
      <c r="STG312" s="17"/>
      <c r="STH312" s="17"/>
      <c r="STI312" s="18"/>
      <c r="STJ312" s="17"/>
      <c r="STK312" s="17"/>
      <c r="STL312" s="17"/>
      <c r="STM312" s="17"/>
      <c r="STN312" s="17"/>
      <c r="STO312" s="17"/>
      <c r="STP312" s="17"/>
      <c r="STQ312" s="18"/>
      <c r="STR312" s="17"/>
      <c r="STS312" s="17"/>
      <c r="STT312" s="17"/>
      <c r="STU312" s="17"/>
      <c r="STV312" s="17"/>
      <c r="STW312" s="17"/>
      <c r="STX312" s="17"/>
      <c r="STY312" s="18"/>
      <c r="STZ312" s="17"/>
      <c r="SUA312" s="17"/>
      <c r="SUB312" s="17"/>
      <c r="SUC312" s="17"/>
      <c r="SUD312" s="17"/>
      <c r="SUE312" s="17"/>
      <c r="SUF312" s="17"/>
      <c r="SUG312" s="18"/>
      <c r="SUH312" s="17"/>
      <c r="SUI312" s="17"/>
      <c r="SUJ312" s="17"/>
      <c r="SUK312" s="17"/>
      <c r="SUL312" s="17"/>
      <c r="SUM312" s="17"/>
      <c r="SUN312" s="17"/>
      <c r="SUO312" s="18"/>
      <c r="SUP312" s="17"/>
      <c r="SUQ312" s="17"/>
      <c r="SUR312" s="17"/>
      <c r="SUS312" s="17"/>
      <c r="SUT312" s="17"/>
      <c r="SUU312" s="17"/>
      <c r="SUV312" s="17"/>
      <c r="SUW312" s="18"/>
      <c r="SUX312" s="17"/>
      <c r="SUY312" s="17"/>
      <c r="SUZ312" s="17"/>
      <c r="SVA312" s="17"/>
      <c r="SVB312" s="17"/>
      <c r="SVC312" s="17"/>
      <c r="SVD312" s="17"/>
      <c r="SVE312" s="18"/>
      <c r="SVF312" s="17"/>
      <c r="SVG312" s="17"/>
      <c r="SVH312" s="17"/>
      <c r="SVI312" s="17"/>
      <c r="SVJ312" s="17"/>
      <c r="SVK312" s="17"/>
      <c r="SVL312" s="17"/>
      <c r="SVM312" s="18"/>
      <c r="SVN312" s="17"/>
      <c r="SVO312" s="17"/>
      <c r="SVP312" s="17"/>
      <c r="SVQ312" s="17"/>
      <c r="SVR312" s="17"/>
      <c r="SVS312" s="17"/>
      <c r="SVT312" s="17"/>
      <c r="SVU312" s="18"/>
      <c r="SVV312" s="17"/>
      <c r="SVW312" s="17"/>
      <c r="SVX312" s="17"/>
      <c r="SVY312" s="17"/>
      <c r="SVZ312" s="17"/>
      <c r="SWA312" s="17"/>
      <c r="SWB312" s="17"/>
      <c r="SWC312" s="18"/>
      <c r="SWD312" s="17"/>
      <c r="SWE312" s="17"/>
      <c r="SWF312" s="17"/>
      <c r="SWG312" s="17"/>
      <c r="SWH312" s="17"/>
      <c r="SWI312" s="17"/>
      <c r="SWJ312" s="17"/>
      <c r="SWK312" s="18"/>
      <c r="SWL312" s="17"/>
      <c r="SWM312" s="17"/>
      <c r="SWN312" s="17"/>
      <c r="SWO312" s="17"/>
      <c r="SWP312" s="17"/>
      <c r="SWQ312" s="17"/>
      <c r="SWR312" s="17"/>
      <c r="SWS312" s="18"/>
      <c r="SWT312" s="17"/>
      <c r="SWU312" s="17"/>
      <c r="SWV312" s="17"/>
      <c r="SWW312" s="17"/>
      <c r="SWX312" s="17"/>
      <c r="SWY312" s="17"/>
      <c r="SWZ312" s="17"/>
      <c r="SXA312" s="18"/>
      <c r="SXB312" s="17"/>
      <c r="SXC312" s="17"/>
      <c r="SXD312" s="17"/>
      <c r="SXE312" s="17"/>
      <c r="SXF312" s="17"/>
      <c r="SXG312" s="17"/>
      <c r="SXH312" s="17"/>
      <c r="SXI312" s="18"/>
      <c r="SXJ312" s="17"/>
      <c r="SXK312" s="17"/>
      <c r="SXL312" s="17"/>
      <c r="SXM312" s="17"/>
      <c r="SXN312" s="17"/>
      <c r="SXO312" s="17"/>
      <c r="SXP312" s="17"/>
      <c r="SXQ312" s="18"/>
      <c r="SXR312" s="17"/>
      <c r="SXS312" s="17"/>
      <c r="SXT312" s="17"/>
      <c r="SXU312" s="17"/>
      <c r="SXV312" s="17"/>
      <c r="SXW312" s="17"/>
      <c r="SXX312" s="17"/>
      <c r="SXY312" s="18"/>
      <c r="SXZ312" s="17"/>
      <c r="SYA312" s="17"/>
      <c r="SYB312" s="17"/>
      <c r="SYC312" s="17"/>
      <c r="SYD312" s="17"/>
      <c r="SYE312" s="17"/>
      <c r="SYF312" s="17"/>
      <c r="SYG312" s="18"/>
      <c r="SYH312" s="17"/>
      <c r="SYI312" s="17"/>
      <c r="SYJ312" s="17"/>
      <c r="SYK312" s="17"/>
      <c r="SYL312" s="17"/>
      <c r="SYM312" s="17"/>
      <c r="SYN312" s="17"/>
      <c r="SYO312" s="18"/>
      <c r="SYP312" s="17"/>
      <c r="SYQ312" s="17"/>
      <c r="SYR312" s="17"/>
      <c r="SYS312" s="17"/>
      <c r="SYT312" s="17"/>
      <c r="SYU312" s="17"/>
      <c r="SYV312" s="17"/>
      <c r="SYW312" s="18"/>
      <c r="SYX312" s="17"/>
      <c r="SYY312" s="17"/>
      <c r="SYZ312" s="17"/>
      <c r="SZA312" s="17"/>
      <c r="SZB312" s="17"/>
      <c r="SZC312" s="17"/>
      <c r="SZD312" s="17"/>
      <c r="SZE312" s="18"/>
      <c r="SZF312" s="17"/>
      <c r="SZG312" s="17"/>
      <c r="SZH312" s="17"/>
      <c r="SZI312" s="17"/>
      <c r="SZJ312" s="17"/>
      <c r="SZK312" s="17"/>
      <c r="SZL312" s="17"/>
      <c r="SZM312" s="18"/>
      <c r="SZN312" s="17"/>
      <c r="SZO312" s="17"/>
      <c r="SZP312" s="17"/>
      <c r="SZQ312" s="17"/>
      <c r="SZR312" s="17"/>
      <c r="SZS312" s="17"/>
      <c r="SZT312" s="17"/>
      <c r="SZU312" s="18"/>
      <c r="SZV312" s="17"/>
      <c r="SZW312" s="17"/>
      <c r="SZX312" s="17"/>
      <c r="SZY312" s="17"/>
      <c r="SZZ312" s="17"/>
      <c r="TAA312" s="17"/>
      <c r="TAB312" s="17"/>
      <c r="TAC312" s="18"/>
      <c r="TAD312" s="17"/>
      <c r="TAE312" s="17"/>
      <c r="TAF312" s="17"/>
      <c r="TAG312" s="17"/>
      <c r="TAH312" s="17"/>
      <c r="TAI312" s="17"/>
      <c r="TAJ312" s="17"/>
      <c r="TAK312" s="18"/>
      <c r="TAL312" s="17"/>
      <c r="TAM312" s="17"/>
      <c r="TAN312" s="17"/>
      <c r="TAO312" s="17"/>
      <c r="TAP312" s="17"/>
      <c r="TAQ312" s="17"/>
      <c r="TAR312" s="17"/>
      <c r="TAS312" s="18"/>
      <c r="TAT312" s="17"/>
      <c r="TAU312" s="17"/>
      <c r="TAV312" s="17"/>
      <c r="TAW312" s="17"/>
      <c r="TAX312" s="17"/>
      <c r="TAY312" s="17"/>
      <c r="TAZ312" s="17"/>
      <c r="TBA312" s="18"/>
      <c r="TBB312" s="17"/>
      <c r="TBC312" s="17"/>
      <c r="TBD312" s="17"/>
      <c r="TBE312" s="17"/>
      <c r="TBF312" s="17"/>
      <c r="TBG312" s="17"/>
      <c r="TBH312" s="17"/>
      <c r="TBI312" s="18"/>
      <c r="TBJ312" s="17"/>
      <c r="TBK312" s="17"/>
      <c r="TBL312" s="17"/>
      <c r="TBM312" s="17"/>
      <c r="TBN312" s="17"/>
      <c r="TBO312" s="17"/>
      <c r="TBP312" s="17"/>
      <c r="TBQ312" s="18"/>
      <c r="TBR312" s="17"/>
      <c r="TBS312" s="17"/>
      <c r="TBT312" s="17"/>
      <c r="TBU312" s="17"/>
      <c r="TBV312" s="17"/>
      <c r="TBW312" s="17"/>
      <c r="TBX312" s="17"/>
      <c r="TBY312" s="18"/>
      <c r="TBZ312" s="17"/>
      <c r="TCA312" s="17"/>
      <c r="TCB312" s="17"/>
      <c r="TCC312" s="17"/>
      <c r="TCD312" s="17"/>
      <c r="TCE312" s="17"/>
      <c r="TCF312" s="17"/>
      <c r="TCG312" s="18"/>
      <c r="TCH312" s="17"/>
      <c r="TCI312" s="17"/>
      <c r="TCJ312" s="17"/>
      <c r="TCK312" s="17"/>
      <c r="TCL312" s="17"/>
      <c r="TCM312" s="17"/>
      <c r="TCN312" s="17"/>
      <c r="TCO312" s="18"/>
      <c r="TCP312" s="17"/>
      <c r="TCQ312" s="17"/>
      <c r="TCR312" s="17"/>
      <c r="TCS312" s="17"/>
      <c r="TCT312" s="17"/>
      <c r="TCU312" s="17"/>
      <c r="TCV312" s="17"/>
      <c r="TCW312" s="18"/>
      <c r="TCX312" s="17"/>
      <c r="TCY312" s="17"/>
      <c r="TCZ312" s="17"/>
      <c r="TDA312" s="17"/>
      <c r="TDB312" s="17"/>
      <c r="TDC312" s="17"/>
      <c r="TDD312" s="17"/>
      <c r="TDE312" s="18"/>
      <c r="TDF312" s="17"/>
      <c r="TDG312" s="17"/>
      <c r="TDH312" s="17"/>
      <c r="TDI312" s="17"/>
      <c r="TDJ312" s="17"/>
      <c r="TDK312" s="17"/>
      <c r="TDL312" s="17"/>
      <c r="TDM312" s="18"/>
      <c r="TDN312" s="17"/>
      <c r="TDO312" s="17"/>
      <c r="TDP312" s="17"/>
      <c r="TDQ312" s="17"/>
      <c r="TDR312" s="17"/>
      <c r="TDS312" s="17"/>
      <c r="TDT312" s="17"/>
      <c r="TDU312" s="18"/>
      <c r="TDV312" s="17"/>
      <c r="TDW312" s="17"/>
      <c r="TDX312" s="17"/>
      <c r="TDY312" s="17"/>
      <c r="TDZ312" s="17"/>
      <c r="TEA312" s="17"/>
      <c r="TEB312" s="17"/>
      <c r="TEC312" s="18"/>
      <c r="TED312" s="17"/>
      <c r="TEE312" s="17"/>
      <c r="TEF312" s="17"/>
      <c r="TEG312" s="17"/>
      <c r="TEH312" s="17"/>
      <c r="TEI312" s="17"/>
      <c r="TEJ312" s="17"/>
      <c r="TEK312" s="18"/>
      <c r="TEL312" s="17"/>
      <c r="TEM312" s="17"/>
      <c r="TEN312" s="17"/>
      <c r="TEO312" s="17"/>
      <c r="TEP312" s="17"/>
      <c r="TEQ312" s="17"/>
      <c r="TER312" s="17"/>
      <c r="TES312" s="18"/>
      <c r="TET312" s="17"/>
      <c r="TEU312" s="17"/>
      <c r="TEV312" s="17"/>
      <c r="TEW312" s="17"/>
      <c r="TEX312" s="17"/>
      <c r="TEY312" s="17"/>
      <c r="TEZ312" s="17"/>
      <c r="TFA312" s="18"/>
      <c r="TFB312" s="17"/>
      <c r="TFC312" s="17"/>
      <c r="TFD312" s="17"/>
      <c r="TFE312" s="17"/>
      <c r="TFF312" s="17"/>
      <c r="TFG312" s="17"/>
      <c r="TFH312" s="17"/>
      <c r="TFI312" s="18"/>
      <c r="TFJ312" s="17"/>
      <c r="TFK312" s="17"/>
      <c r="TFL312" s="17"/>
      <c r="TFM312" s="17"/>
      <c r="TFN312" s="17"/>
      <c r="TFO312" s="17"/>
      <c r="TFP312" s="17"/>
      <c r="TFQ312" s="18"/>
      <c r="TFR312" s="17"/>
      <c r="TFS312" s="17"/>
      <c r="TFT312" s="17"/>
      <c r="TFU312" s="17"/>
      <c r="TFV312" s="17"/>
      <c r="TFW312" s="17"/>
      <c r="TFX312" s="17"/>
      <c r="TFY312" s="18"/>
      <c r="TFZ312" s="17"/>
      <c r="TGA312" s="17"/>
      <c r="TGB312" s="17"/>
      <c r="TGC312" s="17"/>
      <c r="TGD312" s="17"/>
      <c r="TGE312" s="17"/>
      <c r="TGF312" s="17"/>
      <c r="TGG312" s="18"/>
      <c r="TGH312" s="17"/>
      <c r="TGI312" s="17"/>
      <c r="TGJ312" s="17"/>
      <c r="TGK312" s="17"/>
      <c r="TGL312" s="17"/>
      <c r="TGM312" s="17"/>
      <c r="TGN312" s="17"/>
      <c r="TGO312" s="18"/>
      <c r="TGP312" s="17"/>
      <c r="TGQ312" s="17"/>
      <c r="TGR312" s="17"/>
      <c r="TGS312" s="17"/>
      <c r="TGT312" s="17"/>
      <c r="TGU312" s="17"/>
      <c r="TGV312" s="17"/>
      <c r="TGW312" s="18"/>
      <c r="TGX312" s="17"/>
      <c r="TGY312" s="17"/>
      <c r="TGZ312" s="17"/>
      <c r="THA312" s="17"/>
      <c r="THB312" s="17"/>
      <c r="THC312" s="17"/>
      <c r="THD312" s="17"/>
      <c r="THE312" s="18"/>
      <c r="THF312" s="17"/>
      <c r="THG312" s="17"/>
      <c r="THH312" s="17"/>
      <c r="THI312" s="17"/>
      <c r="THJ312" s="17"/>
      <c r="THK312" s="17"/>
      <c r="THL312" s="17"/>
      <c r="THM312" s="18"/>
      <c r="THN312" s="17"/>
      <c r="THO312" s="17"/>
      <c r="THP312" s="17"/>
      <c r="THQ312" s="17"/>
      <c r="THR312" s="17"/>
      <c r="THS312" s="17"/>
      <c r="THT312" s="17"/>
      <c r="THU312" s="18"/>
      <c r="THV312" s="17"/>
      <c r="THW312" s="17"/>
      <c r="THX312" s="17"/>
      <c r="THY312" s="17"/>
      <c r="THZ312" s="17"/>
      <c r="TIA312" s="17"/>
      <c r="TIB312" s="17"/>
      <c r="TIC312" s="18"/>
      <c r="TID312" s="17"/>
      <c r="TIE312" s="17"/>
      <c r="TIF312" s="17"/>
      <c r="TIG312" s="17"/>
      <c r="TIH312" s="17"/>
      <c r="TII312" s="17"/>
      <c r="TIJ312" s="17"/>
      <c r="TIK312" s="18"/>
      <c r="TIL312" s="17"/>
      <c r="TIM312" s="17"/>
      <c r="TIN312" s="17"/>
      <c r="TIO312" s="17"/>
      <c r="TIP312" s="17"/>
      <c r="TIQ312" s="17"/>
      <c r="TIR312" s="17"/>
      <c r="TIS312" s="18"/>
      <c r="TIT312" s="17"/>
      <c r="TIU312" s="17"/>
      <c r="TIV312" s="17"/>
      <c r="TIW312" s="17"/>
      <c r="TIX312" s="17"/>
      <c r="TIY312" s="17"/>
      <c r="TIZ312" s="17"/>
      <c r="TJA312" s="18"/>
      <c r="TJB312" s="17"/>
      <c r="TJC312" s="17"/>
      <c r="TJD312" s="17"/>
      <c r="TJE312" s="17"/>
      <c r="TJF312" s="17"/>
      <c r="TJG312" s="17"/>
      <c r="TJH312" s="17"/>
      <c r="TJI312" s="18"/>
      <c r="TJJ312" s="17"/>
      <c r="TJK312" s="17"/>
      <c r="TJL312" s="17"/>
      <c r="TJM312" s="17"/>
      <c r="TJN312" s="17"/>
      <c r="TJO312" s="17"/>
      <c r="TJP312" s="17"/>
      <c r="TJQ312" s="18"/>
      <c r="TJR312" s="17"/>
      <c r="TJS312" s="17"/>
      <c r="TJT312" s="17"/>
      <c r="TJU312" s="17"/>
      <c r="TJV312" s="17"/>
      <c r="TJW312" s="17"/>
      <c r="TJX312" s="17"/>
      <c r="TJY312" s="18"/>
      <c r="TJZ312" s="17"/>
      <c r="TKA312" s="17"/>
      <c r="TKB312" s="17"/>
      <c r="TKC312" s="17"/>
      <c r="TKD312" s="17"/>
      <c r="TKE312" s="17"/>
      <c r="TKF312" s="17"/>
      <c r="TKG312" s="18"/>
      <c r="TKH312" s="17"/>
      <c r="TKI312" s="17"/>
      <c r="TKJ312" s="17"/>
      <c r="TKK312" s="17"/>
      <c r="TKL312" s="17"/>
      <c r="TKM312" s="17"/>
      <c r="TKN312" s="17"/>
      <c r="TKO312" s="18"/>
      <c r="TKP312" s="17"/>
      <c r="TKQ312" s="17"/>
      <c r="TKR312" s="17"/>
      <c r="TKS312" s="17"/>
      <c r="TKT312" s="17"/>
      <c r="TKU312" s="17"/>
      <c r="TKV312" s="17"/>
      <c r="TKW312" s="18"/>
      <c r="TKX312" s="17"/>
      <c r="TKY312" s="17"/>
      <c r="TKZ312" s="17"/>
      <c r="TLA312" s="17"/>
      <c r="TLB312" s="17"/>
      <c r="TLC312" s="17"/>
      <c r="TLD312" s="17"/>
      <c r="TLE312" s="18"/>
      <c r="TLF312" s="17"/>
      <c r="TLG312" s="17"/>
      <c r="TLH312" s="17"/>
      <c r="TLI312" s="17"/>
      <c r="TLJ312" s="17"/>
      <c r="TLK312" s="17"/>
      <c r="TLL312" s="17"/>
      <c r="TLM312" s="18"/>
      <c r="TLN312" s="17"/>
      <c r="TLO312" s="17"/>
      <c r="TLP312" s="17"/>
      <c r="TLQ312" s="17"/>
      <c r="TLR312" s="17"/>
      <c r="TLS312" s="17"/>
      <c r="TLT312" s="17"/>
      <c r="TLU312" s="18"/>
      <c r="TLV312" s="17"/>
      <c r="TLW312" s="17"/>
      <c r="TLX312" s="17"/>
      <c r="TLY312" s="17"/>
      <c r="TLZ312" s="17"/>
      <c r="TMA312" s="17"/>
      <c r="TMB312" s="17"/>
      <c r="TMC312" s="18"/>
      <c r="TMD312" s="17"/>
      <c r="TME312" s="17"/>
      <c r="TMF312" s="17"/>
      <c r="TMG312" s="17"/>
      <c r="TMH312" s="17"/>
      <c r="TMI312" s="17"/>
      <c r="TMJ312" s="17"/>
      <c r="TMK312" s="18"/>
      <c r="TML312" s="17"/>
      <c r="TMM312" s="17"/>
      <c r="TMN312" s="17"/>
      <c r="TMO312" s="17"/>
      <c r="TMP312" s="17"/>
      <c r="TMQ312" s="17"/>
      <c r="TMR312" s="17"/>
      <c r="TMS312" s="18"/>
      <c r="TMT312" s="17"/>
      <c r="TMU312" s="17"/>
      <c r="TMV312" s="17"/>
      <c r="TMW312" s="17"/>
      <c r="TMX312" s="17"/>
      <c r="TMY312" s="17"/>
      <c r="TMZ312" s="17"/>
      <c r="TNA312" s="18"/>
      <c r="TNB312" s="17"/>
      <c r="TNC312" s="17"/>
      <c r="TND312" s="17"/>
      <c r="TNE312" s="17"/>
      <c r="TNF312" s="17"/>
      <c r="TNG312" s="17"/>
      <c r="TNH312" s="17"/>
      <c r="TNI312" s="18"/>
      <c r="TNJ312" s="17"/>
      <c r="TNK312" s="17"/>
      <c r="TNL312" s="17"/>
      <c r="TNM312" s="17"/>
      <c r="TNN312" s="17"/>
      <c r="TNO312" s="17"/>
      <c r="TNP312" s="17"/>
      <c r="TNQ312" s="18"/>
      <c r="TNR312" s="17"/>
      <c r="TNS312" s="17"/>
      <c r="TNT312" s="17"/>
      <c r="TNU312" s="17"/>
      <c r="TNV312" s="17"/>
      <c r="TNW312" s="17"/>
      <c r="TNX312" s="17"/>
      <c r="TNY312" s="18"/>
      <c r="TNZ312" s="17"/>
      <c r="TOA312" s="17"/>
      <c r="TOB312" s="17"/>
      <c r="TOC312" s="17"/>
      <c r="TOD312" s="17"/>
      <c r="TOE312" s="17"/>
      <c r="TOF312" s="17"/>
      <c r="TOG312" s="18"/>
      <c r="TOH312" s="17"/>
      <c r="TOI312" s="17"/>
      <c r="TOJ312" s="17"/>
      <c r="TOK312" s="17"/>
      <c r="TOL312" s="17"/>
      <c r="TOM312" s="17"/>
      <c r="TON312" s="17"/>
      <c r="TOO312" s="18"/>
      <c r="TOP312" s="17"/>
      <c r="TOQ312" s="17"/>
      <c r="TOR312" s="17"/>
      <c r="TOS312" s="17"/>
      <c r="TOT312" s="17"/>
      <c r="TOU312" s="17"/>
      <c r="TOV312" s="17"/>
      <c r="TOW312" s="18"/>
      <c r="TOX312" s="17"/>
      <c r="TOY312" s="17"/>
      <c r="TOZ312" s="17"/>
      <c r="TPA312" s="17"/>
      <c r="TPB312" s="17"/>
      <c r="TPC312" s="17"/>
      <c r="TPD312" s="17"/>
      <c r="TPE312" s="18"/>
      <c r="TPF312" s="17"/>
      <c r="TPG312" s="17"/>
      <c r="TPH312" s="17"/>
      <c r="TPI312" s="17"/>
      <c r="TPJ312" s="17"/>
      <c r="TPK312" s="17"/>
      <c r="TPL312" s="17"/>
      <c r="TPM312" s="18"/>
      <c r="TPN312" s="17"/>
      <c r="TPO312" s="17"/>
      <c r="TPP312" s="17"/>
      <c r="TPQ312" s="17"/>
      <c r="TPR312" s="17"/>
      <c r="TPS312" s="17"/>
      <c r="TPT312" s="17"/>
      <c r="TPU312" s="18"/>
      <c r="TPV312" s="17"/>
      <c r="TPW312" s="17"/>
      <c r="TPX312" s="17"/>
      <c r="TPY312" s="17"/>
      <c r="TPZ312" s="17"/>
      <c r="TQA312" s="17"/>
      <c r="TQB312" s="17"/>
      <c r="TQC312" s="18"/>
      <c r="TQD312" s="17"/>
      <c r="TQE312" s="17"/>
      <c r="TQF312" s="17"/>
      <c r="TQG312" s="17"/>
      <c r="TQH312" s="17"/>
      <c r="TQI312" s="17"/>
      <c r="TQJ312" s="17"/>
      <c r="TQK312" s="18"/>
      <c r="TQL312" s="17"/>
      <c r="TQM312" s="17"/>
      <c r="TQN312" s="17"/>
      <c r="TQO312" s="17"/>
      <c r="TQP312" s="17"/>
      <c r="TQQ312" s="17"/>
      <c r="TQR312" s="17"/>
      <c r="TQS312" s="18"/>
      <c r="TQT312" s="17"/>
      <c r="TQU312" s="17"/>
      <c r="TQV312" s="17"/>
      <c r="TQW312" s="17"/>
      <c r="TQX312" s="17"/>
      <c r="TQY312" s="17"/>
      <c r="TQZ312" s="17"/>
      <c r="TRA312" s="18"/>
      <c r="TRB312" s="17"/>
      <c r="TRC312" s="17"/>
      <c r="TRD312" s="17"/>
      <c r="TRE312" s="17"/>
      <c r="TRF312" s="17"/>
      <c r="TRG312" s="17"/>
      <c r="TRH312" s="17"/>
      <c r="TRI312" s="18"/>
      <c r="TRJ312" s="17"/>
      <c r="TRK312" s="17"/>
      <c r="TRL312" s="17"/>
      <c r="TRM312" s="17"/>
      <c r="TRN312" s="17"/>
      <c r="TRO312" s="17"/>
      <c r="TRP312" s="17"/>
      <c r="TRQ312" s="18"/>
      <c r="TRR312" s="17"/>
      <c r="TRS312" s="17"/>
      <c r="TRT312" s="17"/>
      <c r="TRU312" s="17"/>
      <c r="TRV312" s="17"/>
      <c r="TRW312" s="17"/>
      <c r="TRX312" s="17"/>
      <c r="TRY312" s="18"/>
      <c r="TRZ312" s="17"/>
      <c r="TSA312" s="17"/>
      <c r="TSB312" s="17"/>
      <c r="TSC312" s="17"/>
      <c r="TSD312" s="17"/>
      <c r="TSE312" s="17"/>
      <c r="TSF312" s="17"/>
      <c r="TSG312" s="18"/>
      <c r="TSH312" s="17"/>
      <c r="TSI312" s="17"/>
      <c r="TSJ312" s="17"/>
      <c r="TSK312" s="17"/>
      <c r="TSL312" s="17"/>
      <c r="TSM312" s="17"/>
      <c r="TSN312" s="17"/>
      <c r="TSO312" s="18"/>
      <c r="TSP312" s="17"/>
      <c r="TSQ312" s="17"/>
      <c r="TSR312" s="17"/>
      <c r="TSS312" s="17"/>
      <c r="TST312" s="17"/>
      <c r="TSU312" s="17"/>
      <c r="TSV312" s="17"/>
      <c r="TSW312" s="18"/>
      <c r="TSX312" s="17"/>
      <c r="TSY312" s="17"/>
      <c r="TSZ312" s="17"/>
      <c r="TTA312" s="17"/>
      <c r="TTB312" s="17"/>
      <c r="TTC312" s="17"/>
      <c r="TTD312" s="17"/>
      <c r="TTE312" s="18"/>
      <c r="TTF312" s="17"/>
      <c r="TTG312" s="17"/>
      <c r="TTH312" s="17"/>
      <c r="TTI312" s="17"/>
      <c r="TTJ312" s="17"/>
      <c r="TTK312" s="17"/>
      <c r="TTL312" s="17"/>
      <c r="TTM312" s="18"/>
      <c r="TTN312" s="17"/>
      <c r="TTO312" s="17"/>
      <c r="TTP312" s="17"/>
      <c r="TTQ312" s="17"/>
      <c r="TTR312" s="17"/>
      <c r="TTS312" s="17"/>
      <c r="TTT312" s="17"/>
      <c r="TTU312" s="18"/>
      <c r="TTV312" s="17"/>
      <c r="TTW312" s="17"/>
      <c r="TTX312" s="17"/>
      <c r="TTY312" s="17"/>
      <c r="TTZ312" s="17"/>
      <c r="TUA312" s="17"/>
      <c r="TUB312" s="17"/>
      <c r="TUC312" s="18"/>
      <c r="TUD312" s="17"/>
      <c r="TUE312" s="17"/>
      <c r="TUF312" s="17"/>
      <c r="TUG312" s="17"/>
      <c r="TUH312" s="17"/>
      <c r="TUI312" s="17"/>
      <c r="TUJ312" s="17"/>
      <c r="TUK312" s="18"/>
      <c r="TUL312" s="17"/>
      <c r="TUM312" s="17"/>
      <c r="TUN312" s="17"/>
      <c r="TUO312" s="17"/>
      <c r="TUP312" s="17"/>
      <c r="TUQ312" s="17"/>
      <c r="TUR312" s="17"/>
      <c r="TUS312" s="18"/>
      <c r="TUT312" s="17"/>
      <c r="TUU312" s="17"/>
      <c r="TUV312" s="17"/>
      <c r="TUW312" s="17"/>
      <c r="TUX312" s="17"/>
      <c r="TUY312" s="17"/>
      <c r="TUZ312" s="17"/>
      <c r="TVA312" s="18"/>
      <c r="TVB312" s="17"/>
      <c r="TVC312" s="17"/>
      <c r="TVD312" s="17"/>
      <c r="TVE312" s="17"/>
      <c r="TVF312" s="17"/>
      <c r="TVG312" s="17"/>
      <c r="TVH312" s="17"/>
      <c r="TVI312" s="18"/>
      <c r="TVJ312" s="17"/>
      <c r="TVK312" s="17"/>
      <c r="TVL312" s="17"/>
      <c r="TVM312" s="17"/>
      <c r="TVN312" s="17"/>
      <c r="TVO312" s="17"/>
      <c r="TVP312" s="17"/>
      <c r="TVQ312" s="18"/>
      <c r="TVR312" s="17"/>
      <c r="TVS312" s="17"/>
      <c r="TVT312" s="17"/>
      <c r="TVU312" s="17"/>
      <c r="TVV312" s="17"/>
      <c r="TVW312" s="17"/>
      <c r="TVX312" s="17"/>
      <c r="TVY312" s="18"/>
      <c r="TVZ312" s="17"/>
      <c r="TWA312" s="17"/>
      <c r="TWB312" s="17"/>
      <c r="TWC312" s="17"/>
      <c r="TWD312" s="17"/>
      <c r="TWE312" s="17"/>
      <c r="TWF312" s="17"/>
      <c r="TWG312" s="18"/>
      <c r="TWH312" s="17"/>
      <c r="TWI312" s="17"/>
      <c r="TWJ312" s="17"/>
      <c r="TWK312" s="17"/>
      <c r="TWL312" s="17"/>
      <c r="TWM312" s="17"/>
      <c r="TWN312" s="17"/>
      <c r="TWO312" s="18"/>
      <c r="TWP312" s="17"/>
      <c r="TWQ312" s="17"/>
      <c r="TWR312" s="17"/>
      <c r="TWS312" s="17"/>
      <c r="TWT312" s="17"/>
      <c r="TWU312" s="17"/>
      <c r="TWV312" s="17"/>
      <c r="TWW312" s="18"/>
      <c r="TWX312" s="17"/>
      <c r="TWY312" s="17"/>
      <c r="TWZ312" s="17"/>
      <c r="TXA312" s="17"/>
      <c r="TXB312" s="17"/>
      <c r="TXC312" s="17"/>
      <c r="TXD312" s="17"/>
      <c r="TXE312" s="18"/>
      <c r="TXF312" s="17"/>
      <c r="TXG312" s="17"/>
      <c r="TXH312" s="17"/>
      <c r="TXI312" s="17"/>
      <c r="TXJ312" s="17"/>
      <c r="TXK312" s="17"/>
      <c r="TXL312" s="17"/>
      <c r="TXM312" s="18"/>
      <c r="TXN312" s="17"/>
      <c r="TXO312" s="17"/>
      <c r="TXP312" s="17"/>
      <c r="TXQ312" s="17"/>
      <c r="TXR312" s="17"/>
      <c r="TXS312" s="17"/>
      <c r="TXT312" s="17"/>
      <c r="TXU312" s="18"/>
      <c r="TXV312" s="17"/>
      <c r="TXW312" s="17"/>
      <c r="TXX312" s="17"/>
      <c r="TXY312" s="17"/>
      <c r="TXZ312" s="17"/>
      <c r="TYA312" s="17"/>
      <c r="TYB312" s="17"/>
      <c r="TYC312" s="18"/>
      <c r="TYD312" s="17"/>
      <c r="TYE312" s="17"/>
      <c r="TYF312" s="17"/>
      <c r="TYG312" s="17"/>
      <c r="TYH312" s="17"/>
      <c r="TYI312" s="17"/>
      <c r="TYJ312" s="17"/>
      <c r="TYK312" s="18"/>
      <c r="TYL312" s="17"/>
      <c r="TYM312" s="17"/>
      <c r="TYN312" s="17"/>
      <c r="TYO312" s="17"/>
      <c r="TYP312" s="17"/>
      <c r="TYQ312" s="17"/>
      <c r="TYR312" s="17"/>
      <c r="TYS312" s="18"/>
      <c r="TYT312" s="17"/>
      <c r="TYU312" s="17"/>
      <c r="TYV312" s="17"/>
      <c r="TYW312" s="17"/>
      <c r="TYX312" s="17"/>
      <c r="TYY312" s="17"/>
      <c r="TYZ312" s="17"/>
      <c r="TZA312" s="18"/>
      <c r="TZB312" s="17"/>
      <c r="TZC312" s="17"/>
      <c r="TZD312" s="17"/>
      <c r="TZE312" s="17"/>
      <c r="TZF312" s="17"/>
      <c r="TZG312" s="17"/>
      <c r="TZH312" s="17"/>
      <c r="TZI312" s="18"/>
      <c r="TZJ312" s="17"/>
      <c r="TZK312" s="17"/>
      <c r="TZL312" s="17"/>
      <c r="TZM312" s="17"/>
      <c r="TZN312" s="17"/>
      <c r="TZO312" s="17"/>
      <c r="TZP312" s="17"/>
      <c r="TZQ312" s="18"/>
      <c r="TZR312" s="17"/>
      <c r="TZS312" s="17"/>
      <c r="TZT312" s="17"/>
      <c r="TZU312" s="17"/>
      <c r="TZV312" s="17"/>
      <c r="TZW312" s="17"/>
      <c r="TZX312" s="17"/>
      <c r="TZY312" s="18"/>
      <c r="TZZ312" s="17"/>
      <c r="UAA312" s="17"/>
      <c r="UAB312" s="17"/>
      <c r="UAC312" s="17"/>
      <c r="UAD312" s="17"/>
      <c r="UAE312" s="17"/>
      <c r="UAF312" s="17"/>
      <c r="UAG312" s="18"/>
      <c r="UAH312" s="17"/>
      <c r="UAI312" s="17"/>
      <c r="UAJ312" s="17"/>
      <c r="UAK312" s="17"/>
      <c r="UAL312" s="17"/>
      <c r="UAM312" s="17"/>
      <c r="UAN312" s="17"/>
      <c r="UAO312" s="18"/>
      <c r="UAP312" s="17"/>
      <c r="UAQ312" s="17"/>
      <c r="UAR312" s="17"/>
      <c r="UAS312" s="17"/>
      <c r="UAT312" s="17"/>
      <c r="UAU312" s="17"/>
      <c r="UAV312" s="17"/>
      <c r="UAW312" s="18"/>
      <c r="UAX312" s="17"/>
      <c r="UAY312" s="17"/>
      <c r="UAZ312" s="17"/>
      <c r="UBA312" s="17"/>
      <c r="UBB312" s="17"/>
      <c r="UBC312" s="17"/>
      <c r="UBD312" s="17"/>
      <c r="UBE312" s="18"/>
      <c r="UBF312" s="17"/>
      <c r="UBG312" s="17"/>
      <c r="UBH312" s="17"/>
      <c r="UBI312" s="17"/>
      <c r="UBJ312" s="17"/>
      <c r="UBK312" s="17"/>
      <c r="UBL312" s="17"/>
      <c r="UBM312" s="18"/>
      <c r="UBN312" s="17"/>
      <c r="UBO312" s="17"/>
      <c r="UBP312" s="17"/>
      <c r="UBQ312" s="17"/>
      <c r="UBR312" s="17"/>
      <c r="UBS312" s="17"/>
      <c r="UBT312" s="17"/>
      <c r="UBU312" s="18"/>
      <c r="UBV312" s="17"/>
      <c r="UBW312" s="17"/>
      <c r="UBX312" s="17"/>
      <c r="UBY312" s="17"/>
      <c r="UBZ312" s="17"/>
      <c r="UCA312" s="17"/>
      <c r="UCB312" s="17"/>
      <c r="UCC312" s="18"/>
      <c r="UCD312" s="17"/>
      <c r="UCE312" s="17"/>
      <c r="UCF312" s="17"/>
      <c r="UCG312" s="17"/>
      <c r="UCH312" s="17"/>
      <c r="UCI312" s="17"/>
      <c r="UCJ312" s="17"/>
      <c r="UCK312" s="18"/>
      <c r="UCL312" s="17"/>
      <c r="UCM312" s="17"/>
      <c r="UCN312" s="17"/>
      <c r="UCO312" s="17"/>
      <c r="UCP312" s="17"/>
      <c r="UCQ312" s="17"/>
      <c r="UCR312" s="17"/>
      <c r="UCS312" s="18"/>
      <c r="UCT312" s="17"/>
      <c r="UCU312" s="17"/>
      <c r="UCV312" s="17"/>
      <c r="UCW312" s="17"/>
      <c r="UCX312" s="17"/>
      <c r="UCY312" s="17"/>
      <c r="UCZ312" s="17"/>
      <c r="UDA312" s="18"/>
      <c r="UDB312" s="17"/>
      <c r="UDC312" s="17"/>
      <c r="UDD312" s="17"/>
      <c r="UDE312" s="17"/>
      <c r="UDF312" s="17"/>
      <c r="UDG312" s="17"/>
      <c r="UDH312" s="17"/>
      <c r="UDI312" s="18"/>
      <c r="UDJ312" s="17"/>
      <c r="UDK312" s="17"/>
      <c r="UDL312" s="17"/>
      <c r="UDM312" s="17"/>
      <c r="UDN312" s="17"/>
      <c r="UDO312" s="17"/>
      <c r="UDP312" s="17"/>
      <c r="UDQ312" s="18"/>
      <c r="UDR312" s="17"/>
      <c r="UDS312" s="17"/>
      <c r="UDT312" s="17"/>
      <c r="UDU312" s="17"/>
      <c r="UDV312" s="17"/>
      <c r="UDW312" s="17"/>
      <c r="UDX312" s="17"/>
      <c r="UDY312" s="18"/>
      <c r="UDZ312" s="17"/>
      <c r="UEA312" s="17"/>
      <c r="UEB312" s="17"/>
      <c r="UEC312" s="17"/>
      <c r="UED312" s="17"/>
      <c r="UEE312" s="17"/>
      <c r="UEF312" s="17"/>
      <c r="UEG312" s="18"/>
      <c r="UEH312" s="17"/>
      <c r="UEI312" s="17"/>
      <c r="UEJ312" s="17"/>
      <c r="UEK312" s="17"/>
      <c r="UEL312" s="17"/>
      <c r="UEM312" s="17"/>
      <c r="UEN312" s="17"/>
      <c r="UEO312" s="18"/>
      <c r="UEP312" s="17"/>
      <c r="UEQ312" s="17"/>
      <c r="UER312" s="17"/>
      <c r="UES312" s="17"/>
      <c r="UET312" s="17"/>
      <c r="UEU312" s="17"/>
      <c r="UEV312" s="17"/>
      <c r="UEW312" s="18"/>
      <c r="UEX312" s="17"/>
      <c r="UEY312" s="17"/>
      <c r="UEZ312" s="17"/>
      <c r="UFA312" s="17"/>
      <c r="UFB312" s="17"/>
      <c r="UFC312" s="17"/>
      <c r="UFD312" s="17"/>
      <c r="UFE312" s="18"/>
      <c r="UFF312" s="17"/>
      <c r="UFG312" s="17"/>
      <c r="UFH312" s="17"/>
      <c r="UFI312" s="17"/>
      <c r="UFJ312" s="17"/>
      <c r="UFK312" s="17"/>
      <c r="UFL312" s="17"/>
      <c r="UFM312" s="18"/>
      <c r="UFN312" s="17"/>
      <c r="UFO312" s="17"/>
      <c r="UFP312" s="17"/>
      <c r="UFQ312" s="17"/>
      <c r="UFR312" s="17"/>
      <c r="UFS312" s="17"/>
      <c r="UFT312" s="17"/>
      <c r="UFU312" s="18"/>
      <c r="UFV312" s="17"/>
      <c r="UFW312" s="17"/>
      <c r="UFX312" s="17"/>
      <c r="UFY312" s="17"/>
      <c r="UFZ312" s="17"/>
      <c r="UGA312" s="17"/>
      <c r="UGB312" s="17"/>
      <c r="UGC312" s="18"/>
      <c r="UGD312" s="17"/>
      <c r="UGE312" s="17"/>
      <c r="UGF312" s="17"/>
      <c r="UGG312" s="17"/>
      <c r="UGH312" s="17"/>
      <c r="UGI312" s="17"/>
      <c r="UGJ312" s="17"/>
      <c r="UGK312" s="18"/>
      <c r="UGL312" s="17"/>
      <c r="UGM312" s="17"/>
      <c r="UGN312" s="17"/>
      <c r="UGO312" s="17"/>
      <c r="UGP312" s="17"/>
      <c r="UGQ312" s="17"/>
      <c r="UGR312" s="17"/>
      <c r="UGS312" s="18"/>
      <c r="UGT312" s="17"/>
      <c r="UGU312" s="17"/>
      <c r="UGV312" s="17"/>
      <c r="UGW312" s="17"/>
      <c r="UGX312" s="17"/>
      <c r="UGY312" s="17"/>
      <c r="UGZ312" s="17"/>
      <c r="UHA312" s="18"/>
      <c r="UHB312" s="17"/>
      <c r="UHC312" s="17"/>
      <c r="UHD312" s="17"/>
      <c r="UHE312" s="17"/>
      <c r="UHF312" s="17"/>
      <c r="UHG312" s="17"/>
      <c r="UHH312" s="17"/>
      <c r="UHI312" s="18"/>
      <c r="UHJ312" s="17"/>
      <c r="UHK312" s="17"/>
      <c r="UHL312" s="17"/>
      <c r="UHM312" s="17"/>
      <c r="UHN312" s="17"/>
      <c r="UHO312" s="17"/>
      <c r="UHP312" s="17"/>
      <c r="UHQ312" s="18"/>
      <c r="UHR312" s="17"/>
      <c r="UHS312" s="17"/>
      <c r="UHT312" s="17"/>
      <c r="UHU312" s="17"/>
      <c r="UHV312" s="17"/>
      <c r="UHW312" s="17"/>
      <c r="UHX312" s="17"/>
      <c r="UHY312" s="18"/>
      <c r="UHZ312" s="17"/>
      <c r="UIA312" s="17"/>
      <c r="UIB312" s="17"/>
      <c r="UIC312" s="17"/>
      <c r="UID312" s="17"/>
      <c r="UIE312" s="17"/>
      <c r="UIF312" s="17"/>
      <c r="UIG312" s="18"/>
      <c r="UIH312" s="17"/>
      <c r="UII312" s="17"/>
      <c r="UIJ312" s="17"/>
      <c r="UIK312" s="17"/>
      <c r="UIL312" s="17"/>
      <c r="UIM312" s="17"/>
      <c r="UIN312" s="17"/>
      <c r="UIO312" s="18"/>
      <c r="UIP312" s="17"/>
      <c r="UIQ312" s="17"/>
      <c r="UIR312" s="17"/>
      <c r="UIS312" s="17"/>
      <c r="UIT312" s="17"/>
      <c r="UIU312" s="17"/>
      <c r="UIV312" s="17"/>
      <c r="UIW312" s="18"/>
      <c r="UIX312" s="17"/>
      <c r="UIY312" s="17"/>
      <c r="UIZ312" s="17"/>
      <c r="UJA312" s="17"/>
      <c r="UJB312" s="17"/>
      <c r="UJC312" s="17"/>
      <c r="UJD312" s="17"/>
      <c r="UJE312" s="18"/>
      <c r="UJF312" s="17"/>
      <c r="UJG312" s="17"/>
      <c r="UJH312" s="17"/>
      <c r="UJI312" s="17"/>
      <c r="UJJ312" s="17"/>
      <c r="UJK312" s="17"/>
      <c r="UJL312" s="17"/>
      <c r="UJM312" s="18"/>
      <c r="UJN312" s="17"/>
      <c r="UJO312" s="17"/>
      <c r="UJP312" s="17"/>
      <c r="UJQ312" s="17"/>
      <c r="UJR312" s="17"/>
      <c r="UJS312" s="17"/>
      <c r="UJT312" s="17"/>
      <c r="UJU312" s="18"/>
      <c r="UJV312" s="17"/>
      <c r="UJW312" s="17"/>
      <c r="UJX312" s="17"/>
      <c r="UJY312" s="17"/>
      <c r="UJZ312" s="17"/>
      <c r="UKA312" s="17"/>
      <c r="UKB312" s="17"/>
      <c r="UKC312" s="18"/>
      <c r="UKD312" s="17"/>
      <c r="UKE312" s="17"/>
      <c r="UKF312" s="17"/>
      <c r="UKG312" s="17"/>
      <c r="UKH312" s="17"/>
      <c r="UKI312" s="17"/>
      <c r="UKJ312" s="17"/>
      <c r="UKK312" s="18"/>
      <c r="UKL312" s="17"/>
      <c r="UKM312" s="17"/>
      <c r="UKN312" s="17"/>
      <c r="UKO312" s="17"/>
      <c r="UKP312" s="17"/>
      <c r="UKQ312" s="17"/>
      <c r="UKR312" s="17"/>
      <c r="UKS312" s="18"/>
      <c r="UKT312" s="17"/>
      <c r="UKU312" s="17"/>
      <c r="UKV312" s="17"/>
      <c r="UKW312" s="17"/>
      <c r="UKX312" s="17"/>
      <c r="UKY312" s="17"/>
      <c r="UKZ312" s="17"/>
      <c r="ULA312" s="18"/>
      <c r="ULB312" s="17"/>
      <c r="ULC312" s="17"/>
      <c r="ULD312" s="17"/>
      <c r="ULE312" s="17"/>
      <c r="ULF312" s="17"/>
      <c r="ULG312" s="17"/>
      <c r="ULH312" s="17"/>
      <c r="ULI312" s="18"/>
      <c r="ULJ312" s="17"/>
      <c r="ULK312" s="17"/>
      <c r="ULL312" s="17"/>
      <c r="ULM312" s="17"/>
      <c r="ULN312" s="17"/>
      <c r="ULO312" s="17"/>
      <c r="ULP312" s="17"/>
      <c r="ULQ312" s="18"/>
      <c r="ULR312" s="17"/>
      <c r="ULS312" s="17"/>
      <c r="ULT312" s="17"/>
      <c r="ULU312" s="17"/>
      <c r="ULV312" s="17"/>
      <c r="ULW312" s="17"/>
      <c r="ULX312" s="17"/>
      <c r="ULY312" s="18"/>
      <c r="ULZ312" s="17"/>
      <c r="UMA312" s="17"/>
      <c r="UMB312" s="17"/>
      <c r="UMC312" s="17"/>
      <c r="UMD312" s="17"/>
      <c r="UME312" s="17"/>
      <c r="UMF312" s="17"/>
      <c r="UMG312" s="18"/>
      <c r="UMH312" s="17"/>
      <c r="UMI312" s="17"/>
      <c r="UMJ312" s="17"/>
      <c r="UMK312" s="17"/>
      <c r="UML312" s="17"/>
      <c r="UMM312" s="17"/>
      <c r="UMN312" s="17"/>
      <c r="UMO312" s="18"/>
      <c r="UMP312" s="17"/>
      <c r="UMQ312" s="17"/>
      <c r="UMR312" s="17"/>
      <c r="UMS312" s="17"/>
      <c r="UMT312" s="17"/>
      <c r="UMU312" s="17"/>
      <c r="UMV312" s="17"/>
      <c r="UMW312" s="18"/>
      <c r="UMX312" s="17"/>
      <c r="UMY312" s="17"/>
      <c r="UMZ312" s="17"/>
      <c r="UNA312" s="17"/>
      <c r="UNB312" s="17"/>
      <c r="UNC312" s="17"/>
      <c r="UND312" s="17"/>
      <c r="UNE312" s="18"/>
      <c r="UNF312" s="17"/>
      <c r="UNG312" s="17"/>
      <c r="UNH312" s="17"/>
      <c r="UNI312" s="17"/>
      <c r="UNJ312" s="17"/>
      <c r="UNK312" s="17"/>
      <c r="UNL312" s="17"/>
      <c r="UNM312" s="18"/>
      <c r="UNN312" s="17"/>
      <c r="UNO312" s="17"/>
      <c r="UNP312" s="17"/>
      <c r="UNQ312" s="17"/>
      <c r="UNR312" s="17"/>
      <c r="UNS312" s="17"/>
      <c r="UNT312" s="17"/>
      <c r="UNU312" s="18"/>
      <c r="UNV312" s="17"/>
      <c r="UNW312" s="17"/>
      <c r="UNX312" s="17"/>
      <c r="UNY312" s="17"/>
      <c r="UNZ312" s="17"/>
      <c r="UOA312" s="17"/>
      <c r="UOB312" s="17"/>
      <c r="UOC312" s="18"/>
      <c r="UOD312" s="17"/>
      <c r="UOE312" s="17"/>
      <c r="UOF312" s="17"/>
      <c r="UOG312" s="17"/>
      <c r="UOH312" s="17"/>
      <c r="UOI312" s="17"/>
      <c r="UOJ312" s="17"/>
      <c r="UOK312" s="18"/>
      <c r="UOL312" s="17"/>
      <c r="UOM312" s="17"/>
      <c r="UON312" s="17"/>
      <c r="UOO312" s="17"/>
      <c r="UOP312" s="17"/>
      <c r="UOQ312" s="17"/>
      <c r="UOR312" s="17"/>
      <c r="UOS312" s="18"/>
      <c r="UOT312" s="17"/>
      <c r="UOU312" s="17"/>
      <c r="UOV312" s="17"/>
      <c r="UOW312" s="17"/>
      <c r="UOX312" s="17"/>
      <c r="UOY312" s="17"/>
      <c r="UOZ312" s="17"/>
      <c r="UPA312" s="18"/>
      <c r="UPB312" s="17"/>
      <c r="UPC312" s="17"/>
      <c r="UPD312" s="17"/>
      <c r="UPE312" s="17"/>
      <c r="UPF312" s="17"/>
      <c r="UPG312" s="17"/>
      <c r="UPH312" s="17"/>
      <c r="UPI312" s="18"/>
      <c r="UPJ312" s="17"/>
      <c r="UPK312" s="17"/>
      <c r="UPL312" s="17"/>
      <c r="UPM312" s="17"/>
      <c r="UPN312" s="17"/>
      <c r="UPO312" s="17"/>
      <c r="UPP312" s="17"/>
      <c r="UPQ312" s="18"/>
      <c r="UPR312" s="17"/>
      <c r="UPS312" s="17"/>
      <c r="UPT312" s="17"/>
      <c r="UPU312" s="17"/>
      <c r="UPV312" s="17"/>
      <c r="UPW312" s="17"/>
      <c r="UPX312" s="17"/>
      <c r="UPY312" s="18"/>
      <c r="UPZ312" s="17"/>
      <c r="UQA312" s="17"/>
      <c r="UQB312" s="17"/>
      <c r="UQC312" s="17"/>
      <c r="UQD312" s="17"/>
      <c r="UQE312" s="17"/>
      <c r="UQF312" s="17"/>
      <c r="UQG312" s="18"/>
      <c r="UQH312" s="17"/>
      <c r="UQI312" s="17"/>
      <c r="UQJ312" s="17"/>
      <c r="UQK312" s="17"/>
      <c r="UQL312" s="17"/>
      <c r="UQM312" s="17"/>
      <c r="UQN312" s="17"/>
      <c r="UQO312" s="18"/>
      <c r="UQP312" s="17"/>
      <c r="UQQ312" s="17"/>
      <c r="UQR312" s="17"/>
      <c r="UQS312" s="17"/>
      <c r="UQT312" s="17"/>
      <c r="UQU312" s="17"/>
      <c r="UQV312" s="17"/>
      <c r="UQW312" s="18"/>
      <c r="UQX312" s="17"/>
      <c r="UQY312" s="17"/>
      <c r="UQZ312" s="17"/>
      <c r="URA312" s="17"/>
      <c r="URB312" s="17"/>
      <c r="URC312" s="17"/>
      <c r="URD312" s="17"/>
      <c r="URE312" s="18"/>
      <c r="URF312" s="17"/>
      <c r="URG312" s="17"/>
      <c r="URH312" s="17"/>
      <c r="URI312" s="17"/>
      <c r="URJ312" s="17"/>
      <c r="URK312" s="17"/>
      <c r="URL312" s="17"/>
      <c r="URM312" s="18"/>
      <c r="URN312" s="17"/>
      <c r="URO312" s="17"/>
      <c r="URP312" s="17"/>
      <c r="URQ312" s="17"/>
      <c r="URR312" s="17"/>
      <c r="URS312" s="17"/>
      <c r="URT312" s="17"/>
      <c r="URU312" s="18"/>
      <c r="URV312" s="17"/>
      <c r="URW312" s="17"/>
      <c r="URX312" s="17"/>
      <c r="URY312" s="17"/>
      <c r="URZ312" s="17"/>
      <c r="USA312" s="17"/>
      <c r="USB312" s="17"/>
      <c r="USC312" s="18"/>
      <c r="USD312" s="17"/>
      <c r="USE312" s="17"/>
      <c r="USF312" s="17"/>
      <c r="USG312" s="17"/>
      <c r="USH312" s="17"/>
      <c r="USI312" s="17"/>
      <c r="USJ312" s="17"/>
      <c r="USK312" s="18"/>
      <c r="USL312" s="17"/>
      <c r="USM312" s="17"/>
      <c r="USN312" s="17"/>
      <c r="USO312" s="17"/>
      <c r="USP312" s="17"/>
      <c r="USQ312" s="17"/>
      <c r="USR312" s="17"/>
      <c r="USS312" s="18"/>
      <c r="UST312" s="17"/>
      <c r="USU312" s="17"/>
      <c r="USV312" s="17"/>
      <c r="USW312" s="17"/>
      <c r="USX312" s="17"/>
      <c r="USY312" s="17"/>
      <c r="USZ312" s="17"/>
      <c r="UTA312" s="18"/>
      <c r="UTB312" s="17"/>
      <c r="UTC312" s="17"/>
      <c r="UTD312" s="17"/>
      <c r="UTE312" s="17"/>
      <c r="UTF312" s="17"/>
      <c r="UTG312" s="17"/>
      <c r="UTH312" s="17"/>
      <c r="UTI312" s="18"/>
      <c r="UTJ312" s="17"/>
      <c r="UTK312" s="17"/>
      <c r="UTL312" s="17"/>
      <c r="UTM312" s="17"/>
      <c r="UTN312" s="17"/>
      <c r="UTO312" s="17"/>
      <c r="UTP312" s="17"/>
      <c r="UTQ312" s="18"/>
      <c r="UTR312" s="17"/>
      <c r="UTS312" s="17"/>
      <c r="UTT312" s="17"/>
      <c r="UTU312" s="17"/>
      <c r="UTV312" s="17"/>
      <c r="UTW312" s="17"/>
      <c r="UTX312" s="17"/>
      <c r="UTY312" s="18"/>
      <c r="UTZ312" s="17"/>
      <c r="UUA312" s="17"/>
      <c r="UUB312" s="17"/>
      <c r="UUC312" s="17"/>
      <c r="UUD312" s="17"/>
      <c r="UUE312" s="17"/>
      <c r="UUF312" s="17"/>
      <c r="UUG312" s="18"/>
      <c r="UUH312" s="17"/>
      <c r="UUI312" s="17"/>
      <c r="UUJ312" s="17"/>
      <c r="UUK312" s="17"/>
      <c r="UUL312" s="17"/>
      <c r="UUM312" s="17"/>
      <c r="UUN312" s="17"/>
      <c r="UUO312" s="18"/>
      <c r="UUP312" s="17"/>
      <c r="UUQ312" s="17"/>
      <c r="UUR312" s="17"/>
      <c r="UUS312" s="17"/>
      <c r="UUT312" s="17"/>
      <c r="UUU312" s="17"/>
      <c r="UUV312" s="17"/>
      <c r="UUW312" s="18"/>
      <c r="UUX312" s="17"/>
      <c r="UUY312" s="17"/>
      <c r="UUZ312" s="17"/>
      <c r="UVA312" s="17"/>
      <c r="UVB312" s="17"/>
      <c r="UVC312" s="17"/>
      <c r="UVD312" s="17"/>
      <c r="UVE312" s="18"/>
      <c r="UVF312" s="17"/>
      <c r="UVG312" s="17"/>
      <c r="UVH312" s="17"/>
      <c r="UVI312" s="17"/>
      <c r="UVJ312" s="17"/>
      <c r="UVK312" s="17"/>
      <c r="UVL312" s="17"/>
      <c r="UVM312" s="18"/>
      <c r="UVN312" s="17"/>
      <c r="UVO312" s="17"/>
      <c r="UVP312" s="17"/>
      <c r="UVQ312" s="17"/>
      <c r="UVR312" s="17"/>
      <c r="UVS312" s="17"/>
      <c r="UVT312" s="17"/>
      <c r="UVU312" s="18"/>
      <c r="UVV312" s="17"/>
      <c r="UVW312" s="17"/>
      <c r="UVX312" s="17"/>
      <c r="UVY312" s="17"/>
      <c r="UVZ312" s="17"/>
      <c r="UWA312" s="17"/>
      <c r="UWB312" s="17"/>
      <c r="UWC312" s="18"/>
      <c r="UWD312" s="17"/>
      <c r="UWE312" s="17"/>
      <c r="UWF312" s="17"/>
      <c r="UWG312" s="17"/>
      <c r="UWH312" s="17"/>
      <c r="UWI312" s="17"/>
      <c r="UWJ312" s="17"/>
      <c r="UWK312" s="18"/>
      <c r="UWL312" s="17"/>
      <c r="UWM312" s="17"/>
      <c r="UWN312" s="17"/>
      <c r="UWO312" s="17"/>
      <c r="UWP312" s="17"/>
      <c r="UWQ312" s="17"/>
      <c r="UWR312" s="17"/>
      <c r="UWS312" s="18"/>
      <c r="UWT312" s="17"/>
      <c r="UWU312" s="17"/>
      <c r="UWV312" s="17"/>
      <c r="UWW312" s="17"/>
      <c r="UWX312" s="17"/>
      <c r="UWY312" s="17"/>
      <c r="UWZ312" s="17"/>
      <c r="UXA312" s="18"/>
      <c r="UXB312" s="17"/>
      <c r="UXC312" s="17"/>
      <c r="UXD312" s="17"/>
      <c r="UXE312" s="17"/>
      <c r="UXF312" s="17"/>
      <c r="UXG312" s="17"/>
      <c r="UXH312" s="17"/>
      <c r="UXI312" s="18"/>
      <c r="UXJ312" s="17"/>
      <c r="UXK312" s="17"/>
      <c r="UXL312" s="17"/>
      <c r="UXM312" s="17"/>
      <c r="UXN312" s="17"/>
      <c r="UXO312" s="17"/>
      <c r="UXP312" s="17"/>
      <c r="UXQ312" s="18"/>
      <c r="UXR312" s="17"/>
      <c r="UXS312" s="17"/>
      <c r="UXT312" s="17"/>
      <c r="UXU312" s="17"/>
      <c r="UXV312" s="17"/>
      <c r="UXW312" s="17"/>
      <c r="UXX312" s="17"/>
      <c r="UXY312" s="18"/>
      <c r="UXZ312" s="17"/>
      <c r="UYA312" s="17"/>
      <c r="UYB312" s="17"/>
      <c r="UYC312" s="17"/>
      <c r="UYD312" s="17"/>
      <c r="UYE312" s="17"/>
      <c r="UYF312" s="17"/>
      <c r="UYG312" s="18"/>
      <c r="UYH312" s="17"/>
      <c r="UYI312" s="17"/>
      <c r="UYJ312" s="17"/>
      <c r="UYK312" s="17"/>
      <c r="UYL312" s="17"/>
      <c r="UYM312" s="17"/>
      <c r="UYN312" s="17"/>
      <c r="UYO312" s="18"/>
      <c r="UYP312" s="17"/>
      <c r="UYQ312" s="17"/>
      <c r="UYR312" s="17"/>
      <c r="UYS312" s="17"/>
      <c r="UYT312" s="17"/>
      <c r="UYU312" s="17"/>
      <c r="UYV312" s="17"/>
      <c r="UYW312" s="18"/>
      <c r="UYX312" s="17"/>
      <c r="UYY312" s="17"/>
      <c r="UYZ312" s="17"/>
      <c r="UZA312" s="17"/>
      <c r="UZB312" s="17"/>
      <c r="UZC312" s="17"/>
      <c r="UZD312" s="17"/>
      <c r="UZE312" s="18"/>
      <c r="UZF312" s="17"/>
      <c r="UZG312" s="17"/>
      <c r="UZH312" s="17"/>
      <c r="UZI312" s="17"/>
      <c r="UZJ312" s="17"/>
      <c r="UZK312" s="17"/>
      <c r="UZL312" s="17"/>
      <c r="UZM312" s="18"/>
      <c r="UZN312" s="17"/>
      <c r="UZO312" s="17"/>
      <c r="UZP312" s="17"/>
      <c r="UZQ312" s="17"/>
      <c r="UZR312" s="17"/>
      <c r="UZS312" s="17"/>
      <c r="UZT312" s="17"/>
      <c r="UZU312" s="18"/>
      <c r="UZV312" s="17"/>
      <c r="UZW312" s="17"/>
      <c r="UZX312" s="17"/>
      <c r="UZY312" s="17"/>
      <c r="UZZ312" s="17"/>
      <c r="VAA312" s="17"/>
      <c r="VAB312" s="17"/>
      <c r="VAC312" s="18"/>
      <c r="VAD312" s="17"/>
      <c r="VAE312" s="17"/>
      <c r="VAF312" s="17"/>
      <c r="VAG312" s="17"/>
      <c r="VAH312" s="17"/>
      <c r="VAI312" s="17"/>
      <c r="VAJ312" s="17"/>
      <c r="VAK312" s="18"/>
      <c r="VAL312" s="17"/>
      <c r="VAM312" s="17"/>
      <c r="VAN312" s="17"/>
      <c r="VAO312" s="17"/>
      <c r="VAP312" s="17"/>
      <c r="VAQ312" s="17"/>
      <c r="VAR312" s="17"/>
      <c r="VAS312" s="18"/>
      <c r="VAT312" s="17"/>
      <c r="VAU312" s="17"/>
      <c r="VAV312" s="17"/>
      <c r="VAW312" s="17"/>
      <c r="VAX312" s="17"/>
      <c r="VAY312" s="17"/>
      <c r="VAZ312" s="17"/>
      <c r="VBA312" s="18"/>
      <c r="VBB312" s="17"/>
      <c r="VBC312" s="17"/>
      <c r="VBD312" s="17"/>
      <c r="VBE312" s="17"/>
      <c r="VBF312" s="17"/>
      <c r="VBG312" s="17"/>
      <c r="VBH312" s="17"/>
      <c r="VBI312" s="18"/>
      <c r="VBJ312" s="17"/>
      <c r="VBK312" s="17"/>
      <c r="VBL312" s="17"/>
      <c r="VBM312" s="17"/>
      <c r="VBN312" s="17"/>
      <c r="VBO312" s="17"/>
      <c r="VBP312" s="17"/>
      <c r="VBQ312" s="18"/>
      <c r="VBR312" s="17"/>
      <c r="VBS312" s="17"/>
      <c r="VBT312" s="17"/>
      <c r="VBU312" s="17"/>
      <c r="VBV312" s="17"/>
      <c r="VBW312" s="17"/>
      <c r="VBX312" s="17"/>
      <c r="VBY312" s="18"/>
      <c r="VBZ312" s="17"/>
      <c r="VCA312" s="17"/>
      <c r="VCB312" s="17"/>
      <c r="VCC312" s="17"/>
      <c r="VCD312" s="17"/>
      <c r="VCE312" s="17"/>
      <c r="VCF312" s="17"/>
      <c r="VCG312" s="18"/>
      <c r="VCH312" s="17"/>
      <c r="VCI312" s="17"/>
      <c r="VCJ312" s="17"/>
      <c r="VCK312" s="17"/>
      <c r="VCL312" s="17"/>
      <c r="VCM312" s="17"/>
      <c r="VCN312" s="17"/>
      <c r="VCO312" s="18"/>
      <c r="VCP312" s="17"/>
      <c r="VCQ312" s="17"/>
      <c r="VCR312" s="17"/>
      <c r="VCS312" s="17"/>
      <c r="VCT312" s="17"/>
      <c r="VCU312" s="17"/>
      <c r="VCV312" s="17"/>
      <c r="VCW312" s="18"/>
      <c r="VCX312" s="17"/>
      <c r="VCY312" s="17"/>
      <c r="VCZ312" s="17"/>
      <c r="VDA312" s="17"/>
      <c r="VDB312" s="17"/>
      <c r="VDC312" s="17"/>
      <c r="VDD312" s="17"/>
      <c r="VDE312" s="18"/>
      <c r="VDF312" s="17"/>
      <c r="VDG312" s="17"/>
      <c r="VDH312" s="17"/>
      <c r="VDI312" s="17"/>
      <c r="VDJ312" s="17"/>
      <c r="VDK312" s="17"/>
      <c r="VDL312" s="17"/>
      <c r="VDM312" s="18"/>
      <c r="VDN312" s="17"/>
      <c r="VDO312" s="17"/>
      <c r="VDP312" s="17"/>
      <c r="VDQ312" s="17"/>
      <c r="VDR312" s="17"/>
      <c r="VDS312" s="17"/>
      <c r="VDT312" s="17"/>
      <c r="VDU312" s="18"/>
      <c r="VDV312" s="17"/>
      <c r="VDW312" s="17"/>
      <c r="VDX312" s="17"/>
      <c r="VDY312" s="17"/>
      <c r="VDZ312" s="17"/>
      <c r="VEA312" s="17"/>
      <c r="VEB312" s="17"/>
      <c r="VEC312" s="18"/>
      <c r="VED312" s="17"/>
      <c r="VEE312" s="17"/>
      <c r="VEF312" s="17"/>
      <c r="VEG312" s="17"/>
      <c r="VEH312" s="17"/>
      <c r="VEI312" s="17"/>
      <c r="VEJ312" s="17"/>
      <c r="VEK312" s="18"/>
      <c r="VEL312" s="17"/>
      <c r="VEM312" s="17"/>
      <c r="VEN312" s="17"/>
      <c r="VEO312" s="17"/>
      <c r="VEP312" s="17"/>
      <c r="VEQ312" s="17"/>
      <c r="VER312" s="17"/>
      <c r="VES312" s="18"/>
      <c r="VET312" s="17"/>
      <c r="VEU312" s="17"/>
      <c r="VEV312" s="17"/>
      <c r="VEW312" s="17"/>
      <c r="VEX312" s="17"/>
      <c r="VEY312" s="17"/>
      <c r="VEZ312" s="17"/>
      <c r="VFA312" s="18"/>
      <c r="VFB312" s="17"/>
      <c r="VFC312" s="17"/>
      <c r="VFD312" s="17"/>
      <c r="VFE312" s="17"/>
      <c r="VFF312" s="17"/>
      <c r="VFG312" s="17"/>
      <c r="VFH312" s="17"/>
      <c r="VFI312" s="18"/>
      <c r="VFJ312" s="17"/>
      <c r="VFK312" s="17"/>
      <c r="VFL312" s="17"/>
      <c r="VFM312" s="17"/>
      <c r="VFN312" s="17"/>
      <c r="VFO312" s="17"/>
      <c r="VFP312" s="17"/>
      <c r="VFQ312" s="18"/>
      <c r="VFR312" s="17"/>
      <c r="VFS312" s="17"/>
      <c r="VFT312" s="17"/>
      <c r="VFU312" s="17"/>
      <c r="VFV312" s="17"/>
      <c r="VFW312" s="17"/>
      <c r="VFX312" s="17"/>
      <c r="VFY312" s="18"/>
      <c r="VFZ312" s="17"/>
      <c r="VGA312" s="17"/>
      <c r="VGB312" s="17"/>
      <c r="VGC312" s="17"/>
      <c r="VGD312" s="17"/>
      <c r="VGE312" s="17"/>
      <c r="VGF312" s="17"/>
      <c r="VGG312" s="18"/>
      <c r="VGH312" s="17"/>
      <c r="VGI312" s="17"/>
      <c r="VGJ312" s="17"/>
      <c r="VGK312" s="17"/>
      <c r="VGL312" s="17"/>
      <c r="VGM312" s="17"/>
      <c r="VGN312" s="17"/>
      <c r="VGO312" s="18"/>
      <c r="VGP312" s="17"/>
      <c r="VGQ312" s="17"/>
      <c r="VGR312" s="17"/>
      <c r="VGS312" s="17"/>
      <c r="VGT312" s="17"/>
      <c r="VGU312" s="17"/>
      <c r="VGV312" s="17"/>
      <c r="VGW312" s="18"/>
      <c r="VGX312" s="17"/>
      <c r="VGY312" s="17"/>
      <c r="VGZ312" s="17"/>
      <c r="VHA312" s="17"/>
      <c r="VHB312" s="17"/>
      <c r="VHC312" s="17"/>
      <c r="VHD312" s="17"/>
      <c r="VHE312" s="18"/>
      <c r="VHF312" s="17"/>
      <c r="VHG312" s="17"/>
      <c r="VHH312" s="17"/>
      <c r="VHI312" s="17"/>
      <c r="VHJ312" s="17"/>
      <c r="VHK312" s="17"/>
      <c r="VHL312" s="17"/>
      <c r="VHM312" s="18"/>
      <c r="VHN312" s="17"/>
      <c r="VHO312" s="17"/>
      <c r="VHP312" s="17"/>
      <c r="VHQ312" s="17"/>
      <c r="VHR312" s="17"/>
      <c r="VHS312" s="17"/>
      <c r="VHT312" s="17"/>
      <c r="VHU312" s="18"/>
      <c r="VHV312" s="17"/>
      <c r="VHW312" s="17"/>
      <c r="VHX312" s="17"/>
      <c r="VHY312" s="17"/>
      <c r="VHZ312" s="17"/>
      <c r="VIA312" s="17"/>
      <c r="VIB312" s="17"/>
      <c r="VIC312" s="18"/>
      <c r="VID312" s="17"/>
      <c r="VIE312" s="17"/>
      <c r="VIF312" s="17"/>
      <c r="VIG312" s="17"/>
      <c r="VIH312" s="17"/>
      <c r="VII312" s="17"/>
      <c r="VIJ312" s="17"/>
      <c r="VIK312" s="18"/>
      <c r="VIL312" s="17"/>
      <c r="VIM312" s="17"/>
      <c r="VIN312" s="17"/>
      <c r="VIO312" s="17"/>
      <c r="VIP312" s="17"/>
      <c r="VIQ312" s="17"/>
      <c r="VIR312" s="17"/>
      <c r="VIS312" s="18"/>
      <c r="VIT312" s="17"/>
      <c r="VIU312" s="17"/>
      <c r="VIV312" s="17"/>
      <c r="VIW312" s="17"/>
      <c r="VIX312" s="17"/>
      <c r="VIY312" s="17"/>
      <c r="VIZ312" s="17"/>
      <c r="VJA312" s="18"/>
      <c r="VJB312" s="17"/>
      <c r="VJC312" s="17"/>
      <c r="VJD312" s="17"/>
      <c r="VJE312" s="17"/>
      <c r="VJF312" s="17"/>
      <c r="VJG312" s="17"/>
      <c r="VJH312" s="17"/>
      <c r="VJI312" s="18"/>
      <c r="VJJ312" s="17"/>
      <c r="VJK312" s="17"/>
      <c r="VJL312" s="17"/>
      <c r="VJM312" s="17"/>
      <c r="VJN312" s="17"/>
      <c r="VJO312" s="17"/>
      <c r="VJP312" s="17"/>
      <c r="VJQ312" s="18"/>
      <c r="VJR312" s="17"/>
      <c r="VJS312" s="17"/>
      <c r="VJT312" s="17"/>
      <c r="VJU312" s="17"/>
      <c r="VJV312" s="17"/>
      <c r="VJW312" s="17"/>
      <c r="VJX312" s="17"/>
      <c r="VJY312" s="18"/>
      <c r="VJZ312" s="17"/>
      <c r="VKA312" s="17"/>
      <c r="VKB312" s="17"/>
      <c r="VKC312" s="17"/>
      <c r="VKD312" s="17"/>
      <c r="VKE312" s="17"/>
      <c r="VKF312" s="17"/>
      <c r="VKG312" s="18"/>
      <c r="VKH312" s="17"/>
      <c r="VKI312" s="17"/>
      <c r="VKJ312" s="17"/>
      <c r="VKK312" s="17"/>
      <c r="VKL312" s="17"/>
      <c r="VKM312" s="17"/>
      <c r="VKN312" s="17"/>
      <c r="VKO312" s="18"/>
      <c r="VKP312" s="17"/>
      <c r="VKQ312" s="17"/>
      <c r="VKR312" s="17"/>
      <c r="VKS312" s="17"/>
      <c r="VKT312" s="17"/>
      <c r="VKU312" s="17"/>
      <c r="VKV312" s="17"/>
      <c r="VKW312" s="18"/>
      <c r="VKX312" s="17"/>
      <c r="VKY312" s="17"/>
      <c r="VKZ312" s="17"/>
      <c r="VLA312" s="17"/>
      <c r="VLB312" s="17"/>
      <c r="VLC312" s="17"/>
      <c r="VLD312" s="17"/>
      <c r="VLE312" s="18"/>
      <c r="VLF312" s="17"/>
      <c r="VLG312" s="17"/>
      <c r="VLH312" s="17"/>
      <c r="VLI312" s="17"/>
      <c r="VLJ312" s="17"/>
      <c r="VLK312" s="17"/>
      <c r="VLL312" s="17"/>
      <c r="VLM312" s="18"/>
      <c r="VLN312" s="17"/>
      <c r="VLO312" s="17"/>
      <c r="VLP312" s="17"/>
      <c r="VLQ312" s="17"/>
      <c r="VLR312" s="17"/>
      <c r="VLS312" s="17"/>
      <c r="VLT312" s="17"/>
      <c r="VLU312" s="18"/>
      <c r="VLV312" s="17"/>
      <c r="VLW312" s="17"/>
      <c r="VLX312" s="17"/>
      <c r="VLY312" s="17"/>
      <c r="VLZ312" s="17"/>
      <c r="VMA312" s="17"/>
      <c r="VMB312" s="17"/>
      <c r="VMC312" s="18"/>
      <c r="VMD312" s="17"/>
      <c r="VME312" s="17"/>
      <c r="VMF312" s="17"/>
      <c r="VMG312" s="17"/>
      <c r="VMH312" s="17"/>
      <c r="VMI312" s="17"/>
      <c r="VMJ312" s="17"/>
      <c r="VMK312" s="18"/>
      <c r="VML312" s="17"/>
      <c r="VMM312" s="17"/>
      <c r="VMN312" s="17"/>
      <c r="VMO312" s="17"/>
      <c r="VMP312" s="17"/>
      <c r="VMQ312" s="17"/>
      <c r="VMR312" s="17"/>
      <c r="VMS312" s="18"/>
      <c r="VMT312" s="17"/>
      <c r="VMU312" s="17"/>
      <c r="VMV312" s="17"/>
      <c r="VMW312" s="17"/>
      <c r="VMX312" s="17"/>
      <c r="VMY312" s="17"/>
      <c r="VMZ312" s="17"/>
      <c r="VNA312" s="18"/>
      <c r="VNB312" s="17"/>
      <c r="VNC312" s="17"/>
      <c r="VND312" s="17"/>
      <c r="VNE312" s="17"/>
      <c r="VNF312" s="17"/>
      <c r="VNG312" s="17"/>
      <c r="VNH312" s="17"/>
      <c r="VNI312" s="18"/>
      <c r="VNJ312" s="17"/>
      <c r="VNK312" s="17"/>
      <c r="VNL312" s="17"/>
      <c r="VNM312" s="17"/>
      <c r="VNN312" s="17"/>
      <c r="VNO312" s="17"/>
      <c r="VNP312" s="17"/>
      <c r="VNQ312" s="18"/>
      <c r="VNR312" s="17"/>
      <c r="VNS312" s="17"/>
      <c r="VNT312" s="17"/>
      <c r="VNU312" s="17"/>
      <c r="VNV312" s="17"/>
      <c r="VNW312" s="17"/>
      <c r="VNX312" s="17"/>
      <c r="VNY312" s="18"/>
      <c r="VNZ312" s="17"/>
      <c r="VOA312" s="17"/>
      <c r="VOB312" s="17"/>
      <c r="VOC312" s="17"/>
      <c r="VOD312" s="17"/>
      <c r="VOE312" s="17"/>
      <c r="VOF312" s="17"/>
      <c r="VOG312" s="18"/>
      <c r="VOH312" s="17"/>
      <c r="VOI312" s="17"/>
      <c r="VOJ312" s="17"/>
      <c r="VOK312" s="17"/>
      <c r="VOL312" s="17"/>
      <c r="VOM312" s="17"/>
      <c r="VON312" s="17"/>
      <c r="VOO312" s="18"/>
      <c r="VOP312" s="17"/>
      <c r="VOQ312" s="17"/>
      <c r="VOR312" s="17"/>
      <c r="VOS312" s="17"/>
      <c r="VOT312" s="17"/>
      <c r="VOU312" s="17"/>
      <c r="VOV312" s="17"/>
      <c r="VOW312" s="18"/>
      <c r="VOX312" s="17"/>
      <c r="VOY312" s="17"/>
      <c r="VOZ312" s="17"/>
      <c r="VPA312" s="17"/>
      <c r="VPB312" s="17"/>
      <c r="VPC312" s="17"/>
      <c r="VPD312" s="17"/>
      <c r="VPE312" s="18"/>
      <c r="VPF312" s="17"/>
      <c r="VPG312" s="17"/>
      <c r="VPH312" s="17"/>
      <c r="VPI312" s="17"/>
      <c r="VPJ312" s="17"/>
      <c r="VPK312" s="17"/>
      <c r="VPL312" s="17"/>
      <c r="VPM312" s="18"/>
      <c r="VPN312" s="17"/>
      <c r="VPO312" s="17"/>
      <c r="VPP312" s="17"/>
      <c r="VPQ312" s="17"/>
      <c r="VPR312" s="17"/>
      <c r="VPS312" s="17"/>
      <c r="VPT312" s="17"/>
      <c r="VPU312" s="18"/>
      <c r="VPV312" s="17"/>
      <c r="VPW312" s="17"/>
      <c r="VPX312" s="17"/>
      <c r="VPY312" s="17"/>
      <c r="VPZ312" s="17"/>
      <c r="VQA312" s="17"/>
      <c r="VQB312" s="17"/>
      <c r="VQC312" s="18"/>
      <c r="VQD312" s="17"/>
      <c r="VQE312" s="17"/>
      <c r="VQF312" s="17"/>
      <c r="VQG312" s="17"/>
      <c r="VQH312" s="17"/>
      <c r="VQI312" s="17"/>
      <c r="VQJ312" s="17"/>
      <c r="VQK312" s="18"/>
      <c r="VQL312" s="17"/>
      <c r="VQM312" s="17"/>
      <c r="VQN312" s="17"/>
      <c r="VQO312" s="17"/>
      <c r="VQP312" s="17"/>
      <c r="VQQ312" s="17"/>
      <c r="VQR312" s="17"/>
      <c r="VQS312" s="18"/>
      <c r="VQT312" s="17"/>
      <c r="VQU312" s="17"/>
      <c r="VQV312" s="17"/>
      <c r="VQW312" s="17"/>
      <c r="VQX312" s="17"/>
      <c r="VQY312" s="17"/>
      <c r="VQZ312" s="17"/>
      <c r="VRA312" s="18"/>
      <c r="VRB312" s="17"/>
      <c r="VRC312" s="17"/>
      <c r="VRD312" s="17"/>
      <c r="VRE312" s="17"/>
      <c r="VRF312" s="17"/>
      <c r="VRG312" s="17"/>
      <c r="VRH312" s="17"/>
      <c r="VRI312" s="18"/>
      <c r="VRJ312" s="17"/>
      <c r="VRK312" s="17"/>
      <c r="VRL312" s="17"/>
      <c r="VRM312" s="17"/>
      <c r="VRN312" s="17"/>
      <c r="VRO312" s="17"/>
      <c r="VRP312" s="17"/>
      <c r="VRQ312" s="18"/>
      <c r="VRR312" s="17"/>
      <c r="VRS312" s="17"/>
      <c r="VRT312" s="17"/>
      <c r="VRU312" s="17"/>
      <c r="VRV312" s="17"/>
      <c r="VRW312" s="17"/>
      <c r="VRX312" s="17"/>
      <c r="VRY312" s="18"/>
      <c r="VRZ312" s="17"/>
      <c r="VSA312" s="17"/>
      <c r="VSB312" s="17"/>
      <c r="VSC312" s="17"/>
      <c r="VSD312" s="17"/>
      <c r="VSE312" s="17"/>
      <c r="VSF312" s="17"/>
      <c r="VSG312" s="18"/>
      <c r="VSH312" s="17"/>
      <c r="VSI312" s="17"/>
      <c r="VSJ312" s="17"/>
      <c r="VSK312" s="17"/>
      <c r="VSL312" s="17"/>
      <c r="VSM312" s="17"/>
      <c r="VSN312" s="17"/>
      <c r="VSO312" s="18"/>
      <c r="VSP312" s="17"/>
      <c r="VSQ312" s="17"/>
      <c r="VSR312" s="17"/>
      <c r="VSS312" s="17"/>
      <c r="VST312" s="17"/>
      <c r="VSU312" s="17"/>
      <c r="VSV312" s="17"/>
      <c r="VSW312" s="18"/>
      <c r="VSX312" s="17"/>
      <c r="VSY312" s="17"/>
      <c r="VSZ312" s="17"/>
      <c r="VTA312" s="17"/>
      <c r="VTB312" s="17"/>
      <c r="VTC312" s="17"/>
      <c r="VTD312" s="17"/>
      <c r="VTE312" s="18"/>
      <c r="VTF312" s="17"/>
      <c r="VTG312" s="17"/>
      <c r="VTH312" s="17"/>
      <c r="VTI312" s="17"/>
      <c r="VTJ312" s="17"/>
      <c r="VTK312" s="17"/>
      <c r="VTL312" s="17"/>
      <c r="VTM312" s="18"/>
      <c r="VTN312" s="17"/>
      <c r="VTO312" s="17"/>
      <c r="VTP312" s="17"/>
      <c r="VTQ312" s="17"/>
      <c r="VTR312" s="17"/>
      <c r="VTS312" s="17"/>
      <c r="VTT312" s="17"/>
      <c r="VTU312" s="18"/>
      <c r="VTV312" s="17"/>
      <c r="VTW312" s="17"/>
      <c r="VTX312" s="17"/>
      <c r="VTY312" s="17"/>
      <c r="VTZ312" s="17"/>
      <c r="VUA312" s="17"/>
      <c r="VUB312" s="17"/>
      <c r="VUC312" s="18"/>
      <c r="VUD312" s="17"/>
      <c r="VUE312" s="17"/>
      <c r="VUF312" s="17"/>
      <c r="VUG312" s="17"/>
      <c r="VUH312" s="17"/>
      <c r="VUI312" s="17"/>
      <c r="VUJ312" s="17"/>
      <c r="VUK312" s="18"/>
      <c r="VUL312" s="17"/>
      <c r="VUM312" s="17"/>
      <c r="VUN312" s="17"/>
      <c r="VUO312" s="17"/>
      <c r="VUP312" s="17"/>
      <c r="VUQ312" s="17"/>
      <c r="VUR312" s="17"/>
      <c r="VUS312" s="18"/>
      <c r="VUT312" s="17"/>
      <c r="VUU312" s="17"/>
      <c r="VUV312" s="17"/>
      <c r="VUW312" s="17"/>
      <c r="VUX312" s="17"/>
      <c r="VUY312" s="17"/>
      <c r="VUZ312" s="17"/>
      <c r="VVA312" s="18"/>
      <c r="VVB312" s="17"/>
      <c r="VVC312" s="17"/>
      <c r="VVD312" s="17"/>
      <c r="VVE312" s="17"/>
      <c r="VVF312" s="17"/>
      <c r="VVG312" s="17"/>
      <c r="VVH312" s="17"/>
      <c r="VVI312" s="18"/>
      <c r="VVJ312" s="17"/>
      <c r="VVK312" s="17"/>
      <c r="VVL312" s="17"/>
      <c r="VVM312" s="17"/>
      <c r="VVN312" s="17"/>
      <c r="VVO312" s="17"/>
      <c r="VVP312" s="17"/>
      <c r="VVQ312" s="18"/>
      <c r="VVR312" s="17"/>
      <c r="VVS312" s="17"/>
      <c r="VVT312" s="17"/>
      <c r="VVU312" s="17"/>
      <c r="VVV312" s="17"/>
      <c r="VVW312" s="17"/>
      <c r="VVX312" s="17"/>
      <c r="VVY312" s="18"/>
      <c r="VVZ312" s="17"/>
      <c r="VWA312" s="17"/>
      <c r="VWB312" s="17"/>
      <c r="VWC312" s="17"/>
      <c r="VWD312" s="17"/>
      <c r="VWE312" s="17"/>
      <c r="VWF312" s="17"/>
      <c r="VWG312" s="18"/>
      <c r="VWH312" s="17"/>
      <c r="VWI312" s="17"/>
      <c r="VWJ312" s="17"/>
      <c r="VWK312" s="17"/>
      <c r="VWL312" s="17"/>
      <c r="VWM312" s="17"/>
      <c r="VWN312" s="17"/>
      <c r="VWO312" s="18"/>
      <c r="VWP312" s="17"/>
      <c r="VWQ312" s="17"/>
      <c r="VWR312" s="17"/>
      <c r="VWS312" s="17"/>
      <c r="VWT312" s="17"/>
      <c r="VWU312" s="17"/>
      <c r="VWV312" s="17"/>
      <c r="VWW312" s="18"/>
      <c r="VWX312" s="17"/>
      <c r="VWY312" s="17"/>
      <c r="VWZ312" s="17"/>
      <c r="VXA312" s="17"/>
      <c r="VXB312" s="17"/>
      <c r="VXC312" s="17"/>
      <c r="VXD312" s="17"/>
      <c r="VXE312" s="18"/>
      <c r="VXF312" s="17"/>
      <c r="VXG312" s="17"/>
      <c r="VXH312" s="17"/>
      <c r="VXI312" s="17"/>
      <c r="VXJ312" s="17"/>
      <c r="VXK312" s="17"/>
      <c r="VXL312" s="17"/>
      <c r="VXM312" s="18"/>
      <c r="VXN312" s="17"/>
      <c r="VXO312" s="17"/>
      <c r="VXP312" s="17"/>
      <c r="VXQ312" s="17"/>
      <c r="VXR312" s="17"/>
      <c r="VXS312" s="17"/>
      <c r="VXT312" s="17"/>
      <c r="VXU312" s="18"/>
      <c r="VXV312" s="17"/>
      <c r="VXW312" s="17"/>
      <c r="VXX312" s="17"/>
      <c r="VXY312" s="17"/>
      <c r="VXZ312" s="17"/>
      <c r="VYA312" s="17"/>
      <c r="VYB312" s="17"/>
      <c r="VYC312" s="18"/>
      <c r="VYD312" s="17"/>
      <c r="VYE312" s="17"/>
      <c r="VYF312" s="17"/>
      <c r="VYG312" s="17"/>
      <c r="VYH312" s="17"/>
      <c r="VYI312" s="17"/>
      <c r="VYJ312" s="17"/>
      <c r="VYK312" s="18"/>
      <c r="VYL312" s="17"/>
      <c r="VYM312" s="17"/>
      <c r="VYN312" s="17"/>
      <c r="VYO312" s="17"/>
      <c r="VYP312" s="17"/>
      <c r="VYQ312" s="17"/>
      <c r="VYR312" s="17"/>
      <c r="VYS312" s="18"/>
      <c r="VYT312" s="17"/>
      <c r="VYU312" s="17"/>
      <c r="VYV312" s="17"/>
      <c r="VYW312" s="17"/>
      <c r="VYX312" s="17"/>
      <c r="VYY312" s="17"/>
      <c r="VYZ312" s="17"/>
      <c r="VZA312" s="18"/>
      <c r="VZB312" s="17"/>
      <c r="VZC312" s="17"/>
      <c r="VZD312" s="17"/>
      <c r="VZE312" s="17"/>
      <c r="VZF312" s="17"/>
      <c r="VZG312" s="17"/>
      <c r="VZH312" s="17"/>
      <c r="VZI312" s="18"/>
      <c r="VZJ312" s="17"/>
      <c r="VZK312" s="17"/>
      <c r="VZL312" s="17"/>
      <c r="VZM312" s="17"/>
      <c r="VZN312" s="17"/>
      <c r="VZO312" s="17"/>
      <c r="VZP312" s="17"/>
      <c r="VZQ312" s="18"/>
      <c r="VZR312" s="17"/>
      <c r="VZS312" s="17"/>
      <c r="VZT312" s="17"/>
      <c r="VZU312" s="17"/>
      <c r="VZV312" s="17"/>
      <c r="VZW312" s="17"/>
      <c r="VZX312" s="17"/>
      <c r="VZY312" s="18"/>
      <c r="VZZ312" s="17"/>
      <c r="WAA312" s="17"/>
      <c r="WAB312" s="17"/>
      <c r="WAC312" s="17"/>
      <c r="WAD312" s="17"/>
      <c r="WAE312" s="17"/>
      <c r="WAF312" s="17"/>
      <c r="WAG312" s="18"/>
      <c r="WAH312" s="17"/>
      <c r="WAI312" s="17"/>
      <c r="WAJ312" s="17"/>
      <c r="WAK312" s="17"/>
      <c r="WAL312" s="17"/>
      <c r="WAM312" s="17"/>
      <c r="WAN312" s="17"/>
      <c r="WAO312" s="18"/>
      <c r="WAP312" s="17"/>
      <c r="WAQ312" s="17"/>
      <c r="WAR312" s="17"/>
      <c r="WAS312" s="17"/>
      <c r="WAT312" s="17"/>
      <c r="WAU312" s="17"/>
      <c r="WAV312" s="17"/>
      <c r="WAW312" s="18"/>
      <c r="WAX312" s="17"/>
      <c r="WAY312" s="17"/>
      <c r="WAZ312" s="17"/>
      <c r="WBA312" s="17"/>
      <c r="WBB312" s="17"/>
      <c r="WBC312" s="17"/>
      <c r="WBD312" s="17"/>
      <c r="WBE312" s="18"/>
      <c r="WBF312" s="17"/>
      <c r="WBG312" s="17"/>
      <c r="WBH312" s="17"/>
      <c r="WBI312" s="17"/>
      <c r="WBJ312" s="17"/>
      <c r="WBK312" s="17"/>
      <c r="WBL312" s="17"/>
      <c r="WBM312" s="18"/>
      <c r="WBN312" s="17"/>
      <c r="WBO312" s="17"/>
      <c r="WBP312" s="17"/>
      <c r="WBQ312" s="17"/>
      <c r="WBR312" s="17"/>
      <c r="WBS312" s="17"/>
      <c r="WBT312" s="17"/>
      <c r="WBU312" s="18"/>
      <c r="WBV312" s="17"/>
      <c r="WBW312" s="17"/>
      <c r="WBX312" s="17"/>
      <c r="WBY312" s="17"/>
      <c r="WBZ312" s="17"/>
      <c r="WCA312" s="17"/>
      <c r="WCB312" s="17"/>
      <c r="WCC312" s="18"/>
      <c r="WCD312" s="17"/>
      <c r="WCE312" s="17"/>
      <c r="WCF312" s="17"/>
      <c r="WCG312" s="17"/>
      <c r="WCH312" s="17"/>
      <c r="WCI312" s="17"/>
      <c r="WCJ312" s="17"/>
      <c r="WCK312" s="18"/>
      <c r="WCL312" s="17"/>
      <c r="WCM312" s="17"/>
      <c r="WCN312" s="17"/>
      <c r="WCO312" s="17"/>
      <c r="WCP312" s="17"/>
      <c r="WCQ312" s="17"/>
      <c r="WCR312" s="17"/>
      <c r="WCS312" s="18"/>
      <c r="WCT312" s="17"/>
      <c r="WCU312" s="17"/>
      <c r="WCV312" s="17"/>
      <c r="WCW312" s="17"/>
      <c r="WCX312" s="17"/>
      <c r="WCY312" s="17"/>
      <c r="WCZ312" s="17"/>
      <c r="WDA312" s="18"/>
      <c r="WDB312" s="17"/>
      <c r="WDC312" s="17"/>
      <c r="WDD312" s="17"/>
      <c r="WDE312" s="17"/>
      <c r="WDF312" s="17"/>
      <c r="WDG312" s="17"/>
      <c r="WDH312" s="17"/>
      <c r="WDI312" s="18"/>
      <c r="WDJ312" s="17"/>
      <c r="WDK312" s="17"/>
      <c r="WDL312" s="17"/>
      <c r="WDM312" s="17"/>
      <c r="WDN312" s="17"/>
      <c r="WDO312" s="17"/>
      <c r="WDP312" s="17"/>
      <c r="WDQ312" s="18"/>
      <c r="WDR312" s="17"/>
      <c r="WDS312" s="17"/>
      <c r="WDT312" s="17"/>
      <c r="WDU312" s="17"/>
      <c r="WDV312" s="17"/>
      <c r="WDW312" s="17"/>
      <c r="WDX312" s="17"/>
      <c r="WDY312" s="18"/>
      <c r="WDZ312" s="17"/>
      <c r="WEA312" s="17"/>
      <c r="WEB312" s="17"/>
      <c r="WEC312" s="17"/>
      <c r="WED312" s="17"/>
      <c r="WEE312" s="17"/>
      <c r="WEF312" s="17"/>
      <c r="WEG312" s="18"/>
      <c r="WEH312" s="17"/>
      <c r="WEI312" s="17"/>
      <c r="WEJ312" s="17"/>
      <c r="WEK312" s="17"/>
      <c r="WEL312" s="17"/>
      <c r="WEM312" s="17"/>
      <c r="WEN312" s="17"/>
      <c r="WEO312" s="18"/>
      <c r="WEP312" s="17"/>
      <c r="WEQ312" s="17"/>
      <c r="WER312" s="17"/>
      <c r="WES312" s="17"/>
      <c r="WET312" s="17"/>
      <c r="WEU312" s="17"/>
      <c r="WEV312" s="17"/>
      <c r="WEW312" s="18"/>
      <c r="WEX312" s="17"/>
      <c r="WEY312" s="17"/>
      <c r="WEZ312" s="17"/>
      <c r="WFA312" s="17"/>
      <c r="WFB312" s="17"/>
      <c r="WFC312" s="17"/>
      <c r="WFD312" s="17"/>
      <c r="WFE312" s="18"/>
      <c r="WFF312" s="17"/>
      <c r="WFG312" s="17"/>
      <c r="WFH312" s="17"/>
      <c r="WFI312" s="17"/>
      <c r="WFJ312" s="17"/>
      <c r="WFK312" s="17"/>
      <c r="WFL312" s="17"/>
      <c r="WFM312" s="18"/>
      <c r="WFN312" s="17"/>
      <c r="WFO312" s="17"/>
      <c r="WFP312" s="17"/>
      <c r="WFQ312" s="17"/>
      <c r="WFR312" s="17"/>
      <c r="WFS312" s="17"/>
      <c r="WFT312" s="17"/>
      <c r="WFU312" s="18"/>
      <c r="WFV312" s="17"/>
      <c r="WFW312" s="17"/>
      <c r="WFX312" s="17"/>
      <c r="WFY312" s="17"/>
      <c r="WFZ312" s="17"/>
      <c r="WGA312" s="17"/>
      <c r="WGB312" s="17"/>
      <c r="WGC312" s="18"/>
      <c r="WGD312" s="17"/>
      <c r="WGE312" s="17"/>
      <c r="WGF312" s="17"/>
      <c r="WGG312" s="17"/>
      <c r="WGH312" s="17"/>
      <c r="WGI312" s="17"/>
      <c r="WGJ312" s="17"/>
      <c r="WGK312" s="18"/>
      <c r="WGL312" s="17"/>
      <c r="WGM312" s="17"/>
      <c r="WGN312" s="17"/>
      <c r="WGO312" s="17"/>
      <c r="WGP312" s="17"/>
      <c r="WGQ312" s="17"/>
      <c r="WGR312" s="17"/>
      <c r="WGS312" s="18"/>
      <c r="WGT312" s="17"/>
      <c r="WGU312" s="17"/>
      <c r="WGV312" s="17"/>
      <c r="WGW312" s="17"/>
      <c r="WGX312" s="17"/>
      <c r="WGY312" s="17"/>
      <c r="WGZ312" s="17"/>
      <c r="WHA312" s="18"/>
      <c r="WHB312" s="17"/>
      <c r="WHC312" s="17"/>
      <c r="WHD312" s="17"/>
      <c r="WHE312" s="17"/>
      <c r="WHF312" s="17"/>
      <c r="WHG312" s="17"/>
      <c r="WHH312" s="17"/>
      <c r="WHI312" s="18"/>
      <c r="WHJ312" s="17"/>
      <c r="WHK312" s="17"/>
      <c r="WHL312" s="17"/>
      <c r="WHM312" s="17"/>
      <c r="WHN312" s="17"/>
      <c r="WHO312" s="17"/>
      <c r="WHP312" s="17"/>
      <c r="WHQ312" s="18"/>
      <c r="WHR312" s="17"/>
      <c r="WHS312" s="17"/>
      <c r="WHT312" s="17"/>
      <c r="WHU312" s="17"/>
      <c r="WHV312" s="17"/>
      <c r="WHW312" s="17"/>
      <c r="WHX312" s="17"/>
      <c r="WHY312" s="18"/>
      <c r="WHZ312" s="17"/>
      <c r="WIA312" s="17"/>
      <c r="WIB312" s="17"/>
      <c r="WIC312" s="17"/>
      <c r="WID312" s="17"/>
      <c r="WIE312" s="17"/>
      <c r="WIF312" s="17"/>
      <c r="WIG312" s="18"/>
      <c r="WIH312" s="17"/>
      <c r="WII312" s="17"/>
      <c r="WIJ312" s="17"/>
      <c r="WIK312" s="17"/>
      <c r="WIL312" s="17"/>
      <c r="WIM312" s="17"/>
      <c r="WIN312" s="17"/>
      <c r="WIO312" s="18"/>
      <c r="WIP312" s="17"/>
      <c r="WIQ312" s="17"/>
      <c r="WIR312" s="17"/>
      <c r="WIS312" s="17"/>
      <c r="WIT312" s="17"/>
      <c r="WIU312" s="17"/>
      <c r="WIV312" s="17"/>
      <c r="WIW312" s="18"/>
      <c r="WIX312" s="17"/>
      <c r="WIY312" s="17"/>
      <c r="WIZ312" s="17"/>
      <c r="WJA312" s="17"/>
      <c r="WJB312" s="17"/>
      <c r="WJC312" s="17"/>
      <c r="WJD312" s="17"/>
      <c r="WJE312" s="18"/>
      <c r="WJF312" s="17"/>
      <c r="WJG312" s="17"/>
      <c r="WJH312" s="17"/>
      <c r="WJI312" s="17"/>
      <c r="WJJ312" s="17"/>
      <c r="WJK312" s="17"/>
      <c r="WJL312" s="17"/>
      <c r="WJM312" s="18"/>
      <c r="WJN312" s="17"/>
      <c r="WJO312" s="17"/>
      <c r="WJP312" s="17"/>
      <c r="WJQ312" s="17"/>
      <c r="WJR312" s="17"/>
      <c r="WJS312" s="17"/>
      <c r="WJT312" s="17"/>
      <c r="WJU312" s="18"/>
      <c r="WJV312" s="17"/>
      <c r="WJW312" s="17"/>
      <c r="WJX312" s="17"/>
      <c r="WJY312" s="17"/>
      <c r="WJZ312" s="17"/>
      <c r="WKA312" s="17"/>
      <c r="WKB312" s="17"/>
      <c r="WKC312" s="18"/>
      <c r="WKD312" s="17"/>
      <c r="WKE312" s="17"/>
      <c r="WKF312" s="17"/>
      <c r="WKG312" s="17"/>
      <c r="WKH312" s="17"/>
      <c r="WKI312" s="17"/>
      <c r="WKJ312" s="17"/>
      <c r="WKK312" s="18"/>
      <c r="WKL312" s="17"/>
      <c r="WKM312" s="17"/>
      <c r="WKN312" s="17"/>
      <c r="WKO312" s="17"/>
      <c r="WKP312" s="17"/>
      <c r="WKQ312" s="17"/>
      <c r="WKR312" s="17"/>
      <c r="WKS312" s="18"/>
      <c r="WKT312" s="17"/>
      <c r="WKU312" s="17"/>
      <c r="WKV312" s="17"/>
      <c r="WKW312" s="17"/>
      <c r="WKX312" s="17"/>
      <c r="WKY312" s="17"/>
      <c r="WKZ312" s="17"/>
      <c r="WLA312" s="18"/>
      <c r="WLB312" s="17"/>
      <c r="WLC312" s="17"/>
      <c r="WLD312" s="17"/>
      <c r="WLE312" s="17"/>
      <c r="WLF312" s="17"/>
      <c r="WLG312" s="17"/>
      <c r="WLH312" s="17"/>
      <c r="WLI312" s="18"/>
      <c r="WLJ312" s="17"/>
      <c r="WLK312" s="17"/>
      <c r="WLL312" s="17"/>
      <c r="WLM312" s="17"/>
      <c r="WLN312" s="17"/>
      <c r="WLO312" s="17"/>
      <c r="WLP312" s="17"/>
      <c r="WLQ312" s="18"/>
      <c r="WLR312" s="17"/>
      <c r="WLS312" s="17"/>
      <c r="WLT312" s="17"/>
      <c r="WLU312" s="17"/>
      <c r="WLV312" s="17"/>
      <c r="WLW312" s="17"/>
      <c r="WLX312" s="17"/>
      <c r="WLY312" s="18"/>
      <c r="WLZ312" s="17"/>
      <c r="WMA312" s="17"/>
      <c r="WMB312" s="17"/>
      <c r="WMC312" s="17"/>
      <c r="WMD312" s="17"/>
      <c r="WME312" s="17"/>
      <c r="WMF312" s="17"/>
      <c r="WMG312" s="18"/>
      <c r="WMH312" s="17"/>
      <c r="WMI312" s="17"/>
      <c r="WMJ312" s="17"/>
      <c r="WMK312" s="17"/>
      <c r="WML312" s="17"/>
      <c r="WMM312" s="17"/>
      <c r="WMN312" s="17"/>
      <c r="WMO312" s="18"/>
      <c r="WMP312" s="17"/>
      <c r="WMQ312" s="17"/>
      <c r="WMR312" s="17"/>
      <c r="WMS312" s="17"/>
      <c r="WMT312" s="17"/>
      <c r="WMU312" s="17"/>
      <c r="WMV312" s="17"/>
      <c r="WMW312" s="18"/>
      <c r="WMX312" s="17"/>
      <c r="WMY312" s="17"/>
      <c r="WMZ312" s="17"/>
      <c r="WNA312" s="17"/>
      <c r="WNB312" s="17"/>
      <c r="WNC312" s="17"/>
      <c r="WND312" s="17"/>
      <c r="WNE312" s="18"/>
      <c r="WNF312" s="17"/>
      <c r="WNG312" s="17"/>
      <c r="WNH312" s="17"/>
      <c r="WNI312" s="17"/>
      <c r="WNJ312" s="17"/>
      <c r="WNK312" s="17"/>
      <c r="WNL312" s="17"/>
      <c r="WNM312" s="18"/>
      <c r="WNN312" s="17"/>
      <c r="WNO312" s="17"/>
      <c r="WNP312" s="17"/>
      <c r="WNQ312" s="17"/>
      <c r="WNR312" s="17"/>
      <c r="WNS312" s="17"/>
      <c r="WNT312" s="17"/>
      <c r="WNU312" s="18"/>
      <c r="WNV312" s="17"/>
      <c r="WNW312" s="17"/>
      <c r="WNX312" s="17"/>
      <c r="WNY312" s="17"/>
      <c r="WNZ312" s="17"/>
      <c r="WOA312" s="17"/>
      <c r="WOB312" s="17"/>
      <c r="WOC312" s="18"/>
      <c r="WOD312" s="17"/>
      <c r="WOE312" s="17"/>
      <c r="WOF312" s="17"/>
      <c r="WOG312" s="17"/>
      <c r="WOH312" s="17"/>
      <c r="WOI312" s="17"/>
      <c r="WOJ312" s="17"/>
      <c r="WOK312" s="18"/>
      <c r="WOL312" s="17"/>
      <c r="WOM312" s="17"/>
      <c r="WON312" s="17"/>
      <c r="WOO312" s="17"/>
      <c r="WOP312" s="17"/>
      <c r="WOQ312" s="17"/>
      <c r="WOR312" s="17"/>
      <c r="WOS312" s="18"/>
      <c r="WOT312" s="17"/>
      <c r="WOU312" s="17"/>
      <c r="WOV312" s="17"/>
      <c r="WOW312" s="17"/>
      <c r="WOX312" s="17"/>
      <c r="WOY312" s="17"/>
      <c r="WOZ312" s="17"/>
      <c r="WPA312" s="18"/>
      <c r="WPB312" s="17"/>
      <c r="WPC312" s="17"/>
      <c r="WPD312" s="17"/>
      <c r="WPE312" s="17"/>
      <c r="WPF312" s="17"/>
      <c r="WPG312" s="17"/>
      <c r="WPH312" s="17"/>
      <c r="WPI312" s="18"/>
      <c r="WPJ312" s="17"/>
      <c r="WPK312" s="17"/>
      <c r="WPL312" s="17"/>
      <c r="WPM312" s="17"/>
      <c r="WPN312" s="17"/>
      <c r="WPO312" s="17"/>
      <c r="WPP312" s="17"/>
      <c r="WPQ312" s="18"/>
      <c r="WPR312" s="17"/>
      <c r="WPS312" s="17"/>
      <c r="WPT312" s="17"/>
      <c r="WPU312" s="17"/>
      <c r="WPV312" s="17"/>
      <c r="WPW312" s="17"/>
      <c r="WPX312" s="17"/>
      <c r="WPY312" s="18"/>
      <c r="WPZ312" s="17"/>
      <c r="WQA312" s="17"/>
      <c r="WQB312" s="17"/>
      <c r="WQC312" s="17"/>
      <c r="WQD312" s="17"/>
      <c r="WQE312" s="17"/>
      <c r="WQF312" s="17"/>
      <c r="WQG312" s="18"/>
      <c r="WQH312" s="17"/>
      <c r="WQI312" s="17"/>
      <c r="WQJ312" s="17"/>
      <c r="WQK312" s="17"/>
      <c r="WQL312" s="17"/>
      <c r="WQM312" s="17"/>
      <c r="WQN312" s="17"/>
      <c r="WQO312" s="18"/>
      <c r="WQP312" s="17"/>
      <c r="WQQ312" s="17"/>
      <c r="WQR312" s="17"/>
      <c r="WQS312" s="17"/>
      <c r="WQT312" s="17"/>
      <c r="WQU312" s="17"/>
      <c r="WQV312" s="17"/>
      <c r="WQW312" s="18"/>
      <c r="WQX312" s="17"/>
      <c r="WQY312" s="17"/>
      <c r="WQZ312" s="17"/>
      <c r="WRA312" s="17"/>
      <c r="WRB312" s="17"/>
      <c r="WRC312" s="17"/>
      <c r="WRD312" s="17"/>
      <c r="WRE312" s="18"/>
      <c r="WRF312" s="17"/>
      <c r="WRG312" s="17"/>
      <c r="WRH312" s="17"/>
      <c r="WRI312" s="17"/>
      <c r="WRJ312" s="17"/>
      <c r="WRK312" s="17"/>
      <c r="WRL312" s="17"/>
      <c r="WRM312" s="18"/>
      <c r="WRN312" s="17"/>
      <c r="WRO312" s="17"/>
      <c r="WRP312" s="17"/>
      <c r="WRQ312" s="17"/>
      <c r="WRR312" s="17"/>
      <c r="WRS312" s="17"/>
      <c r="WRT312" s="17"/>
      <c r="WRU312" s="18"/>
      <c r="WRV312" s="17"/>
      <c r="WRW312" s="17"/>
      <c r="WRX312" s="17"/>
      <c r="WRY312" s="17"/>
      <c r="WRZ312" s="17"/>
      <c r="WSA312" s="17"/>
      <c r="WSB312" s="17"/>
      <c r="WSC312" s="18"/>
      <c r="WSD312" s="17"/>
      <c r="WSE312" s="17"/>
      <c r="WSF312" s="17"/>
      <c r="WSG312" s="17"/>
      <c r="WSH312" s="17"/>
      <c r="WSI312" s="17"/>
      <c r="WSJ312" s="17"/>
      <c r="WSK312" s="18"/>
      <c r="WSL312" s="17"/>
      <c r="WSM312" s="17"/>
      <c r="WSN312" s="17"/>
      <c r="WSO312" s="17"/>
      <c r="WSP312" s="17"/>
      <c r="WSQ312" s="17"/>
      <c r="WSR312" s="17"/>
      <c r="WSS312" s="18"/>
      <c r="WST312" s="17"/>
      <c r="WSU312" s="17"/>
      <c r="WSV312" s="17"/>
      <c r="WSW312" s="17"/>
      <c r="WSX312" s="17"/>
      <c r="WSY312" s="17"/>
      <c r="WSZ312" s="17"/>
      <c r="WTA312" s="18"/>
      <c r="WTB312" s="17"/>
      <c r="WTC312" s="17"/>
      <c r="WTD312" s="17"/>
      <c r="WTE312" s="17"/>
      <c r="WTF312" s="17"/>
      <c r="WTG312" s="17"/>
      <c r="WTH312" s="17"/>
      <c r="WTI312" s="18"/>
      <c r="WTJ312" s="17"/>
      <c r="WTK312" s="17"/>
      <c r="WTL312" s="17"/>
      <c r="WTM312" s="17"/>
      <c r="WTN312" s="17"/>
      <c r="WTO312" s="17"/>
      <c r="WTP312" s="17"/>
      <c r="WTQ312" s="18"/>
      <c r="WTR312" s="17"/>
      <c r="WTS312" s="17"/>
      <c r="WTT312" s="17"/>
      <c r="WTU312" s="17"/>
      <c r="WTV312" s="17"/>
      <c r="WTW312" s="17"/>
      <c r="WTX312" s="17"/>
      <c r="WTY312" s="18"/>
      <c r="WTZ312" s="17"/>
      <c r="WUA312" s="17"/>
      <c r="WUB312" s="17"/>
      <c r="WUC312" s="17"/>
      <c r="WUD312" s="17"/>
      <c r="WUE312" s="17"/>
      <c r="WUF312" s="17"/>
      <c r="WUG312" s="18"/>
      <c r="WUH312" s="17"/>
      <c r="WUI312" s="17"/>
      <c r="WUJ312" s="17"/>
      <c r="WUK312" s="17"/>
      <c r="WUL312" s="17"/>
      <c r="WUM312" s="17"/>
      <c r="WUN312" s="17"/>
      <c r="WUO312" s="18"/>
      <c r="WUP312" s="17"/>
      <c r="WUQ312" s="17"/>
      <c r="WUR312" s="17"/>
      <c r="WUS312" s="17"/>
      <c r="WUT312" s="17"/>
      <c r="WUU312" s="17"/>
      <c r="WUV312" s="17"/>
      <c r="WUW312" s="18"/>
      <c r="WUX312" s="17"/>
      <c r="WUY312" s="17"/>
      <c r="WUZ312" s="17"/>
      <c r="WVA312" s="17"/>
      <c r="WVB312" s="17"/>
      <c r="WVC312" s="17"/>
      <c r="WVD312" s="17"/>
      <c r="WVE312" s="18"/>
      <c r="WVF312" s="17"/>
      <c r="WVG312" s="17"/>
      <c r="WVH312" s="17"/>
      <c r="WVI312" s="17"/>
      <c r="WVJ312" s="17"/>
      <c r="WVK312" s="17"/>
      <c r="WVL312" s="17"/>
      <c r="WVM312" s="18"/>
      <c r="WVN312" s="17"/>
      <c r="WVO312" s="17"/>
      <c r="WVP312" s="17"/>
      <c r="WVQ312" s="17"/>
      <c r="WVR312" s="17"/>
      <c r="WVS312" s="17"/>
      <c r="WVT312" s="17"/>
      <c r="WVU312" s="18"/>
      <c r="WVV312" s="17"/>
      <c r="WVW312" s="17"/>
      <c r="WVX312" s="17"/>
      <c r="WVY312" s="17"/>
      <c r="WVZ312" s="17"/>
      <c r="WWA312" s="17"/>
      <c r="WWB312" s="17"/>
      <c r="WWC312" s="18"/>
      <c r="WWD312" s="17"/>
      <c r="WWE312" s="17"/>
      <c r="WWF312" s="17"/>
      <c r="WWG312" s="17"/>
      <c r="WWH312" s="17"/>
      <c r="WWI312" s="17"/>
      <c r="WWJ312" s="17"/>
      <c r="WWK312" s="18"/>
      <c r="WWL312" s="17"/>
      <c r="WWM312" s="17"/>
      <c r="WWN312" s="17"/>
      <c r="WWO312" s="17"/>
      <c r="WWP312" s="17"/>
      <c r="WWQ312" s="17"/>
      <c r="WWR312" s="17"/>
      <c r="WWS312" s="18"/>
      <c r="WWT312" s="17"/>
      <c r="WWU312" s="17"/>
      <c r="WWV312" s="17"/>
      <c r="WWW312" s="17"/>
      <c r="WWX312" s="17"/>
      <c r="WWY312" s="17"/>
      <c r="WWZ312" s="17"/>
      <c r="WXA312" s="18"/>
      <c r="WXB312" s="17"/>
      <c r="WXC312" s="17"/>
      <c r="WXD312" s="17"/>
      <c r="WXE312" s="17"/>
      <c r="WXF312" s="17"/>
      <c r="WXG312" s="17"/>
      <c r="WXH312" s="17"/>
      <c r="WXI312" s="18"/>
      <c r="WXJ312" s="17"/>
      <c r="WXK312" s="17"/>
      <c r="WXL312" s="17"/>
      <c r="WXM312" s="17"/>
      <c r="WXN312" s="17"/>
      <c r="WXO312" s="17"/>
      <c r="WXP312" s="17"/>
      <c r="WXQ312" s="18"/>
      <c r="WXR312" s="17"/>
      <c r="WXS312" s="17"/>
      <c r="WXT312" s="17"/>
      <c r="WXU312" s="17"/>
      <c r="WXV312" s="17"/>
      <c r="WXW312" s="17"/>
      <c r="WXX312" s="17"/>
      <c r="WXY312" s="18"/>
      <c r="WXZ312" s="17"/>
      <c r="WYA312" s="17"/>
      <c r="WYB312" s="17"/>
      <c r="WYC312" s="17"/>
      <c r="WYD312" s="17"/>
      <c r="WYE312" s="17"/>
      <c r="WYF312" s="17"/>
      <c r="WYG312" s="18"/>
      <c r="WYH312" s="17"/>
      <c r="WYI312" s="17"/>
      <c r="WYJ312" s="17"/>
      <c r="WYK312" s="17"/>
      <c r="WYL312" s="17"/>
      <c r="WYM312" s="17"/>
      <c r="WYN312" s="17"/>
      <c r="WYO312" s="18"/>
      <c r="WYP312" s="17"/>
      <c r="WYQ312" s="17"/>
      <c r="WYR312" s="17"/>
      <c r="WYS312" s="17"/>
      <c r="WYT312" s="17"/>
      <c r="WYU312" s="17"/>
      <c r="WYV312" s="17"/>
      <c r="WYW312" s="18"/>
      <c r="WYX312" s="17"/>
      <c r="WYY312" s="17"/>
      <c r="WYZ312" s="17"/>
      <c r="WZA312" s="17"/>
      <c r="WZB312" s="17"/>
      <c r="WZC312" s="17"/>
      <c r="WZD312" s="17"/>
      <c r="WZE312" s="18"/>
      <c r="WZF312" s="17"/>
      <c r="WZG312" s="17"/>
      <c r="WZH312" s="17"/>
      <c r="WZI312" s="17"/>
      <c r="WZJ312" s="17"/>
      <c r="WZK312" s="17"/>
      <c r="WZL312" s="17"/>
      <c r="WZM312" s="18"/>
      <c r="WZN312" s="17"/>
      <c r="WZO312" s="17"/>
      <c r="WZP312" s="17"/>
      <c r="WZQ312" s="17"/>
      <c r="WZR312" s="17"/>
      <c r="WZS312" s="17"/>
      <c r="WZT312" s="17"/>
      <c r="WZU312" s="18"/>
      <c r="WZV312" s="17"/>
      <c r="WZW312" s="17"/>
      <c r="WZX312" s="17"/>
      <c r="WZY312" s="17"/>
      <c r="WZZ312" s="17"/>
      <c r="XAA312" s="17"/>
      <c r="XAB312" s="17"/>
      <c r="XAC312" s="18"/>
      <c r="XAD312" s="17"/>
      <c r="XAE312" s="17"/>
      <c r="XAF312" s="17"/>
      <c r="XAG312" s="17"/>
      <c r="XAH312" s="17"/>
      <c r="XAI312" s="17"/>
      <c r="XAJ312" s="17"/>
      <c r="XAK312" s="18"/>
      <c r="XAL312" s="17"/>
      <c r="XAM312" s="17"/>
      <c r="XAN312" s="17"/>
      <c r="XAO312" s="17"/>
      <c r="XAP312" s="17"/>
      <c r="XAQ312" s="17"/>
      <c r="XAR312" s="17"/>
      <c r="XAS312" s="18"/>
      <c r="XAT312" s="17"/>
      <c r="XAU312" s="17"/>
      <c r="XAV312" s="17"/>
      <c r="XAW312" s="17"/>
      <c r="XAX312" s="17"/>
      <c r="XAY312" s="17"/>
      <c r="XAZ312" s="17"/>
      <c r="XBA312" s="18"/>
      <c r="XBB312" s="17"/>
      <c r="XBC312" s="17"/>
      <c r="XBD312" s="17"/>
      <c r="XBE312" s="17"/>
      <c r="XBF312" s="17"/>
      <c r="XBG312" s="17"/>
      <c r="XBH312" s="17"/>
      <c r="XBI312" s="18"/>
      <c r="XBJ312" s="17"/>
      <c r="XBK312" s="17"/>
      <c r="XBL312" s="17"/>
      <c r="XBM312" s="17"/>
      <c r="XBN312" s="17"/>
      <c r="XBO312" s="17"/>
      <c r="XBP312" s="17"/>
      <c r="XBQ312" s="18"/>
      <c r="XBR312" s="17"/>
      <c r="XBS312" s="17"/>
      <c r="XBT312" s="17"/>
      <c r="XBU312" s="17"/>
      <c r="XBV312" s="17"/>
      <c r="XBW312" s="17"/>
      <c r="XBX312" s="17"/>
      <c r="XBY312" s="18"/>
      <c r="XBZ312" s="17"/>
      <c r="XCA312" s="17"/>
      <c r="XCB312" s="17"/>
      <c r="XCC312" s="17"/>
      <c r="XCD312" s="17"/>
      <c r="XCE312" s="17"/>
      <c r="XCF312" s="17"/>
      <c r="XCG312" s="18"/>
      <c r="XCH312" s="17"/>
      <c r="XCI312" s="17"/>
      <c r="XCJ312" s="17"/>
      <c r="XCK312" s="17"/>
      <c r="XCL312" s="17"/>
      <c r="XCM312" s="17"/>
      <c r="XCN312" s="17"/>
      <c r="XCO312" s="18"/>
      <c r="XCP312" s="17"/>
      <c r="XCQ312" s="17"/>
      <c r="XCR312" s="17"/>
      <c r="XCS312" s="17"/>
      <c r="XCT312" s="17"/>
      <c r="XCU312" s="17"/>
      <c r="XCV312" s="17"/>
      <c r="XCW312" s="18"/>
      <c r="XCX312" s="17"/>
      <c r="XCY312" s="17"/>
      <c r="XCZ312" s="17"/>
      <c r="XDA312" s="17"/>
      <c r="XDB312" s="17"/>
      <c r="XDC312" s="17"/>
      <c r="XDD312" s="17"/>
      <c r="XDE312" s="18"/>
      <c r="XDF312" s="17"/>
      <c r="XDG312" s="17"/>
      <c r="XDH312" s="17"/>
      <c r="XDI312" s="17"/>
      <c r="XDJ312" s="17"/>
      <c r="XDK312" s="17"/>
      <c r="XDL312" s="17"/>
      <c r="XDM312" s="18"/>
      <c r="XDN312" s="17"/>
      <c r="XDO312" s="17"/>
      <c r="XDP312" s="17"/>
      <c r="XDQ312" s="17"/>
      <c r="XDR312" s="17"/>
      <c r="XDS312" s="17"/>
      <c r="XDT312" s="17"/>
      <c r="XDU312" s="18"/>
      <c r="XDV312" s="17"/>
      <c r="XDW312" s="17"/>
      <c r="XDX312" s="17"/>
      <c r="XDY312" s="17"/>
      <c r="XDZ312" s="17"/>
      <c r="XEA312" s="17"/>
      <c r="XEB312" s="17"/>
      <c r="XEC312" s="18"/>
      <c r="XED312" s="17"/>
      <c r="XEE312" s="17"/>
      <c r="XEF312" s="17"/>
      <c r="XEG312" s="17"/>
      <c r="XEH312" s="17"/>
      <c r="XEI312" s="17"/>
      <c r="XEJ312" s="17"/>
      <c r="XEK312" s="18"/>
      <c r="XEL312" s="17"/>
      <c r="XEM312" s="17"/>
      <c r="XEN312" s="17"/>
      <c r="XEO312" s="17"/>
      <c r="XEP312" s="17"/>
      <c r="XEQ312" s="17"/>
      <c r="XER312" s="17"/>
      <c r="XES312" s="18"/>
      <c r="XET312" s="17"/>
      <c r="XEU312" s="17"/>
      <c r="XEV312" s="17"/>
      <c r="XEW312" s="17"/>
      <c r="XEX312" s="17"/>
      <c r="XEY312" s="17"/>
    </row>
    <row r="313" spans="1:16379" x14ac:dyDescent="0.25">
      <c r="A313" s="63" t="s">
        <v>168</v>
      </c>
      <c r="B313" s="64" t="s">
        <v>232</v>
      </c>
      <c r="C313" s="64" t="s">
        <v>53</v>
      </c>
      <c r="D313" s="64" t="s">
        <v>413</v>
      </c>
      <c r="E313" s="64" t="s">
        <v>26</v>
      </c>
      <c r="F313" s="2"/>
      <c r="G313" s="2"/>
      <c r="H313" s="2"/>
      <c r="I313" s="43"/>
      <c r="J313" s="32" t="s">
        <v>379</v>
      </c>
    </row>
    <row r="314" spans="1:16379" x14ac:dyDescent="0.25">
      <c r="A314" s="30" t="s">
        <v>168</v>
      </c>
      <c r="B314" s="30" t="s">
        <v>231</v>
      </c>
      <c r="C314" s="30" t="s">
        <v>4</v>
      </c>
      <c r="D314" s="30" t="s">
        <v>248</v>
      </c>
      <c r="E314" s="30" t="s">
        <v>19</v>
      </c>
      <c r="F314" s="30"/>
      <c r="G314" s="30" t="s">
        <v>391</v>
      </c>
      <c r="H314" s="30"/>
    </row>
  </sheetData>
  <autoFilter ref="A1:H31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BPAG SSI PIT 29.02.24</vt:lpstr>
      <vt:lpstr>Lexique</vt:lpstr>
      <vt:lpstr>Curatif PS - MAJ 20,09,2024</vt:lpstr>
      <vt:lpstr>Indicateurs</vt:lpstr>
      <vt:lpstr>Plan de charge AMEPS - 06.10.23</vt:lpstr>
      <vt:lpstr>Répartition entités</vt:lpstr>
      <vt:lpstr>Historique Actions</vt:lpstr>
    </vt:vector>
  </TitlesOfParts>
  <Company>ENEDIS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LABEYRIE Maxime</dc:creator>
  <cp:lastModifiedBy>LEROY Fabien</cp:lastModifiedBy>
  <dcterms:created xsi:type="dcterms:W3CDTF">2023-01-30T10:32:49Z</dcterms:created>
  <dcterms:modified xsi:type="dcterms:W3CDTF">2024-09-20T14:34:07Z</dcterms:modified>
</cp:coreProperties>
</file>