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TTLE PEOPLE\1.CHAM CONG\1. CHAM CONG\5.2026\"/>
    </mc:Choice>
  </mc:AlternateContent>
  <bookViews>
    <workbookView xWindow="0" yWindow="0" windowWidth="23040" windowHeight="9192" activeTab="6"/>
  </bookViews>
  <sheets>
    <sheet name="T01.26" sheetId="27" r:id="rId1"/>
    <sheet name="T02.26" sheetId="28" r:id="rId2"/>
    <sheet name="T03.26" sheetId="29" r:id="rId3"/>
    <sheet name="T04.26" sheetId="30" r:id="rId4"/>
    <sheet name="T05.26" sheetId="31" r:id="rId5"/>
    <sheet name="T06.26" sheetId="32" r:id="rId6"/>
    <sheet name="T07.26" sheetId="33" r:id="rId7"/>
  </sheets>
  <externalReferences>
    <externalReference r:id="rId8"/>
  </externalReferences>
  <definedNames>
    <definedName name="_CN1" localSheetId="0" hidden="1">{"'Sheet1'!$L$16"}</definedName>
    <definedName name="_CN1" localSheetId="1" hidden="1">{"'Sheet1'!$L$16"}</definedName>
    <definedName name="_CN1" localSheetId="2" hidden="1">{"'Sheet1'!$L$16"}</definedName>
    <definedName name="_CN1" localSheetId="3" hidden="1">{"'Sheet1'!$L$16"}</definedName>
    <definedName name="_CN1" localSheetId="4" hidden="1">{"'Sheet1'!$L$16"}</definedName>
    <definedName name="_CN1" localSheetId="5" hidden="1">{"'Sheet1'!$L$16"}</definedName>
    <definedName name="_CN1" localSheetId="6" hidden="1">{"'Sheet1'!$L$16"}</definedName>
    <definedName name="_CN1" hidden="1">{"'Sheet1'!$L$16"}</definedName>
    <definedName name="_CT4" localSheetId="0" hidden="1">{"'Sheet1'!$L$16"}</definedName>
    <definedName name="_CT4" localSheetId="1" hidden="1">{"'Sheet1'!$L$16"}</definedName>
    <definedName name="_CT4" localSheetId="2" hidden="1">{"'Sheet1'!$L$16"}</definedName>
    <definedName name="_CT4" localSheetId="3" hidden="1">{"'Sheet1'!$L$16"}</definedName>
    <definedName name="_CT4" localSheetId="4" hidden="1">{"'Sheet1'!$L$16"}</definedName>
    <definedName name="_CT4" localSheetId="5" hidden="1">{"'Sheet1'!$L$16"}</definedName>
    <definedName name="_CT4" localSheetId="6" hidden="1">{"'Sheet1'!$L$16"}</definedName>
    <definedName name="_CT4" hidden="1">{"'Sheet1'!$L$16"}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0" hidden="1">T01.26!$A$7:$BA$62</definedName>
    <definedName name="_xlnm._FilterDatabase" localSheetId="1" hidden="1">T02.26!$A$7:$BA$62</definedName>
    <definedName name="_xlnm._FilterDatabase" localSheetId="2" hidden="1">T03.26!$A$7:$BA$64</definedName>
    <definedName name="_xlnm._FilterDatabase" localSheetId="3" hidden="1">T04.26!$A$7:$BA$63</definedName>
    <definedName name="_xlnm._FilterDatabase" localSheetId="4" hidden="1">T05.26!$A$7:$BA$67</definedName>
    <definedName name="_xlnm._FilterDatabase" localSheetId="5" hidden="1">T06.26!$A$7:$BB$66</definedName>
    <definedName name="_xlnm._FilterDatabase" localSheetId="6" hidden="1">T07.26!$A$7:$BB$61</definedName>
    <definedName name="_mau03" localSheetId="0" hidden="1">{"'Sheet1'!$L$16"}</definedName>
    <definedName name="_mau03" localSheetId="1" hidden="1">{"'Sheet1'!$L$16"}</definedName>
    <definedName name="_mau03" localSheetId="2" hidden="1">{"'Sheet1'!$L$16"}</definedName>
    <definedName name="_mau03" localSheetId="3" hidden="1">{"'Sheet1'!$L$16"}</definedName>
    <definedName name="_mau03" localSheetId="4" hidden="1">{"'Sheet1'!$L$16"}</definedName>
    <definedName name="_mau03" localSheetId="5" hidden="1">{"'Sheet1'!$L$16"}</definedName>
    <definedName name="_mau03" localSheetId="6" hidden="1">{"'Sheet1'!$L$16"}</definedName>
    <definedName name="_mau03" hidden="1">{"'Sheet1'!$L$16"}</definedName>
    <definedName name="_NSO2" localSheetId="0" hidden="1">{"'Sheet1'!$L$16"}</definedName>
    <definedName name="_NSO2" localSheetId="1" hidden="1">{"'Sheet1'!$L$16"}</definedName>
    <definedName name="_NSO2" localSheetId="2" hidden="1">{"'Sheet1'!$L$16"}</definedName>
    <definedName name="_NSO2" localSheetId="3" hidden="1">{"'Sheet1'!$L$16"}</definedName>
    <definedName name="_NSO2" localSheetId="4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ad" localSheetId="0" hidden="1">{"'Sheet1'!$L$16"}</definedName>
    <definedName name="ad" localSheetId="1" hidden="1">{"'Sheet1'!$L$16"}</definedName>
    <definedName name="ad" localSheetId="2" hidden="1">{"'Sheet1'!$L$16"}</definedName>
    <definedName name="ad" localSheetId="3" hidden="1">{"'Sheet1'!$L$16"}</definedName>
    <definedName name="ad" localSheetId="4" hidden="1">{"'Sheet1'!$L$16"}</definedName>
    <definedName name="ad" localSheetId="5" hidden="1">{"'Sheet1'!$L$16"}</definedName>
    <definedName name="ad" localSheetId="6" hidden="1">{"'Sheet1'!$L$16"}</definedName>
    <definedName name="ad" hidden="1">{"'Sheet1'!$L$16"}</definedName>
    <definedName name="bg" localSheetId="0" hidden="1">{"'Sheet1'!$L$16"}</definedName>
    <definedName name="bg" localSheetId="1" hidden="1">{"'Sheet1'!$L$16"}</definedName>
    <definedName name="bg" localSheetId="2" hidden="1">{"'Sheet1'!$L$16"}</definedName>
    <definedName name="bg" localSheetId="3" hidden="1">{"'Sheet1'!$L$16"}</definedName>
    <definedName name="bg" localSheetId="4" hidden="1">{"'Sheet1'!$L$16"}</definedName>
    <definedName name="bg" localSheetId="5" hidden="1">{"'Sheet1'!$L$16"}</definedName>
    <definedName name="bg" localSheetId="6" hidden="1">{"'Sheet1'!$L$16"}</definedName>
    <definedName name="bg" hidden="1">{"'Sheet1'!$L$16"}</definedName>
    <definedName name="cfgg" localSheetId="0" hidden="1">{"'Sheet1'!$L$16"}</definedName>
    <definedName name="cfgg" localSheetId="1" hidden="1">{"'Sheet1'!$L$16"}</definedName>
    <definedName name="cfgg" localSheetId="2" hidden="1">{"'Sheet1'!$L$16"}</definedName>
    <definedName name="cfgg" localSheetId="3" hidden="1">{"'Sheet1'!$L$16"}</definedName>
    <definedName name="cfgg" localSheetId="4" hidden="1">{"'Sheet1'!$L$16"}</definedName>
    <definedName name="cfgg" localSheetId="5" hidden="1">{"'Sheet1'!$L$16"}</definedName>
    <definedName name="cfgg" localSheetId="6" hidden="1">{"'Sheet1'!$L$16"}</definedName>
    <definedName name="cfgg" hidden="1">{"'Sheet1'!$L$16"}</definedName>
    <definedName name="hanh" localSheetId="0" hidden="1">{"'Sheet1'!$L$16"}</definedName>
    <definedName name="hanh" localSheetId="1" hidden="1">{"'Sheet1'!$L$16"}</definedName>
    <definedName name="hanh" localSheetId="2" hidden="1">{"'Sheet1'!$L$16"}</definedName>
    <definedName name="hanh" localSheetId="3" hidden="1">{"'Sheet1'!$L$16"}</definedName>
    <definedName name="hanh" localSheetId="4" hidden="1">{"'Sheet1'!$L$16"}</definedName>
    <definedName name="hanh" localSheetId="5" hidden="1">{"'Sheet1'!$L$16"}</definedName>
    <definedName name="hanh" localSheetId="6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localSheetId="4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0" hidden="1">{"'Sheet1'!$L$16"}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localSheetId="4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luan" localSheetId="0" hidden="1">{"'Sheet1'!$L$16"}</definedName>
    <definedName name="luan" localSheetId="1" hidden="1">{"'Sheet1'!$L$16"}</definedName>
    <definedName name="luan" localSheetId="2" hidden="1">{"'Sheet1'!$L$16"}</definedName>
    <definedName name="luan" localSheetId="3" hidden="1">{"'Sheet1'!$L$16"}</definedName>
    <definedName name="luan" localSheetId="4" hidden="1">{"'Sheet1'!$L$16"}</definedName>
    <definedName name="luan" localSheetId="5" hidden="1">{"'Sheet1'!$L$16"}</definedName>
    <definedName name="luan" localSheetId="6" hidden="1">{"'Sheet1'!$L$16"}</definedName>
    <definedName name="luan" hidden="1">{"'Sheet1'!$L$16"}</definedName>
    <definedName name="mo" localSheetId="0" hidden="1">{"'Sheet1'!$L$16"}</definedName>
    <definedName name="mo" localSheetId="1" hidden="1">{"'Sheet1'!$L$16"}</definedName>
    <definedName name="mo" localSheetId="2" hidden="1">{"'Sheet1'!$L$16"}</definedName>
    <definedName name="mo" localSheetId="3" hidden="1">{"'Sheet1'!$L$16"}</definedName>
    <definedName name="mo" localSheetId="4" hidden="1">{"'Sheet1'!$L$16"}</definedName>
    <definedName name="mo" localSheetId="5" hidden="1">{"'Sheet1'!$L$16"}</definedName>
    <definedName name="mo" localSheetId="6" hidden="1">{"'Sheet1'!$L$16"}</definedName>
    <definedName name="mo" hidden="1">{"'Sheet1'!$L$16"}</definedName>
    <definedName name="MYHUYEN" localSheetId="0" hidden="1">{"'Sheet1'!$L$16"}</definedName>
    <definedName name="MYHUYEN" localSheetId="1" hidden="1">{"'Sheet1'!$L$16"}</definedName>
    <definedName name="MYHUYEN" localSheetId="2" hidden="1">{"'Sheet1'!$L$16"}</definedName>
    <definedName name="MYHUYEN" localSheetId="3" hidden="1">{"'Sheet1'!$L$16"}</definedName>
    <definedName name="MYHUYEN" localSheetId="4" hidden="1">{"'Sheet1'!$L$16"}</definedName>
    <definedName name="MYHUYEN" localSheetId="5" hidden="1">{"'Sheet1'!$L$16"}</definedName>
    <definedName name="MYHUYEN" localSheetId="6" hidden="1">{"'Sheet1'!$L$16"}</definedName>
    <definedName name="MYHUYEN" hidden="1">{"'Sheet1'!$L$16"}</definedName>
    <definedName name="o" localSheetId="0" hidden="1">{"'Sheet1'!$L$16"}</definedName>
    <definedName name="o" localSheetId="1" hidden="1">{"'Sheet1'!$L$16"}</definedName>
    <definedName name="o" localSheetId="2" hidden="1">{"'Sheet1'!$L$16"}</definedName>
    <definedName name="o" localSheetId="3" hidden="1">{"'Sheet1'!$L$16"}</definedName>
    <definedName name="o" localSheetId="4" hidden="1">{"'Sheet1'!$L$16"}</definedName>
    <definedName name="o" localSheetId="5" hidden="1">{"'Sheet1'!$L$16"}</definedName>
    <definedName name="o" localSheetId="6" hidden="1">{"'Sheet1'!$L$16"}</definedName>
    <definedName name="o" hidden="1">{"'Sheet1'!$L$16"}</definedName>
    <definedName name="tlc" localSheetId="0" hidden="1">{"'Sheet1'!$L$16"}</definedName>
    <definedName name="tlc" localSheetId="1" hidden="1">{"'Sheet1'!$L$16"}</definedName>
    <definedName name="tlc" localSheetId="2" hidden="1">{"'Sheet1'!$L$16"}</definedName>
    <definedName name="tlc" localSheetId="3" hidden="1">{"'Sheet1'!$L$16"}</definedName>
    <definedName name="tlc" localSheetId="4" hidden="1">{"'Sheet1'!$L$16"}</definedName>
    <definedName name="tlc" localSheetId="5" hidden="1">{"'Sheet1'!$L$16"}</definedName>
    <definedName name="tlc" localSheetId="6" hidden="1">{"'Sheet1'!$L$16"}</definedName>
    <definedName name="tlc" hidden="1">{"'Sheet1'!$L$16"}</definedName>
    <definedName name="Viet" localSheetId="0" hidden="1">{"'Sheet1'!$L$16"}</definedName>
    <definedName name="Viet" localSheetId="1" hidden="1">{"'Sheet1'!$L$16"}</definedName>
    <definedName name="Viet" localSheetId="2" hidden="1">{"'Sheet1'!$L$16"}</definedName>
    <definedName name="Viet" localSheetId="3" hidden="1">{"'Sheet1'!$L$16"}</definedName>
    <definedName name="Viet" localSheetId="4" hidden="1">{"'Sheet1'!$L$16"}</definedName>
    <definedName name="Viet" localSheetId="5" hidden="1">{"'Sheet1'!$L$16"}</definedName>
    <definedName name="Viet" localSheetId="6" hidden="1">{"'Sheet1'!$L$16"}</definedName>
    <definedName name="Viet" hidden="1">{"'Sheet1'!$L$16"}</definedName>
    <definedName name="wrn.chi._.tiÆt." localSheetId="0" hidden="1">{#N/A,#N/A,FALSE,"Chi tiÆt"}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44" i="33" l="1"/>
  <c r="AP44" i="33"/>
  <c r="AQ44" i="33" s="1"/>
  <c r="AO44" i="33"/>
  <c r="AN44" i="33"/>
  <c r="AM44" i="33"/>
  <c r="AL44" i="33"/>
  <c r="A44" i="33"/>
  <c r="BA18" i="33" l="1"/>
  <c r="BA29" i="33"/>
  <c r="AS9" i="33" l="1"/>
  <c r="AT9" i="33"/>
  <c r="AS10" i="33"/>
  <c r="AT10" i="33"/>
  <c r="AS11" i="33"/>
  <c r="AT11" i="33"/>
  <c r="AS12" i="33"/>
  <c r="AT12" i="33"/>
  <c r="AS13" i="33"/>
  <c r="AT13" i="33"/>
  <c r="AS14" i="33"/>
  <c r="AT14" i="33"/>
  <c r="AS15" i="33"/>
  <c r="AT15" i="33"/>
  <c r="AS16" i="33"/>
  <c r="AT16" i="33"/>
  <c r="AS17" i="33"/>
  <c r="AT17" i="33"/>
  <c r="AS18" i="33"/>
  <c r="AT18" i="33"/>
  <c r="AS19" i="33"/>
  <c r="AT19" i="33"/>
  <c r="AS20" i="33"/>
  <c r="AT20" i="33"/>
  <c r="AS21" i="33"/>
  <c r="AT21" i="33"/>
  <c r="AS22" i="33"/>
  <c r="AT22" i="33"/>
  <c r="AS23" i="33"/>
  <c r="AT23" i="33"/>
  <c r="AS26" i="33"/>
  <c r="AT26" i="33"/>
  <c r="AS27" i="33"/>
  <c r="AT27" i="33"/>
  <c r="AS28" i="33"/>
  <c r="AT28" i="33"/>
  <c r="AS29" i="33"/>
  <c r="AT29" i="33"/>
  <c r="AS30" i="33"/>
  <c r="AT30" i="33"/>
  <c r="AS31" i="33"/>
  <c r="AT31" i="33"/>
  <c r="AS32" i="33"/>
  <c r="AT32" i="33"/>
  <c r="AS33" i="33"/>
  <c r="AT33" i="33"/>
  <c r="AS34" i="33"/>
  <c r="AT34" i="33"/>
  <c r="AS35" i="33"/>
  <c r="AT35" i="33"/>
  <c r="AS36" i="33"/>
  <c r="AT36" i="33"/>
  <c r="AS37" i="33"/>
  <c r="AT37" i="33"/>
  <c r="AS38" i="33"/>
  <c r="AT38" i="33"/>
  <c r="AS39" i="33"/>
  <c r="AT39" i="33"/>
  <c r="AT8" i="33"/>
  <c r="AS8" i="33"/>
  <c r="AO9" i="33" l="1"/>
  <c r="AO10" i="33"/>
  <c r="AO11" i="33"/>
  <c r="AO12" i="33"/>
  <c r="AO13" i="33"/>
  <c r="AO14" i="33"/>
  <c r="AO15" i="33"/>
  <c r="AO16" i="33"/>
  <c r="AO17" i="33"/>
  <c r="AO18" i="33"/>
  <c r="AO19" i="33"/>
  <c r="AO20" i="33"/>
  <c r="AO21" i="33"/>
  <c r="AO22" i="33"/>
  <c r="AO23" i="33"/>
  <c r="AO24" i="33"/>
  <c r="AO25" i="33"/>
  <c r="AO26" i="33"/>
  <c r="AO27" i="33"/>
  <c r="AO28" i="33"/>
  <c r="AO29" i="33"/>
  <c r="AO30" i="33"/>
  <c r="AO31" i="33"/>
  <c r="AO32" i="33"/>
  <c r="AO33" i="33"/>
  <c r="AO34" i="33"/>
  <c r="AO35" i="33"/>
  <c r="AO36" i="33"/>
  <c r="AO37" i="33"/>
  <c r="AO38" i="33"/>
  <c r="AO39" i="33"/>
  <c r="AO40" i="33"/>
  <c r="AO41" i="33"/>
  <c r="AO42" i="33"/>
  <c r="AO43" i="33"/>
  <c r="AO45" i="33"/>
  <c r="AO46" i="33"/>
  <c r="AO47" i="33"/>
  <c r="AO8" i="33"/>
  <c r="AL9" i="33"/>
  <c r="AM9" i="33"/>
  <c r="AN9" i="33"/>
  <c r="AL10" i="33"/>
  <c r="AM10" i="33"/>
  <c r="AN10" i="33"/>
  <c r="AL11" i="33"/>
  <c r="AM11" i="33"/>
  <c r="AN11" i="33"/>
  <c r="AL12" i="33"/>
  <c r="AM12" i="33"/>
  <c r="AN12" i="33"/>
  <c r="AL13" i="33"/>
  <c r="AM13" i="33"/>
  <c r="AN13" i="33"/>
  <c r="AL14" i="33"/>
  <c r="AM14" i="33"/>
  <c r="AN14" i="33"/>
  <c r="AL15" i="33"/>
  <c r="AM15" i="33"/>
  <c r="AN15" i="33"/>
  <c r="AL16" i="33"/>
  <c r="AM16" i="33"/>
  <c r="AN16" i="33"/>
  <c r="AL17" i="33"/>
  <c r="AM17" i="33"/>
  <c r="AN17" i="33"/>
  <c r="AL18" i="33"/>
  <c r="AM18" i="33"/>
  <c r="AN18" i="33"/>
  <c r="AL19" i="33"/>
  <c r="AM19" i="33"/>
  <c r="AN19" i="33"/>
  <c r="AL20" i="33"/>
  <c r="AM20" i="33"/>
  <c r="AN20" i="33"/>
  <c r="AL21" i="33"/>
  <c r="AM21" i="33"/>
  <c r="AN21" i="33"/>
  <c r="AL22" i="33"/>
  <c r="AM22" i="33"/>
  <c r="AN22" i="33"/>
  <c r="AL23" i="33"/>
  <c r="AM23" i="33"/>
  <c r="AN23" i="33"/>
  <c r="AL24" i="33"/>
  <c r="AM24" i="33"/>
  <c r="AN24" i="33"/>
  <c r="AL25" i="33"/>
  <c r="AM25" i="33"/>
  <c r="AN25" i="33"/>
  <c r="AL26" i="33"/>
  <c r="AM26" i="33"/>
  <c r="AN26" i="33"/>
  <c r="AL27" i="33"/>
  <c r="AM27" i="33"/>
  <c r="AN27" i="33"/>
  <c r="AL28" i="33"/>
  <c r="AM28" i="33"/>
  <c r="AN28" i="33"/>
  <c r="AL29" i="33"/>
  <c r="AM29" i="33"/>
  <c r="AN29" i="33"/>
  <c r="AL30" i="33"/>
  <c r="AM30" i="33"/>
  <c r="AN30" i="33"/>
  <c r="AL31" i="33"/>
  <c r="AM31" i="33"/>
  <c r="AN31" i="33"/>
  <c r="AL32" i="33"/>
  <c r="AM32" i="33"/>
  <c r="AN32" i="33"/>
  <c r="AL33" i="33"/>
  <c r="AM33" i="33"/>
  <c r="AN33" i="33"/>
  <c r="AL34" i="33"/>
  <c r="AM34" i="33"/>
  <c r="AN34" i="33"/>
  <c r="AL35" i="33"/>
  <c r="AM35" i="33"/>
  <c r="AN35" i="33"/>
  <c r="AL36" i="33"/>
  <c r="AM36" i="33"/>
  <c r="AN36" i="33"/>
  <c r="AL37" i="33"/>
  <c r="AM37" i="33"/>
  <c r="AN37" i="33"/>
  <c r="AL38" i="33"/>
  <c r="AM38" i="33"/>
  <c r="AN38" i="33"/>
  <c r="AL39" i="33"/>
  <c r="AM39" i="33"/>
  <c r="AN39" i="33"/>
  <c r="AL40" i="33"/>
  <c r="AM40" i="33"/>
  <c r="AN40" i="33"/>
  <c r="AL41" i="33"/>
  <c r="AM41" i="33"/>
  <c r="AN41" i="33"/>
  <c r="AL42" i="33"/>
  <c r="AM42" i="33"/>
  <c r="AN42" i="33"/>
  <c r="AL43" i="33"/>
  <c r="AM43" i="33"/>
  <c r="AN43" i="33"/>
  <c r="AL45" i="33"/>
  <c r="AM45" i="33"/>
  <c r="AN45" i="33"/>
  <c r="AL46" i="33"/>
  <c r="AM46" i="33"/>
  <c r="AN46" i="33"/>
  <c r="AL47" i="33"/>
  <c r="AM47" i="33"/>
  <c r="AN47" i="33"/>
  <c r="AN8" i="33"/>
  <c r="AM8" i="33"/>
  <c r="AL8" i="33"/>
  <c r="BC43" i="33"/>
  <c r="A43" i="33"/>
  <c r="BC42" i="33"/>
  <c r="A42" i="33"/>
  <c r="AZ48" i="33" l="1"/>
  <c r="AY48" i="33"/>
  <c r="AX48" i="33"/>
  <c r="AW48" i="33"/>
  <c r="AV48" i="33"/>
  <c r="AU48" i="33"/>
  <c r="BC47" i="33"/>
  <c r="A47" i="33"/>
  <c r="BC46" i="33"/>
  <c r="A46" i="33"/>
  <c r="BC45" i="33"/>
  <c r="A45" i="33"/>
  <c r="BC41" i="33"/>
  <c r="A41" i="33"/>
  <c r="BC40" i="33"/>
  <c r="A40" i="33"/>
  <c r="BC39" i="33"/>
  <c r="A39" i="33"/>
  <c r="BC38" i="33"/>
  <c r="A38" i="33"/>
  <c r="BC37" i="33"/>
  <c r="A37" i="33"/>
  <c r="BC36" i="33"/>
  <c r="A36" i="33"/>
  <c r="BC35" i="33"/>
  <c r="A35" i="33"/>
  <c r="BC34" i="33"/>
  <c r="A34" i="33"/>
  <c r="BC33" i="33"/>
  <c r="A33" i="33"/>
  <c r="BC32" i="33"/>
  <c r="A32" i="33"/>
  <c r="BC31" i="33"/>
  <c r="A31" i="33"/>
  <c r="BC30" i="33"/>
  <c r="A30" i="33"/>
  <c r="BC29" i="33"/>
  <c r="A29" i="33"/>
  <c r="BC28" i="33"/>
  <c r="A28" i="33"/>
  <c r="BC27" i="33"/>
  <c r="A27" i="33"/>
  <c r="BC26" i="33"/>
  <c r="A26" i="33"/>
  <c r="BC25" i="33"/>
  <c r="A25" i="33"/>
  <c r="BC24" i="33"/>
  <c r="A24" i="33"/>
  <c r="BC23" i="33"/>
  <c r="A23" i="33"/>
  <c r="BC22" i="33"/>
  <c r="A22" i="33"/>
  <c r="BC21" i="33"/>
  <c r="A21" i="33"/>
  <c r="BC20" i="33"/>
  <c r="A20" i="33"/>
  <c r="BC19" i="33"/>
  <c r="A19" i="33"/>
  <c r="BC18" i="33"/>
  <c r="BA48" i="33"/>
  <c r="A18" i="33"/>
  <c r="BC17" i="33"/>
  <c r="A17" i="33"/>
  <c r="BC16" i="33"/>
  <c r="A16" i="33"/>
  <c r="BC15" i="33"/>
  <c r="A15" i="33"/>
  <c r="BC14" i="33"/>
  <c r="A14" i="33"/>
  <c r="BC13" i="33"/>
  <c r="A13" i="33"/>
  <c r="BC12" i="33"/>
  <c r="A12" i="33"/>
  <c r="BC11" i="33"/>
  <c r="A11" i="33"/>
  <c r="BC10" i="33"/>
  <c r="A10" i="33"/>
  <c r="BC9" i="33"/>
  <c r="A9" i="33"/>
  <c r="BC8" i="33"/>
  <c r="A8" i="33"/>
  <c r="G6" i="33"/>
  <c r="H6" i="33" s="1"/>
  <c r="X2" i="33"/>
  <c r="V2" i="33"/>
  <c r="AT48" i="33" l="1"/>
  <c r="AS48" i="33"/>
  <c r="AN48" i="33"/>
  <c r="AL48" i="33"/>
  <c r="AM48" i="33"/>
  <c r="AO48" i="33"/>
  <c r="I6" i="33"/>
  <c r="H5" i="33"/>
  <c r="C3" i="33"/>
  <c r="C4" i="33"/>
  <c r="G5" i="33"/>
  <c r="AT8" i="32"/>
  <c r="AS8" i="32"/>
  <c r="BD17" i="33" l="1"/>
  <c r="BD18" i="33"/>
  <c r="BD16" i="33"/>
  <c r="BD21" i="33"/>
  <c r="BD20" i="33"/>
  <c r="BD19" i="33"/>
  <c r="BD15" i="33"/>
  <c r="BD14" i="33"/>
  <c r="BD13" i="33"/>
  <c r="BD12" i="33"/>
  <c r="D4" i="33"/>
  <c r="BD11" i="33"/>
  <c r="BD8" i="33"/>
  <c r="BD9" i="33"/>
  <c r="BD10" i="33"/>
  <c r="J6" i="33"/>
  <c r="I5" i="33"/>
  <c r="AV2" i="32"/>
  <c r="AU2" i="32"/>
  <c r="AP33" i="33" l="1"/>
  <c r="AR33" i="33" s="1"/>
  <c r="AP9" i="33"/>
  <c r="AR9" i="33" s="1"/>
  <c r="AP13" i="33"/>
  <c r="AR13" i="33" s="1"/>
  <c r="AP17" i="33"/>
  <c r="AR17" i="33" s="1"/>
  <c r="AP21" i="33"/>
  <c r="AR21" i="33" s="1"/>
  <c r="AP25" i="33"/>
  <c r="AR25" i="33" s="1"/>
  <c r="AP29" i="33"/>
  <c r="AR29" i="33" s="1"/>
  <c r="AP37" i="33"/>
  <c r="AR37" i="33" s="1"/>
  <c r="AP40" i="33"/>
  <c r="AP45" i="33"/>
  <c r="AP8" i="33"/>
  <c r="AP10" i="33"/>
  <c r="AR10" i="33" s="1"/>
  <c r="AP14" i="33"/>
  <c r="AR14" i="33" s="1"/>
  <c r="AP18" i="33"/>
  <c r="AR18" i="33" s="1"/>
  <c r="AP22" i="33"/>
  <c r="AR22" i="33" s="1"/>
  <c r="AP26" i="33"/>
  <c r="AR26" i="33" s="1"/>
  <c r="AP30" i="33"/>
  <c r="AR30" i="33" s="1"/>
  <c r="AP34" i="33"/>
  <c r="AR34" i="33" s="1"/>
  <c r="AP41" i="33"/>
  <c r="AP46" i="33"/>
  <c r="AP11" i="33"/>
  <c r="AR11" i="33" s="1"/>
  <c r="AP15" i="33"/>
  <c r="AR15" i="33" s="1"/>
  <c r="AP19" i="33"/>
  <c r="AR19" i="33" s="1"/>
  <c r="AP23" i="33"/>
  <c r="AR23" i="33" s="1"/>
  <c r="AP27" i="33"/>
  <c r="AR27" i="33" s="1"/>
  <c r="AP31" i="33"/>
  <c r="AR31" i="33" s="1"/>
  <c r="AP35" i="33"/>
  <c r="AR35" i="33" s="1"/>
  <c r="AP38" i="33"/>
  <c r="AR38" i="33" s="1"/>
  <c r="AP42" i="33"/>
  <c r="AP47" i="33"/>
  <c r="AP12" i="33"/>
  <c r="AP16" i="33"/>
  <c r="AR16" i="33" s="1"/>
  <c r="AP20" i="33"/>
  <c r="AR20" i="33" s="1"/>
  <c r="AP24" i="33"/>
  <c r="AR24" i="33" s="1"/>
  <c r="AP28" i="33"/>
  <c r="AR28" i="33" s="1"/>
  <c r="AP32" i="33"/>
  <c r="AR32" i="33" s="1"/>
  <c r="AP36" i="33"/>
  <c r="AR36" i="33" s="1"/>
  <c r="AP39" i="33"/>
  <c r="AR39" i="33" s="1"/>
  <c r="AP43" i="33"/>
  <c r="AP48" i="33"/>
  <c r="K6" i="33"/>
  <c r="J5" i="33"/>
  <c r="AQ47" i="33"/>
  <c r="AQ46" i="33"/>
  <c r="AQ45" i="33"/>
  <c r="AQ40" i="33"/>
  <c r="AR19" i="32"/>
  <c r="AR8" i="33" l="1"/>
  <c r="AQ8" i="33"/>
  <c r="AQ42" i="33"/>
  <c r="AQ43" i="33"/>
  <c r="AR12" i="33"/>
  <c r="AQ12" i="33"/>
  <c r="AQ41" i="33"/>
  <c r="AQ20" i="33"/>
  <c r="AQ37" i="33"/>
  <c r="AQ28" i="33"/>
  <c r="AQ11" i="33"/>
  <c r="AQ30" i="33"/>
  <c r="AQ15" i="33"/>
  <c r="AQ21" i="33"/>
  <c r="AQ17" i="33"/>
  <c r="AQ39" i="33"/>
  <c r="AQ38" i="33"/>
  <c r="AQ25" i="33"/>
  <c r="AQ29" i="33"/>
  <c r="AQ36" i="33"/>
  <c r="AQ18" i="33"/>
  <c r="AQ35" i="33"/>
  <c r="AQ16" i="33"/>
  <c r="AQ22" i="33"/>
  <c r="AQ34" i="33"/>
  <c r="AQ27" i="33"/>
  <c r="AQ9" i="33"/>
  <c r="AQ10" i="33"/>
  <c r="AQ31" i="33"/>
  <c r="AQ14" i="33"/>
  <c r="AQ23" i="33"/>
  <c r="AQ13" i="33"/>
  <c r="AQ19" i="33"/>
  <c r="AQ26" i="33"/>
  <c r="AQ33" i="33"/>
  <c r="AQ24" i="33"/>
  <c r="AQ32" i="33"/>
  <c r="L6" i="33"/>
  <c r="K5" i="33"/>
  <c r="AR8" i="32"/>
  <c r="M6" i="33" l="1"/>
  <c r="L5" i="33"/>
  <c r="AR49" i="33"/>
  <c r="AR48" i="33"/>
  <c r="AQ48" i="33"/>
  <c r="AV53" i="32"/>
  <c r="N6" i="33" l="1"/>
  <c r="M5" i="33"/>
  <c r="BA19" i="32"/>
  <c r="BA34" i="32"/>
  <c r="O6" i="33" l="1"/>
  <c r="N5" i="33"/>
  <c r="A10" i="32"/>
  <c r="AS9" i="32"/>
  <c r="AT9" i="32"/>
  <c r="AS10" i="32"/>
  <c r="AT10" i="32"/>
  <c r="AS11" i="32"/>
  <c r="AT11" i="32"/>
  <c r="AS12" i="32"/>
  <c r="AT12" i="32"/>
  <c r="AS13" i="32"/>
  <c r="AT13" i="32"/>
  <c r="AS14" i="32"/>
  <c r="AT14" i="32"/>
  <c r="AS15" i="32"/>
  <c r="AT15" i="32"/>
  <c r="AS16" i="32"/>
  <c r="AT16" i="32"/>
  <c r="AS17" i="32"/>
  <c r="AT17" i="32"/>
  <c r="AS18" i="32"/>
  <c r="AT18" i="32"/>
  <c r="AS19" i="32"/>
  <c r="AT19" i="32"/>
  <c r="AS20" i="32"/>
  <c r="AT20" i="32"/>
  <c r="AS21" i="32"/>
  <c r="AT21" i="32"/>
  <c r="AS22" i="32"/>
  <c r="AT22" i="32"/>
  <c r="AS23" i="32"/>
  <c r="AT23" i="32"/>
  <c r="AS24" i="32"/>
  <c r="AT24" i="32"/>
  <c r="AS27" i="32"/>
  <c r="AT27" i="32"/>
  <c r="AS28" i="32"/>
  <c r="AT28" i="32"/>
  <c r="AS29" i="32"/>
  <c r="AT29" i="32"/>
  <c r="AS30" i="32"/>
  <c r="AT30" i="32"/>
  <c r="AS31" i="32"/>
  <c r="AT31" i="32"/>
  <c r="AS32" i="32"/>
  <c r="AT32" i="32"/>
  <c r="AS33" i="32"/>
  <c r="AT33" i="32"/>
  <c r="AS34" i="32"/>
  <c r="AT34" i="32"/>
  <c r="AS35" i="32"/>
  <c r="AT35" i="32"/>
  <c r="AS36" i="32"/>
  <c r="AT36" i="32"/>
  <c r="AS37" i="32"/>
  <c r="AT37" i="32"/>
  <c r="AS38" i="32"/>
  <c r="AT38" i="32"/>
  <c r="AS39" i="32"/>
  <c r="AT39" i="32"/>
  <c r="AS40" i="32"/>
  <c r="AT40" i="32"/>
  <c r="AS41" i="32"/>
  <c r="AT41" i="32"/>
  <c r="AS42" i="32"/>
  <c r="AT42" i="32"/>
  <c r="AS43" i="32"/>
  <c r="AT43" i="32"/>
  <c r="AS44" i="32"/>
  <c r="AT44" i="32"/>
  <c r="AS45" i="32"/>
  <c r="AT45" i="32"/>
  <c r="AS46" i="32"/>
  <c r="AT46" i="32"/>
  <c r="AS47" i="32"/>
  <c r="AT47" i="32"/>
  <c r="P6" i="33" l="1"/>
  <c r="O5" i="33"/>
  <c r="AL9" i="32"/>
  <c r="AM9" i="32"/>
  <c r="AN9" i="32"/>
  <c r="AO9" i="32"/>
  <c r="AL10" i="32"/>
  <c r="AM10" i="32"/>
  <c r="AN10" i="32"/>
  <c r="AO10" i="32"/>
  <c r="AL11" i="32"/>
  <c r="AM11" i="32"/>
  <c r="AN11" i="32"/>
  <c r="AO11" i="32"/>
  <c r="AL12" i="32"/>
  <c r="AM12" i="32"/>
  <c r="AN12" i="32"/>
  <c r="AO12" i="32"/>
  <c r="AL13" i="32"/>
  <c r="AM13" i="32"/>
  <c r="AN13" i="32"/>
  <c r="AO13" i="32"/>
  <c r="AL14" i="32"/>
  <c r="AM14" i="32"/>
  <c r="AN14" i="32"/>
  <c r="AO14" i="32"/>
  <c r="AL15" i="32"/>
  <c r="AM15" i="32"/>
  <c r="AN15" i="32"/>
  <c r="AO15" i="32"/>
  <c r="AL16" i="32"/>
  <c r="AM16" i="32"/>
  <c r="AN16" i="32"/>
  <c r="AO16" i="32"/>
  <c r="AL17" i="32"/>
  <c r="AM17" i="32"/>
  <c r="AN17" i="32"/>
  <c r="AO17" i="32"/>
  <c r="AL18" i="32"/>
  <c r="AM18" i="32"/>
  <c r="AN18" i="32"/>
  <c r="AO18" i="32"/>
  <c r="AL19" i="32"/>
  <c r="AM19" i="32"/>
  <c r="AN19" i="32"/>
  <c r="AO19" i="32"/>
  <c r="AL20" i="32"/>
  <c r="AM20" i="32"/>
  <c r="AN20" i="32"/>
  <c r="AO20" i="32"/>
  <c r="AL21" i="32"/>
  <c r="AM21" i="32"/>
  <c r="AN21" i="32"/>
  <c r="AO21" i="32"/>
  <c r="AL22" i="32"/>
  <c r="AM22" i="32"/>
  <c r="AN22" i="32"/>
  <c r="AO22" i="32"/>
  <c r="AL23" i="32"/>
  <c r="AM23" i="32"/>
  <c r="AN23" i="32"/>
  <c r="AO23" i="32"/>
  <c r="AL24" i="32"/>
  <c r="AM24" i="32"/>
  <c r="AN24" i="32"/>
  <c r="AO24" i="32"/>
  <c r="AL25" i="32"/>
  <c r="AM25" i="32"/>
  <c r="AN25" i="32"/>
  <c r="AO25" i="32"/>
  <c r="AL26" i="32"/>
  <c r="AM26" i="32"/>
  <c r="AN26" i="32"/>
  <c r="AO26" i="32"/>
  <c r="AL27" i="32"/>
  <c r="AM27" i="32"/>
  <c r="AN27" i="32"/>
  <c r="AO27" i="32"/>
  <c r="AL28" i="32"/>
  <c r="AM28" i="32"/>
  <c r="AN28" i="32"/>
  <c r="AO28" i="32"/>
  <c r="AL29" i="32"/>
  <c r="AM29" i="32"/>
  <c r="AN29" i="32"/>
  <c r="AO29" i="32"/>
  <c r="AL30" i="32"/>
  <c r="AM30" i="32"/>
  <c r="AN30" i="32"/>
  <c r="AO30" i="32"/>
  <c r="AL31" i="32"/>
  <c r="AM31" i="32"/>
  <c r="AN31" i="32"/>
  <c r="AO31" i="32"/>
  <c r="AL32" i="32"/>
  <c r="AM32" i="32"/>
  <c r="AN32" i="32"/>
  <c r="AO32" i="32"/>
  <c r="AL33" i="32"/>
  <c r="AM33" i="32"/>
  <c r="AN33" i="32"/>
  <c r="AO33" i="32"/>
  <c r="AL34" i="32"/>
  <c r="AM34" i="32"/>
  <c r="AN34" i="32"/>
  <c r="AO34" i="32"/>
  <c r="AL35" i="32"/>
  <c r="AM35" i="32"/>
  <c r="AN35" i="32"/>
  <c r="AO35" i="32"/>
  <c r="AL36" i="32"/>
  <c r="AM36" i="32"/>
  <c r="AN36" i="32"/>
  <c r="AO36" i="32"/>
  <c r="AL37" i="32"/>
  <c r="AM37" i="32"/>
  <c r="AN37" i="32"/>
  <c r="AO37" i="32"/>
  <c r="AL38" i="32"/>
  <c r="AM38" i="32"/>
  <c r="AN38" i="32"/>
  <c r="AO38" i="32"/>
  <c r="AL39" i="32"/>
  <c r="AM39" i="32"/>
  <c r="AN39" i="32"/>
  <c r="AO39" i="32"/>
  <c r="AL40" i="32"/>
  <c r="AM40" i="32"/>
  <c r="AN40" i="32"/>
  <c r="AO40" i="32"/>
  <c r="AL41" i="32"/>
  <c r="AM41" i="32"/>
  <c r="AN41" i="32"/>
  <c r="AO41" i="32"/>
  <c r="AL42" i="32"/>
  <c r="AM42" i="32"/>
  <c r="AN42" i="32"/>
  <c r="AO42" i="32"/>
  <c r="AL43" i="32"/>
  <c r="AM43" i="32"/>
  <c r="AN43" i="32"/>
  <c r="AO43" i="32"/>
  <c r="AL44" i="32"/>
  <c r="AM44" i="32"/>
  <c r="AN44" i="32"/>
  <c r="AO44" i="32"/>
  <c r="AL45" i="32"/>
  <c r="AM45" i="32"/>
  <c r="AN45" i="32"/>
  <c r="AO45" i="32"/>
  <c r="AL46" i="32"/>
  <c r="AM46" i="32"/>
  <c r="AN46" i="32"/>
  <c r="AO46" i="32"/>
  <c r="AL47" i="32"/>
  <c r="AM47" i="32"/>
  <c r="AN47" i="32"/>
  <c r="AO47" i="32"/>
  <c r="AL48" i="32"/>
  <c r="AM48" i="32"/>
  <c r="AN48" i="32"/>
  <c r="AO48" i="32"/>
  <c r="AL49" i="32"/>
  <c r="AM49" i="32"/>
  <c r="AN49" i="32"/>
  <c r="AO49" i="32"/>
  <c r="AL50" i="32"/>
  <c r="AM50" i="32"/>
  <c r="AN50" i="32"/>
  <c r="AO50" i="32"/>
  <c r="AL51" i="32"/>
  <c r="AM51" i="32"/>
  <c r="AN51" i="32"/>
  <c r="AO51" i="32"/>
  <c r="AL52" i="32"/>
  <c r="AM52" i="32"/>
  <c r="AN52" i="32"/>
  <c r="AO52" i="32"/>
  <c r="AO8" i="32"/>
  <c r="AN8" i="32"/>
  <c r="AM8" i="32"/>
  <c r="AL8" i="32"/>
  <c r="Q6" i="33" l="1"/>
  <c r="P5" i="33"/>
  <c r="BC51" i="32"/>
  <c r="A51" i="32"/>
  <c r="BC50" i="32"/>
  <c r="A50" i="32"/>
  <c r="R6" i="33" l="1"/>
  <c r="Q5" i="33"/>
  <c r="BC47" i="32"/>
  <c r="A47" i="32"/>
  <c r="BC46" i="32"/>
  <c r="A46" i="32"/>
  <c r="BC45" i="32"/>
  <c r="A45" i="32"/>
  <c r="A48" i="32"/>
  <c r="BC48" i="32"/>
  <c r="A49" i="32"/>
  <c r="BC49" i="32"/>
  <c r="A52" i="32"/>
  <c r="BC52" i="32"/>
  <c r="S6" i="33" l="1"/>
  <c r="R5" i="33"/>
  <c r="AZ53" i="32"/>
  <c r="AY53" i="32"/>
  <c r="AX53" i="32"/>
  <c r="AW53" i="32"/>
  <c r="AU53" i="32"/>
  <c r="BC44" i="32"/>
  <c r="A44" i="32"/>
  <c r="BC43" i="32"/>
  <c r="A43" i="32"/>
  <c r="BC42" i="32"/>
  <c r="A42" i="32"/>
  <c r="BC41" i="32"/>
  <c r="A41" i="32"/>
  <c r="BC40" i="32"/>
  <c r="A40" i="32"/>
  <c r="BC39" i="32"/>
  <c r="A39" i="32"/>
  <c r="BC38" i="32"/>
  <c r="A38" i="32"/>
  <c r="BC37" i="32"/>
  <c r="A37" i="32"/>
  <c r="BC36" i="32"/>
  <c r="A36" i="32"/>
  <c r="BC35" i="32"/>
  <c r="A35" i="32"/>
  <c r="BC34" i="32"/>
  <c r="A34" i="32"/>
  <c r="BC33" i="32"/>
  <c r="A33" i="32"/>
  <c r="BC32" i="32"/>
  <c r="A32" i="32"/>
  <c r="BC31" i="32"/>
  <c r="A31" i="32"/>
  <c r="BC30" i="32"/>
  <c r="A30" i="32"/>
  <c r="BC29" i="32"/>
  <c r="A29" i="32"/>
  <c r="BC28" i="32"/>
  <c r="A28" i="32"/>
  <c r="BC27" i="32"/>
  <c r="A27" i="32"/>
  <c r="BC26" i="32"/>
  <c r="A26" i="32"/>
  <c r="BC25" i="32"/>
  <c r="A25" i="32"/>
  <c r="BC24" i="32"/>
  <c r="A24" i="32"/>
  <c r="BC23" i="32"/>
  <c r="A23" i="32"/>
  <c r="BC22" i="32"/>
  <c r="A22" i="32"/>
  <c r="BC21" i="32"/>
  <c r="A21" i="32"/>
  <c r="BC20" i="32"/>
  <c r="A20" i="32"/>
  <c r="BC19" i="32"/>
  <c r="A19" i="32"/>
  <c r="BC18" i="32"/>
  <c r="A18" i="32"/>
  <c r="BC17" i="32"/>
  <c r="A17" i="32"/>
  <c r="BC16" i="32"/>
  <c r="A16" i="32"/>
  <c r="BC15" i="32"/>
  <c r="A15" i="32"/>
  <c r="BC14" i="32"/>
  <c r="A14" i="32"/>
  <c r="BC13" i="32"/>
  <c r="A13" i="32"/>
  <c r="BC12" i="32"/>
  <c r="A12" i="32"/>
  <c r="BC11" i="32"/>
  <c r="A11" i="32"/>
  <c r="BC10" i="32"/>
  <c r="BC9" i="32"/>
  <c r="A9" i="32"/>
  <c r="BC8" i="32"/>
  <c r="A8" i="32"/>
  <c r="G6" i="32"/>
  <c r="C4" i="32" s="1"/>
  <c r="X2" i="32"/>
  <c r="V2" i="32"/>
  <c r="T6" i="33" l="1"/>
  <c r="S5" i="33"/>
  <c r="BA53" i="32"/>
  <c r="AM53" i="32"/>
  <c r="AN53" i="32"/>
  <c r="AO53" i="32"/>
  <c r="G5" i="32"/>
  <c r="H6" i="32"/>
  <c r="AL53" i="32"/>
  <c r="AZ26" i="31"/>
  <c r="AZ20" i="31"/>
  <c r="AZ38" i="31"/>
  <c r="U6" i="33" l="1"/>
  <c r="T5" i="33"/>
  <c r="C3" i="32"/>
  <c r="I6" i="32"/>
  <c r="H5" i="32"/>
  <c r="BB45" i="31"/>
  <c r="AP45" i="31"/>
  <c r="AO45" i="31"/>
  <c r="AN45" i="31"/>
  <c r="AM45" i="31"/>
  <c r="AL45" i="31"/>
  <c r="A45" i="31"/>
  <c r="V6" i="33" l="1"/>
  <c r="U5" i="33"/>
  <c r="J6" i="32"/>
  <c r="I5" i="32"/>
  <c r="BD18" i="32"/>
  <c r="BD22" i="32"/>
  <c r="BD21" i="32"/>
  <c r="BD20" i="32"/>
  <c r="BD19" i="32"/>
  <c r="BD16" i="32"/>
  <c r="BD15" i="32"/>
  <c r="BD14" i="32"/>
  <c r="BD13" i="32"/>
  <c r="BD12" i="32"/>
  <c r="BD11" i="32"/>
  <c r="BD10" i="32"/>
  <c r="BD9" i="32"/>
  <c r="BD8" i="32"/>
  <c r="D4" i="32"/>
  <c r="AQ45" i="31"/>
  <c r="AR45" i="31"/>
  <c r="W6" i="33" l="1"/>
  <c r="V5" i="33"/>
  <c r="AP9" i="32"/>
  <c r="AP17" i="32"/>
  <c r="AP21" i="32"/>
  <c r="AP25" i="32"/>
  <c r="AP29" i="32"/>
  <c r="AP33" i="32"/>
  <c r="AP37" i="32"/>
  <c r="AP41" i="32"/>
  <c r="AP45" i="32"/>
  <c r="AP10" i="32"/>
  <c r="AP14" i="32"/>
  <c r="AP18" i="32"/>
  <c r="AP22" i="32"/>
  <c r="AP26" i="32"/>
  <c r="AP30" i="32"/>
  <c r="AP34" i="32"/>
  <c r="AP38" i="32"/>
  <c r="AP42" i="32"/>
  <c r="AP46" i="32"/>
  <c r="AP50" i="32"/>
  <c r="AQ50" i="32" s="1"/>
  <c r="AP8" i="32"/>
  <c r="AP11" i="32"/>
  <c r="AP15" i="32"/>
  <c r="AP19" i="32"/>
  <c r="AP23" i="32"/>
  <c r="AP27" i="32"/>
  <c r="AP31" i="32"/>
  <c r="AP35" i="32"/>
  <c r="AP39" i="32"/>
  <c r="AP43" i="32"/>
  <c r="AP47" i="32"/>
  <c r="AR47" i="32" s="1"/>
  <c r="AP51" i="32"/>
  <c r="AQ51" i="32" s="1"/>
  <c r="AP12" i="32"/>
  <c r="AP16" i="32"/>
  <c r="AP20" i="32"/>
  <c r="AP24" i="32"/>
  <c r="AP28" i="32"/>
  <c r="AP32" i="32"/>
  <c r="AP36" i="32"/>
  <c r="AP40" i="32"/>
  <c r="AP44" i="32"/>
  <c r="AP48" i="32"/>
  <c r="AP52" i="32"/>
  <c r="AQ52" i="32" s="1"/>
  <c r="AP49" i="32"/>
  <c r="K6" i="32"/>
  <c r="J5" i="32"/>
  <c r="AS50" i="31"/>
  <c r="AS51" i="31"/>
  <c r="X6" i="33" l="1"/>
  <c r="W5" i="33"/>
  <c r="AQ47" i="32"/>
  <c r="AQ49" i="32"/>
  <c r="AQ48" i="32"/>
  <c r="AQ45" i="32"/>
  <c r="AR46" i="32"/>
  <c r="AQ46" i="32"/>
  <c r="AP53" i="32"/>
  <c r="AQ8" i="32"/>
  <c r="AQ38" i="32"/>
  <c r="AR41" i="32"/>
  <c r="AQ41" i="32"/>
  <c r="AR14" i="32"/>
  <c r="AQ14" i="32"/>
  <c r="AQ32" i="32"/>
  <c r="AR42" i="32"/>
  <c r="AQ42" i="32"/>
  <c r="AQ24" i="32"/>
  <c r="AR24" i="32"/>
  <c r="AQ36" i="32"/>
  <c r="AR36" i="32"/>
  <c r="AR21" i="32"/>
  <c r="AQ21" i="32"/>
  <c r="AQ31" i="32"/>
  <c r="AR31" i="32"/>
  <c r="AQ43" i="32"/>
  <c r="AR43" i="32"/>
  <c r="AQ17" i="32"/>
  <c r="AR17" i="32"/>
  <c r="AQ30" i="32"/>
  <c r="AQ28" i="32"/>
  <c r="AR28" i="32"/>
  <c r="AQ44" i="32"/>
  <c r="AR44" i="32"/>
  <c r="AR23" i="32"/>
  <c r="AQ23" i="32"/>
  <c r="AR35" i="32"/>
  <c r="AQ35" i="32"/>
  <c r="L6" i="32"/>
  <c r="K5" i="32"/>
  <c r="AR10" i="32"/>
  <c r="AQ10" i="32"/>
  <c r="AR12" i="32"/>
  <c r="AQ12" i="32"/>
  <c r="AR29" i="32"/>
  <c r="AQ29" i="32"/>
  <c r="AR33" i="32"/>
  <c r="AQ33" i="32"/>
  <c r="AQ19" i="32"/>
  <c r="AQ20" i="32"/>
  <c r="AR20" i="32"/>
  <c r="AQ27" i="32"/>
  <c r="AR27" i="32"/>
  <c r="AQ39" i="32"/>
  <c r="AR39" i="32"/>
  <c r="AQ9" i="32"/>
  <c r="AR9" i="32"/>
  <c r="AR16" i="32"/>
  <c r="AQ16" i="32"/>
  <c r="AQ13" i="32"/>
  <c r="AR13" i="32"/>
  <c r="AQ15" i="32"/>
  <c r="AR15" i="32"/>
  <c r="AQ11" i="32"/>
  <c r="AR11" i="32"/>
  <c r="AR25" i="32"/>
  <c r="AQ25" i="32"/>
  <c r="AR37" i="32"/>
  <c r="AQ37" i="32"/>
  <c r="AR18" i="32"/>
  <c r="AQ18" i="32"/>
  <c r="AQ26" i="32"/>
  <c r="AR26" i="32"/>
  <c r="AQ40" i="32"/>
  <c r="AR40" i="32"/>
  <c r="AQ22" i="32"/>
  <c r="AR22" i="32"/>
  <c r="AR34" i="32"/>
  <c r="AQ34" i="32"/>
  <c r="AP8" i="31"/>
  <c r="AO8" i="31"/>
  <c r="AN8" i="31"/>
  <c r="AM8" i="31"/>
  <c r="AL8" i="31"/>
  <c r="Y6" i="33" l="1"/>
  <c r="X5" i="33"/>
  <c r="M6" i="32"/>
  <c r="L5" i="32"/>
  <c r="AR54" i="32"/>
  <c r="AR53" i="32"/>
  <c r="AQ53" i="32"/>
  <c r="BB50" i="31"/>
  <c r="AP50" i="31"/>
  <c r="AO50" i="31"/>
  <c r="AN50" i="31"/>
  <c r="AM50" i="31"/>
  <c r="AL50" i="31"/>
  <c r="A50" i="31"/>
  <c r="BB49" i="31"/>
  <c r="AP49" i="31"/>
  <c r="AO49" i="31"/>
  <c r="AN49" i="31"/>
  <c r="AM49" i="31"/>
  <c r="AL49" i="31"/>
  <c r="A49" i="31"/>
  <c r="BB48" i="31"/>
  <c r="AP48" i="31"/>
  <c r="AO48" i="31"/>
  <c r="AN48" i="31"/>
  <c r="AM48" i="31"/>
  <c r="AL48" i="31"/>
  <c r="A48" i="31"/>
  <c r="Z6" i="33" l="1"/>
  <c r="Y5" i="33"/>
  <c r="N6" i="32"/>
  <c r="M5" i="32"/>
  <c r="AQ48" i="31"/>
  <c r="AR50" i="31"/>
  <c r="AR49" i="31"/>
  <c r="AR48" i="31"/>
  <c r="AQ50" i="31"/>
  <c r="AQ49" i="31"/>
  <c r="AL9" i="31"/>
  <c r="AM9" i="31"/>
  <c r="AN9" i="31"/>
  <c r="AO9" i="31"/>
  <c r="AP9" i="31"/>
  <c r="AL10" i="31"/>
  <c r="AM10" i="31"/>
  <c r="AN10" i="31"/>
  <c r="AO10" i="31"/>
  <c r="AP10" i="31"/>
  <c r="AL11" i="31"/>
  <c r="AM11" i="31"/>
  <c r="AN11" i="31"/>
  <c r="AO11" i="31"/>
  <c r="AP11" i="31"/>
  <c r="AL12" i="31"/>
  <c r="AM12" i="31"/>
  <c r="AN12" i="31"/>
  <c r="AO12" i="31"/>
  <c r="AP12" i="31"/>
  <c r="AL13" i="31"/>
  <c r="AM13" i="31"/>
  <c r="AN13" i="31"/>
  <c r="AO13" i="31"/>
  <c r="AP13" i="31"/>
  <c r="AL14" i="31"/>
  <c r="AM14" i="31"/>
  <c r="AN14" i="31"/>
  <c r="AO14" i="31"/>
  <c r="AP14" i="31"/>
  <c r="AL15" i="31"/>
  <c r="AM15" i="31"/>
  <c r="AN15" i="31"/>
  <c r="AO15" i="31"/>
  <c r="AP15" i="31"/>
  <c r="AL16" i="31"/>
  <c r="AM16" i="31"/>
  <c r="AN16" i="31"/>
  <c r="AO16" i="31"/>
  <c r="AP16" i="31"/>
  <c r="AL17" i="31"/>
  <c r="AM17" i="31"/>
  <c r="AN17" i="31"/>
  <c r="AO17" i="31"/>
  <c r="AP17" i="31"/>
  <c r="AL18" i="31"/>
  <c r="AM18" i="31"/>
  <c r="AN18" i="31"/>
  <c r="AO18" i="31"/>
  <c r="AP18" i="31"/>
  <c r="AL19" i="31"/>
  <c r="AM19" i="31"/>
  <c r="AN19" i="31"/>
  <c r="AO19" i="31"/>
  <c r="AP19" i="31"/>
  <c r="AL20" i="31"/>
  <c r="AM20" i="31"/>
  <c r="AN20" i="31"/>
  <c r="AO20" i="31"/>
  <c r="AP20" i="31"/>
  <c r="AL21" i="31"/>
  <c r="AM21" i="31"/>
  <c r="AN21" i="31"/>
  <c r="AO21" i="31"/>
  <c r="AP21" i="31"/>
  <c r="AL22" i="31"/>
  <c r="AM22" i="31"/>
  <c r="AN22" i="31"/>
  <c r="AO22" i="31"/>
  <c r="AP22" i="31"/>
  <c r="AL23" i="31"/>
  <c r="AM23" i="31"/>
  <c r="AN23" i="31"/>
  <c r="AO23" i="31"/>
  <c r="AP23" i="31"/>
  <c r="AL24" i="31"/>
  <c r="AM24" i="31"/>
  <c r="AN24" i="31"/>
  <c r="AO24" i="31"/>
  <c r="AP24" i="31"/>
  <c r="AL25" i="31"/>
  <c r="AM25" i="31"/>
  <c r="AN25" i="31"/>
  <c r="AO25" i="31"/>
  <c r="AP25" i="31"/>
  <c r="AL26" i="31"/>
  <c r="AM26" i="31"/>
  <c r="AN26" i="31"/>
  <c r="AO26" i="31"/>
  <c r="AP26" i="31"/>
  <c r="AL27" i="31"/>
  <c r="AM27" i="31"/>
  <c r="AN27" i="31"/>
  <c r="AO27" i="31"/>
  <c r="AP27" i="31"/>
  <c r="AL28" i="31"/>
  <c r="AM28" i="31"/>
  <c r="AN28" i="31"/>
  <c r="AO28" i="31"/>
  <c r="AP28" i="31"/>
  <c r="AL29" i="31"/>
  <c r="AM29" i="31"/>
  <c r="AN29" i="31"/>
  <c r="AO29" i="31"/>
  <c r="AP29" i="31"/>
  <c r="AL30" i="31"/>
  <c r="AM30" i="31"/>
  <c r="AN30" i="31"/>
  <c r="AO30" i="31"/>
  <c r="AP30" i="31"/>
  <c r="AL31" i="31"/>
  <c r="AM31" i="31"/>
  <c r="AN31" i="31"/>
  <c r="AO31" i="31"/>
  <c r="AP31" i="31"/>
  <c r="AL32" i="31"/>
  <c r="AM32" i="31"/>
  <c r="AN32" i="31"/>
  <c r="AO32" i="31"/>
  <c r="AP32" i="31"/>
  <c r="AL33" i="31"/>
  <c r="AM33" i="31"/>
  <c r="AN33" i="31"/>
  <c r="AO33" i="31"/>
  <c r="AP33" i="31"/>
  <c r="AL34" i="31"/>
  <c r="AM34" i="31"/>
  <c r="AN34" i="31"/>
  <c r="AO34" i="31"/>
  <c r="AP34" i="31"/>
  <c r="AL35" i="31"/>
  <c r="AM35" i="31"/>
  <c r="AN35" i="31"/>
  <c r="AO35" i="31"/>
  <c r="AP35" i="31"/>
  <c r="AL36" i="31"/>
  <c r="AM36" i="31"/>
  <c r="AN36" i="31"/>
  <c r="AO36" i="31"/>
  <c r="AP36" i="31"/>
  <c r="AL37" i="31"/>
  <c r="AM37" i="31"/>
  <c r="AN37" i="31"/>
  <c r="AO37" i="31"/>
  <c r="AP37" i="31"/>
  <c r="AL38" i="31"/>
  <c r="AM38" i="31"/>
  <c r="AN38" i="31"/>
  <c r="AO38" i="31"/>
  <c r="AP38" i="31"/>
  <c r="AL39" i="31"/>
  <c r="AM39" i="31"/>
  <c r="AN39" i="31"/>
  <c r="AO39" i="31"/>
  <c r="AP39" i="31"/>
  <c r="AL40" i="31"/>
  <c r="AM40" i="31"/>
  <c r="AN40" i="31"/>
  <c r="AO40" i="31"/>
  <c r="AP40" i="31"/>
  <c r="AL41" i="31"/>
  <c r="AM41" i="31"/>
  <c r="AN41" i="31"/>
  <c r="AO41" i="31"/>
  <c r="AP41" i="31"/>
  <c r="AL42" i="31"/>
  <c r="AM42" i="31"/>
  <c r="AN42" i="31"/>
  <c r="AO42" i="31"/>
  <c r="AP42" i="31"/>
  <c r="AL43" i="31"/>
  <c r="AM43" i="31"/>
  <c r="AN43" i="31"/>
  <c r="AO43" i="31"/>
  <c r="AP43" i="31"/>
  <c r="AL44" i="31"/>
  <c r="AM44" i="31"/>
  <c r="AN44" i="31"/>
  <c r="AO44" i="31"/>
  <c r="AP44" i="31"/>
  <c r="AL46" i="31"/>
  <c r="AM46" i="31"/>
  <c r="AN46" i="31"/>
  <c r="AO46" i="31"/>
  <c r="AP46" i="31"/>
  <c r="AL47" i="31"/>
  <c r="AM47" i="31"/>
  <c r="AN47" i="31"/>
  <c r="AO47" i="31"/>
  <c r="AP47" i="31"/>
  <c r="AL51" i="31"/>
  <c r="AM51" i="31"/>
  <c r="AN51" i="31"/>
  <c r="AO51" i="31"/>
  <c r="AP51" i="31"/>
  <c r="AL52" i="31"/>
  <c r="AM52" i="31"/>
  <c r="AN52" i="31"/>
  <c r="AO52" i="31"/>
  <c r="AP52" i="31"/>
  <c r="AL53" i="31"/>
  <c r="AM53" i="31"/>
  <c r="AN53" i="31"/>
  <c r="AO53" i="31"/>
  <c r="AP53" i="31"/>
  <c r="AA6" i="33" l="1"/>
  <c r="Z5" i="33"/>
  <c r="O6" i="32"/>
  <c r="N5" i="32"/>
  <c r="AR39" i="31"/>
  <c r="AQ36" i="31"/>
  <c r="AR23" i="31"/>
  <c r="AR16" i="31"/>
  <c r="AR24" i="31"/>
  <c r="AR15" i="31"/>
  <c r="AQ11" i="31"/>
  <c r="AR36" i="31"/>
  <c r="AR28" i="31"/>
  <c r="AQ24" i="31"/>
  <c r="AQ20" i="31"/>
  <c r="AQ17" i="31"/>
  <c r="AR44" i="31"/>
  <c r="AR40" i="31"/>
  <c r="AQ39" i="31"/>
  <c r="AR37" i="31"/>
  <c r="AQ34" i="31"/>
  <c r="AQ30" i="31"/>
  <c r="AR27" i="31"/>
  <c r="AR21" i="31"/>
  <c r="AR20" i="31"/>
  <c r="AQ16" i="31"/>
  <c r="AR13" i="31"/>
  <c r="AR12" i="31"/>
  <c r="AQ32" i="31"/>
  <c r="AQ31" i="31"/>
  <c r="AR29" i="31"/>
  <c r="AQ28" i="31"/>
  <c r="AQ10" i="31"/>
  <c r="AQ44" i="31"/>
  <c r="AR46" i="31"/>
  <c r="AQ25" i="31"/>
  <c r="AQ12" i="31"/>
  <c r="AQ42" i="31"/>
  <c r="AQ51" i="31"/>
  <c r="AQ41" i="31"/>
  <c r="AQ33" i="31"/>
  <c r="AQ27" i="31"/>
  <c r="AR25" i="31"/>
  <c r="AQ22" i="31"/>
  <c r="AQ19" i="31"/>
  <c r="AR17" i="31"/>
  <c r="AQ14" i="31"/>
  <c r="AQ9" i="31"/>
  <c r="AQ53" i="31"/>
  <c r="AQ52" i="31"/>
  <c r="AQ47" i="31"/>
  <c r="AQ43" i="31"/>
  <c r="AR41" i="31"/>
  <c r="AQ40" i="31"/>
  <c r="AQ38" i="31"/>
  <c r="AQ35" i="31"/>
  <c r="AR33" i="31"/>
  <c r="AR32" i="31"/>
  <c r="AQ21" i="31"/>
  <c r="AR19" i="31"/>
  <c r="AQ13" i="31"/>
  <c r="AR9" i="31"/>
  <c r="AQ46" i="31"/>
  <c r="AR43" i="31"/>
  <c r="AQ37" i="31"/>
  <c r="AR35" i="31"/>
  <c r="AQ29" i="31"/>
  <c r="AQ26" i="31"/>
  <c r="AQ23" i="31"/>
  <c r="AQ18" i="31"/>
  <c r="AQ15" i="31"/>
  <c r="AR11" i="31"/>
  <c r="AR47" i="31"/>
  <c r="AR42" i="31"/>
  <c r="AR38" i="31"/>
  <c r="AR34" i="31"/>
  <c r="AR30" i="31"/>
  <c r="AR26" i="31"/>
  <c r="AR22" i="31"/>
  <c r="AR18" i="31"/>
  <c r="AR14" i="31"/>
  <c r="AR10" i="31"/>
  <c r="AB6" i="33" l="1"/>
  <c r="AA5" i="33"/>
  <c r="P6" i="32"/>
  <c r="O5" i="32"/>
  <c r="AY54" i="31"/>
  <c r="AX54" i="31"/>
  <c r="AW54" i="31"/>
  <c r="AV54" i="31"/>
  <c r="AU54" i="31"/>
  <c r="BB53" i="31"/>
  <c r="A53" i="31"/>
  <c r="BB52" i="31"/>
  <c r="A52" i="31"/>
  <c r="BB51" i="31"/>
  <c r="A51" i="31"/>
  <c r="BB47" i="31"/>
  <c r="A47" i="31"/>
  <c r="BB46" i="31"/>
  <c r="A46" i="31"/>
  <c r="BB44" i="31"/>
  <c r="A44" i="31"/>
  <c r="BB43" i="31"/>
  <c r="A43" i="31"/>
  <c r="BB42" i="31"/>
  <c r="A42" i="31"/>
  <c r="BB41" i="31"/>
  <c r="A41" i="31"/>
  <c r="BB40" i="31"/>
  <c r="A40" i="31"/>
  <c r="BB39" i="31"/>
  <c r="A39" i="31"/>
  <c r="BB38" i="31"/>
  <c r="A38" i="31"/>
  <c r="BB37" i="31"/>
  <c r="A37" i="31"/>
  <c r="BB36" i="31"/>
  <c r="A36" i="31"/>
  <c r="BB35" i="31"/>
  <c r="A35" i="31"/>
  <c r="BB34" i="31"/>
  <c r="A34" i="31"/>
  <c r="BB33" i="31"/>
  <c r="A33" i="31"/>
  <c r="BB32" i="31"/>
  <c r="A32" i="31"/>
  <c r="BB31" i="31"/>
  <c r="A31" i="31"/>
  <c r="BB30" i="31"/>
  <c r="A30" i="31"/>
  <c r="BB29" i="31"/>
  <c r="A29" i="31"/>
  <c r="BB28" i="31"/>
  <c r="A28" i="31"/>
  <c r="BB27" i="31"/>
  <c r="A27" i="31"/>
  <c r="BB26" i="31"/>
  <c r="A26" i="31"/>
  <c r="BB25" i="31"/>
  <c r="A25" i="31"/>
  <c r="BB24" i="31"/>
  <c r="A24" i="31"/>
  <c r="BB23" i="31"/>
  <c r="A23" i="31"/>
  <c r="BB22" i="31"/>
  <c r="A22" i="31"/>
  <c r="BB21" i="31"/>
  <c r="A21" i="31"/>
  <c r="BB20" i="31"/>
  <c r="AZ54" i="31"/>
  <c r="A20" i="31"/>
  <c r="BB19" i="31"/>
  <c r="A19" i="31"/>
  <c r="BB18" i="31"/>
  <c r="A18" i="31"/>
  <c r="BB17" i="31"/>
  <c r="A17" i="31"/>
  <c r="BB16" i="31"/>
  <c r="A16" i="31"/>
  <c r="BB15" i="31"/>
  <c r="A15" i="31"/>
  <c r="BB14" i="31"/>
  <c r="A14" i="31"/>
  <c r="BB13" i="31"/>
  <c r="A13" i="31"/>
  <c r="BB12" i="31"/>
  <c r="A12" i="31"/>
  <c r="BB11" i="31"/>
  <c r="A11" i="31"/>
  <c r="BB10" i="31"/>
  <c r="A10" i="31"/>
  <c r="BB9" i="31"/>
  <c r="A9" i="31"/>
  <c r="BB8" i="31"/>
  <c r="A8" i="31"/>
  <c r="G6" i="31"/>
  <c r="C4" i="31" s="1"/>
  <c r="G5" i="31"/>
  <c r="X2" i="31"/>
  <c r="V2" i="31"/>
  <c r="AC6" i="33" l="1"/>
  <c r="AB5" i="33"/>
  <c r="Q6" i="32"/>
  <c r="P5" i="32"/>
  <c r="AM54" i="31"/>
  <c r="AN54" i="31"/>
  <c r="AO54" i="31"/>
  <c r="AL54" i="31"/>
  <c r="H6" i="31"/>
  <c r="I6" i="31" s="1"/>
  <c r="I5" i="31" s="1"/>
  <c r="J6" i="31"/>
  <c r="C3" i="31"/>
  <c r="AZ26" i="30"/>
  <c r="AZ20" i="30"/>
  <c r="AZ38" i="30"/>
  <c r="AD6" i="33" l="1"/>
  <c r="AC5" i="33"/>
  <c r="R6" i="32"/>
  <c r="Q5" i="32"/>
  <c r="H5" i="31"/>
  <c r="BC9" i="31"/>
  <c r="BC23" i="31"/>
  <c r="BC22" i="31"/>
  <c r="BC21" i="31"/>
  <c r="BC20" i="31"/>
  <c r="BC16" i="31"/>
  <c r="BC15" i="31"/>
  <c r="BC14" i="31"/>
  <c r="BC13" i="31"/>
  <c r="BC12" i="31"/>
  <c r="BC11" i="31"/>
  <c r="BC10" i="31"/>
  <c r="BC8" i="31"/>
  <c r="BC18" i="31"/>
  <c r="BC19" i="31"/>
  <c r="D4" i="31"/>
  <c r="K6" i="31"/>
  <c r="J5" i="31"/>
  <c r="AS48" i="30"/>
  <c r="AT48" i="30"/>
  <c r="AM10" i="30"/>
  <c r="AE6" i="33" l="1"/>
  <c r="AD5" i="33"/>
  <c r="S6" i="32"/>
  <c r="R5" i="32"/>
  <c r="L6" i="31"/>
  <c r="K5" i="31"/>
  <c r="AO49" i="30"/>
  <c r="AN49" i="30"/>
  <c r="AL8" i="30"/>
  <c r="AF6" i="33" l="1"/>
  <c r="AE5" i="33"/>
  <c r="T6" i="32"/>
  <c r="S5" i="32"/>
  <c r="AQ8" i="31"/>
  <c r="AR8" i="31"/>
  <c r="AP54" i="31"/>
  <c r="M6" i="31"/>
  <c r="L5" i="31"/>
  <c r="AO9" i="30"/>
  <c r="AO10" i="30"/>
  <c r="AO11" i="30"/>
  <c r="AO12" i="30"/>
  <c r="AO13" i="30"/>
  <c r="AO14" i="30"/>
  <c r="AO15" i="30"/>
  <c r="AO16" i="30"/>
  <c r="AO17" i="30"/>
  <c r="AO18" i="30"/>
  <c r="AO19" i="30"/>
  <c r="AO20" i="30"/>
  <c r="AO21" i="30"/>
  <c r="AO22" i="30"/>
  <c r="AO23" i="30"/>
  <c r="AO24" i="30"/>
  <c r="AO25" i="30"/>
  <c r="AO26" i="30"/>
  <c r="AO27" i="30"/>
  <c r="AO28" i="30"/>
  <c r="AO29" i="30"/>
  <c r="AO30" i="30"/>
  <c r="AO31" i="30"/>
  <c r="AO32" i="30"/>
  <c r="AO33" i="30"/>
  <c r="AO34" i="30"/>
  <c r="AO35" i="30"/>
  <c r="AO36" i="30"/>
  <c r="AO37" i="30"/>
  <c r="AO38" i="30"/>
  <c r="AO39" i="30"/>
  <c r="AO40" i="30"/>
  <c r="AO41" i="30"/>
  <c r="AO42" i="30"/>
  <c r="AO43" i="30"/>
  <c r="AO44" i="30"/>
  <c r="AO45" i="30"/>
  <c r="AO46" i="30"/>
  <c r="AO47" i="30"/>
  <c r="AO48" i="30"/>
  <c r="AO8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M9" i="30"/>
  <c r="AM11" i="30"/>
  <c r="AM12" i="30"/>
  <c r="AM13" i="30"/>
  <c r="AM14" i="30"/>
  <c r="AM15" i="30"/>
  <c r="AM16" i="30"/>
  <c r="AM17" i="30"/>
  <c r="AM18" i="30"/>
  <c r="AM19" i="30"/>
  <c r="AM20" i="30"/>
  <c r="AM21" i="30"/>
  <c r="AM22" i="30"/>
  <c r="AM23" i="30"/>
  <c r="AM24" i="30"/>
  <c r="AM25" i="30"/>
  <c r="AM26" i="30"/>
  <c r="AM27" i="30"/>
  <c r="AM28" i="30"/>
  <c r="AM29" i="30"/>
  <c r="AM30" i="30"/>
  <c r="AM31" i="30"/>
  <c r="AM32" i="30"/>
  <c r="AM33" i="30"/>
  <c r="AM34" i="30"/>
  <c r="AM35" i="30"/>
  <c r="AM36" i="30"/>
  <c r="AM37" i="30"/>
  <c r="AM38" i="30"/>
  <c r="AM39" i="30"/>
  <c r="AM40" i="30"/>
  <c r="AM41" i="30"/>
  <c r="AM42" i="30"/>
  <c r="AM43" i="30"/>
  <c r="AM44" i="30"/>
  <c r="AM45" i="30"/>
  <c r="AM46" i="30"/>
  <c r="AM47" i="30"/>
  <c r="AM48" i="30"/>
  <c r="AM49" i="30"/>
  <c r="AM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BB49" i="30"/>
  <c r="A49" i="30"/>
  <c r="AG6" i="33" l="1"/>
  <c r="AF5" i="33"/>
  <c r="U6" i="32"/>
  <c r="T5" i="32"/>
  <c r="N6" i="31"/>
  <c r="M5" i="31"/>
  <c r="AR55" i="31"/>
  <c r="AR54" i="31"/>
  <c r="AQ54" i="31"/>
  <c r="BC29" i="29"/>
  <c r="AH6" i="33" l="1"/>
  <c r="AG5" i="33"/>
  <c r="V6" i="32"/>
  <c r="U5" i="32"/>
  <c r="O6" i="31"/>
  <c r="N5" i="31"/>
  <c r="AY50" i="30"/>
  <c r="AX50" i="30"/>
  <c r="AW50" i="30"/>
  <c r="AV50" i="30"/>
  <c r="AU50" i="30"/>
  <c r="BB48" i="30"/>
  <c r="A48" i="30"/>
  <c r="BB47" i="30"/>
  <c r="A47" i="30"/>
  <c r="BB46" i="30"/>
  <c r="A46" i="30"/>
  <c r="BB45" i="30"/>
  <c r="A45" i="30"/>
  <c r="BB44" i="30"/>
  <c r="A44" i="30"/>
  <c r="BB43" i="30"/>
  <c r="A43" i="30"/>
  <c r="BB42" i="30"/>
  <c r="A42" i="30"/>
  <c r="BB41" i="30"/>
  <c r="A41" i="30"/>
  <c r="BB40" i="30"/>
  <c r="A40" i="30"/>
  <c r="BB39" i="30"/>
  <c r="A39" i="30"/>
  <c r="BB38" i="30"/>
  <c r="A38" i="30"/>
  <c r="BB37" i="30"/>
  <c r="A37" i="30"/>
  <c r="BB36" i="30"/>
  <c r="A36" i="30"/>
  <c r="BB35" i="30"/>
  <c r="A35" i="30"/>
  <c r="BB34" i="30"/>
  <c r="A34" i="30"/>
  <c r="BB33" i="30"/>
  <c r="A33" i="30"/>
  <c r="BB32" i="30"/>
  <c r="A32" i="30"/>
  <c r="BB31" i="30"/>
  <c r="A31" i="30"/>
  <c r="BB30" i="30"/>
  <c r="A30" i="30"/>
  <c r="BB29" i="30"/>
  <c r="A29" i="30"/>
  <c r="BB28" i="30"/>
  <c r="A28" i="30"/>
  <c r="BB27" i="30"/>
  <c r="A27" i="30"/>
  <c r="BB26" i="30"/>
  <c r="A26" i="30"/>
  <c r="BB25" i="30"/>
  <c r="A25" i="30"/>
  <c r="BB24" i="30"/>
  <c r="A24" i="30"/>
  <c r="BB23" i="30"/>
  <c r="A23" i="30"/>
  <c r="BB22" i="30"/>
  <c r="A22" i="30"/>
  <c r="BB21" i="30"/>
  <c r="A21" i="30"/>
  <c r="BB20" i="30"/>
  <c r="AZ50" i="30"/>
  <c r="A20" i="30"/>
  <c r="BB19" i="30"/>
  <c r="A19" i="30"/>
  <c r="BB18" i="30"/>
  <c r="A18" i="30"/>
  <c r="BB17" i="30"/>
  <c r="A17" i="30"/>
  <c r="BB16" i="30"/>
  <c r="A16" i="30"/>
  <c r="BB15" i="30"/>
  <c r="A15" i="30"/>
  <c r="BB14" i="30"/>
  <c r="A14" i="30"/>
  <c r="BB13" i="30"/>
  <c r="A13" i="30"/>
  <c r="BB12" i="30"/>
  <c r="A12" i="30"/>
  <c r="BB11" i="30"/>
  <c r="A11" i="30"/>
  <c r="BB10" i="30"/>
  <c r="A10" i="30"/>
  <c r="BB9" i="30"/>
  <c r="A9" i="30"/>
  <c r="BB8" i="30"/>
  <c r="A8" i="30"/>
  <c r="G6" i="30"/>
  <c r="X2" i="30"/>
  <c r="V2" i="30"/>
  <c r="AI6" i="33" l="1"/>
  <c r="AH5" i="33"/>
  <c r="V5" i="32"/>
  <c r="W6" i="32"/>
  <c r="O5" i="31"/>
  <c r="P6" i="31"/>
  <c r="AM50" i="30"/>
  <c r="AO50" i="30"/>
  <c r="C4" i="30"/>
  <c r="H6" i="30"/>
  <c r="G5" i="30"/>
  <c r="AL50" i="30"/>
  <c r="AN50" i="30"/>
  <c r="AZ26" i="29"/>
  <c r="AZ20" i="29"/>
  <c r="AZ39" i="29"/>
  <c r="AJ6" i="33" l="1"/>
  <c r="AI5" i="33"/>
  <c r="X6" i="32"/>
  <c r="W5" i="32"/>
  <c r="Q6" i="31"/>
  <c r="P5" i="31"/>
  <c r="C3" i="30"/>
  <c r="I6" i="30"/>
  <c r="H5" i="30"/>
  <c r="AS47" i="29"/>
  <c r="AT47" i="29"/>
  <c r="AS48" i="29"/>
  <c r="AT48" i="29"/>
  <c r="AK6" i="33" l="1"/>
  <c r="AK5" i="33" s="1"/>
  <c r="AJ5" i="33"/>
  <c r="Y6" i="32"/>
  <c r="X5" i="32"/>
  <c r="R6" i="31"/>
  <c r="Q5" i="31"/>
  <c r="J6" i="30"/>
  <c r="I5" i="30"/>
  <c r="BC23" i="30"/>
  <c r="BC22" i="30"/>
  <c r="BC21" i="30"/>
  <c r="BC20" i="30"/>
  <c r="BC19" i="30"/>
  <c r="BC18" i="30"/>
  <c r="BC16" i="30"/>
  <c r="BC15" i="30"/>
  <c r="BC14" i="30"/>
  <c r="BC13" i="30"/>
  <c r="BC12" i="30"/>
  <c r="BC11" i="30"/>
  <c r="BC8" i="30"/>
  <c r="BC10" i="30"/>
  <c r="D4" i="30"/>
  <c r="BC9" i="30"/>
  <c r="AP9" i="29"/>
  <c r="AP10" i="29"/>
  <c r="AP11" i="29"/>
  <c r="AP12" i="29"/>
  <c r="AP13" i="29"/>
  <c r="AP14" i="29"/>
  <c r="AP15" i="29"/>
  <c r="AP16" i="29"/>
  <c r="AP17" i="29"/>
  <c r="AP18" i="29"/>
  <c r="AP19" i="29"/>
  <c r="AP20" i="29"/>
  <c r="AP21" i="29"/>
  <c r="AP22" i="29"/>
  <c r="AP23" i="29"/>
  <c r="AP24" i="29"/>
  <c r="AP25" i="29"/>
  <c r="AP26" i="29"/>
  <c r="AP27" i="29"/>
  <c r="AP28" i="29"/>
  <c r="AP29" i="29"/>
  <c r="AP30" i="29"/>
  <c r="AP31" i="29"/>
  <c r="AP32" i="29"/>
  <c r="AP33" i="29"/>
  <c r="AP34" i="29"/>
  <c r="AP35" i="29"/>
  <c r="AP36" i="29"/>
  <c r="AP37" i="29"/>
  <c r="AP38" i="29"/>
  <c r="AP39" i="29"/>
  <c r="AP40" i="29"/>
  <c r="AP41" i="29"/>
  <c r="AP42" i="29"/>
  <c r="AP43" i="29"/>
  <c r="AP44" i="29"/>
  <c r="AP45" i="29"/>
  <c r="AP46" i="29"/>
  <c r="AP47" i="29"/>
  <c r="AP48" i="29"/>
  <c r="AP49" i="29"/>
  <c r="AP50" i="29"/>
  <c r="AP8" i="29"/>
  <c r="AL9" i="29"/>
  <c r="AM9" i="29"/>
  <c r="AN9" i="29"/>
  <c r="AO9" i="29"/>
  <c r="AL10" i="29"/>
  <c r="AM10" i="29"/>
  <c r="AN10" i="29"/>
  <c r="AO10" i="29"/>
  <c r="AL11" i="29"/>
  <c r="AM11" i="29"/>
  <c r="AN11" i="29"/>
  <c r="AO11" i="29"/>
  <c r="AL12" i="29"/>
  <c r="AM12" i="29"/>
  <c r="AN12" i="29"/>
  <c r="AO12" i="29"/>
  <c r="AL13" i="29"/>
  <c r="AM13" i="29"/>
  <c r="AN13" i="29"/>
  <c r="AO13" i="29"/>
  <c r="AL14" i="29"/>
  <c r="AM14" i="29"/>
  <c r="AN14" i="29"/>
  <c r="AO14" i="29"/>
  <c r="AL15" i="29"/>
  <c r="AM15" i="29"/>
  <c r="AN15" i="29"/>
  <c r="AO15" i="29"/>
  <c r="AL16" i="29"/>
  <c r="AM16" i="29"/>
  <c r="AN16" i="29"/>
  <c r="AO16" i="29"/>
  <c r="AL17" i="29"/>
  <c r="AM17" i="29"/>
  <c r="AN17" i="29"/>
  <c r="AO17" i="29"/>
  <c r="AL18" i="29"/>
  <c r="AM18" i="29"/>
  <c r="AN18" i="29"/>
  <c r="AO18" i="29"/>
  <c r="AL19" i="29"/>
  <c r="AM19" i="29"/>
  <c r="AN19" i="29"/>
  <c r="AO19" i="29"/>
  <c r="AL20" i="29"/>
  <c r="AM20" i="29"/>
  <c r="AN20" i="29"/>
  <c r="AO20" i="29"/>
  <c r="AL21" i="29"/>
  <c r="AM21" i="29"/>
  <c r="AN21" i="29"/>
  <c r="AO21" i="29"/>
  <c r="AL22" i="29"/>
  <c r="AM22" i="29"/>
  <c r="AN22" i="29"/>
  <c r="AO22" i="29"/>
  <c r="AL23" i="29"/>
  <c r="AM23" i="29"/>
  <c r="AN23" i="29"/>
  <c r="AO23" i="29"/>
  <c r="AL24" i="29"/>
  <c r="AM24" i="29"/>
  <c r="AN24" i="29"/>
  <c r="AO24" i="29"/>
  <c r="AL25" i="29"/>
  <c r="AM25" i="29"/>
  <c r="AN25" i="29"/>
  <c r="AO25" i="29"/>
  <c r="AL26" i="29"/>
  <c r="AM26" i="29"/>
  <c r="AN26" i="29"/>
  <c r="AO26" i="29"/>
  <c r="AL27" i="29"/>
  <c r="AM27" i="29"/>
  <c r="AN27" i="29"/>
  <c r="AO27" i="29"/>
  <c r="AL28" i="29"/>
  <c r="AM28" i="29"/>
  <c r="AN28" i="29"/>
  <c r="AO28" i="29"/>
  <c r="AL29" i="29"/>
  <c r="AM29" i="29"/>
  <c r="AN29" i="29"/>
  <c r="AO29" i="29"/>
  <c r="AL30" i="29"/>
  <c r="AM30" i="29"/>
  <c r="AN30" i="29"/>
  <c r="AO30" i="29"/>
  <c r="AL31" i="29"/>
  <c r="AM31" i="29"/>
  <c r="AN31" i="29"/>
  <c r="AO31" i="29"/>
  <c r="AL32" i="29"/>
  <c r="AM32" i="29"/>
  <c r="AN32" i="29"/>
  <c r="AO32" i="29"/>
  <c r="AL33" i="29"/>
  <c r="AM33" i="29"/>
  <c r="AN33" i="29"/>
  <c r="AO33" i="29"/>
  <c r="AL34" i="29"/>
  <c r="AM34" i="29"/>
  <c r="AN34" i="29"/>
  <c r="AO34" i="29"/>
  <c r="AL35" i="29"/>
  <c r="AM35" i="29"/>
  <c r="AN35" i="29"/>
  <c r="AO35" i="29"/>
  <c r="AL36" i="29"/>
  <c r="AM36" i="29"/>
  <c r="AN36" i="29"/>
  <c r="AO36" i="29"/>
  <c r="AL37" i="29"/>
  <c r="AM37" i="29"/>
  <c r="AN37" i="29"/>
  <c r="AO37" i="29"/>
  <c r="AL38" i="29"/>
  <c r="AM38" i="29"/>
  <c r="AN38" i="29"/>
  <c r="AO38" i="29"/>
  <c r="AL39" i="29"/>
  <c r="AM39" i="29"/>
  <c r="AN39" i="29"/>
  <c r="AO39" i="29"/>
  <c r="AL40" i="29"/>
  <c r="AM40" i="29"/>
  <c r="AN40" i="29"/>
  <c r="AO40" i="29"/>
  <c r="AL41" i="29"/>
  <c r="AM41" i="29"/>
  <c r="AN41" i="29"/>
  <c r="AO41" i="29"/>
  <c r="AL42" i="29"/>
  <c r="AM42" i="29"/>
  <c r="AN42" i="29"/>
  <c r="AO42" i="29"/>
  <c r="AL43" i="29"/>
  <c r="AM43" i="29"/>
  <c r="AN43" i="29"/>
  <c r="AO43" i="29"/>
  <c r="AL44" i="29"/>
  <c r="AM44" i="29"/>
  <c r="AN44" i="29"/>
  <c r="AO44" i="29"/>
  <c r="AL45" i="29"/>
  <c r="AM45" i="29"/>
  <c r="AN45" i="29"/>
  <c r="AO45" i="29"/>
  <c r="AL46" i="29"/>
  <c r="AM46" i="29"/>
  <c r="AN46" i="29"/>
  <c r="AO46" i="29"/>
  <c r="AL47" i="29"/>
  <c r="AM47" i="29"/>
  <c r="AN47" i="29"/>
  <c r="AO47" i="29"/>
  <c r="AL48" i="29"/>
  <c r="AM48" i="29"/>
  <c r="AN48" i="29"/>
  <c r="AO48" i="29"/>
  <c r="AL49" i="29"/>
  <c r="AM49" i="29"/>
  <c r="AN49" i="29"/>
  <c r="AO49" i="29"/>
  <c r="AL50" i="29"/>
  <c r="AM50" i="29"/>
  <c r="AN50" i="29"/>
  <c r="AO50" i="29"/>
  <c r="AO8" i="29"/>
  <c r="AN8" i="29"/>
  <c r="AM8" i="29"/>
  <c r="AL8" i="29"/>
  <c r="Z6" i="32" l="1"/>
  <c r="Y5" i="32"/>
  <c r="S6" i="31"/>
  <c r="R5" i="31"/>
  <c r="AP8" i="30"/>
  <c r="AP10" i="30"/>
  <c r="AR10" i="30" s="1"/>
  <c r="AP14" i="30"/>
  <c r="AR14" i="30" s="1"/>
  <c r="AP18" i="30"/>
  <c r="AR18" i="30" s="1"/>
  <c r="AP22" i="30"/>
  <c r="AR22" i="30" s="1"/>
  <c r="AP26" i="30"/>
  <c r="AR26" i="30" s="1"/>
  <c r="AP29" i="30"/>
  <c r="AR29" i="30" s="1"/>
  <c r="AP33" i="30"/>
  <c r="AR33" i="30" s="1"/>
  <c r="AP37" i="30"/>
  <c r="AR37" i="30" s="1"/>
  <c r="AP41" i="30"/>
  <c r="AR41" i="30" s="1"/>
  <c r="AP45" i="30"/>
  <c r="AR45" i="30" s="1"/>
  <c r="AP49" i="30"/>
  <c r="AP11" i="30"/>
  <c r="AR11" i="30" s="1"/>
  <c r="AP15" i="30"/>
  <c r="AR15" i="30" s="1"/>
  <c r="AP19" i="30"/>
  <c r="AR19" i="30" s="1"/>
  <c r="AP23" i="30"/>
  <c r="AR23" i="30" s="1"/>
  <c r="AP27" i="30"/>
  <c r="AR27" i="30" s="1"/>
  <c r="AP30" i="30"/>
  <c r="AR30" i="30" s="1"/>
  <c r="AP34" i="30"/>
  <c r="AR34" i="30" s="1"/>
  <c r="AP38" i="30"/>
  <c r="AR38" i="30" s="1"/>
  <c r="AP42" i="30"/>
  <c r="AR42" i="30" s="1"/>
  <c r="AP46" i="30"/>
  <c r="AR46" i="30" s="1"/>
  <c r="AP12" i="30"/>
  <c r="AR12" i="30" s="1"/>
  <c r="AP16" i="30"/>
  <c r="AR16" i="30" s="1"/>
  <c r="AP20" i="30"/>
  <c r="AR20" i="30" s="1"/>
  <c r="AP24" i="30"/>
  <c r="AR24" i="30" s="1"/>
  <c r="AP28" i="30"/>
  <c r="AR28" i="30" s="1"/>
  <c r="AP31" i="30"/>
  <c r="AR31" i="30" s="1"/>
  <c r="AP35" i="30"/>
  <c r="AR35" i="30" s="1"/>
  <c r="AP39" i="30"/>
  <c r="AR39" i="30" s="1"/>
  <c r="AP43" i="30"/>
  <c r="AR43" i="30" s="1"/>
  <c r="AP47" i="30"/>
  <c r="AR47" i="30" s="1"/>
  <c r="AP9" i="30"/>
  <c r="AR9" i="30" s="1"/>
  <c r="AP13" i="30"/>
  <c r="AR13" i="30" s="1"/>
  <c r="AP17" i="30"/>
  <c r="AR17" i="30" s="1"/>
  <c r="AP21" i="30"/>
  <c r="AR21" i="30" s="1"/>
  <c r="AP25" i="30"/>
  <c r="AR25" i="30" s="1"/>
  <c r="AP32" i="30"/>
  <c r="AR32" i="30" s="1"/>
  <c r="AP36" i="30"/>
  <c r="AR36" i="30" s="1"/>
  <c r="AP40" i="30"/>
  <c r="AR40" i="30" s="1"/>
  <c r="AP44" i="30"/>
  <c r="AR44" i="30" s="1"/>
  <c r="AP48" i="30"/>
  <c r="AR48" i="30" s="1"/>
  <c r="AQ49" i="30"/>
  <c r="AR48" i="29"/>
  <c r="K6" i="30"/>
  <c r="J5" i="30"/>
  <c r="AR47" i="29"/>
  <c r="BB49" i="29"/>
  <c r="A49" i="29"/>
  <c r="BB48" i="29"/>
  <c r="A48" i="29"/>
  <c r="BB50" i="29"/>
  <c r="A50" i="29"/>
  <c r="BB47" i="29"/>
  <c r="A47" i="29"/>
  <c r="AY51" i="29"/>
  <c r="AX51" i="29"/>
  <c r="AW51" i="29"/>
  <c r="AV51" i="29"/>
  <c r="AU51" i="29"/>
  <c r="BB46" i="29"/>
  <c r="A46" i="29"/>
  <c r="BB45" i="29"/>
  <c r="A45" i="29"/>
  <c r="BB44" i="29"/>
  <c r="A44" i="29"/>
  <c r="BB43" i="29"/>
  <c r="A43" i="29"/>
  <c r="BB42" i="29"/>
  <c r="A42" i="29"/>
  <c r="BB41" i="29"/>
  <c r="A41" i="29"/>
  <c r="BB40" i="29"/>
  <c r="A40" i="29"/>
  <c r="BB39" i="29"/>
  <c r="A39" i="29"/>
  <c r="BB38" i="29"/>
  <c r="A38" i="29"/>
  <c r="BB37" i="29"/>
  <c r="A37" i="29"/>
  <c r="BB36" i="29"/>
  <c r="A36" i="29"/>
  <c r="BB35" i="29"/>
  <c r="A35" i="29"/>
  <c r="BB34" i="29"/>
  <c r="A34" i="29"/>
  <c r="BB33" i="29"/>
  <c r="A33" i="29"/>
  <c r="BB32" i="29"/>
  <c r="A32" i="29"/>
  <c r="BB31" i="29"/>
  <c r="A31" i="29"/>
  <c r="BB30" i="29"/>
  <c r="A30" i="29"/>
  <c r="BB29" i="29"/>
  <c r="A29" i="29"/>
  <c r="BB28" i="29"/>
  <c r="A28" i="29"/>
  <c r="BB27" i="29"/>
  <c r="A27" i="29"/>
  <c r="BB26" i="29"/>
  <c r="A26" i="29"/>
  <c r="BB25" i="29"/>
  <c r="A25" i="29"/>
  <c r="BB24" i="29"/>
  <c r="A24" i="29"/>
  <c r="BB23" i="29"/>
  <c r="A23" i="29"/>
  <c r="BB22" i="29"/>
  <c r="A22" i="29"/>
  <c r="BB21" i="29"/>
  <c r="A21" i="29"/>
  <c r="BB20" i="29"/>
  <c r="AZ51" i="29"/>
  <c r="A20" i="29"/>
  <c r="BB19" i="29"/>
  <c r="A19" i="29"/>
  <c r="BB18" i="29"/>
  <c r="A18" i="29"/>
  <c r="BB17" i="29"/>
  <c r="A17" i="29"/>
  <c r="BB16" i="29"/>
  <c r="A16" i="29"/>
  <c r="BB15" i="29"/>
  <c r="A15" i="29"/>
  <c r="BB14" i="29"/>
  <c r="A14" i="29"/>
  <c r="BB13" i="29"/>
  <c r="A13" i="29"/>
  <c r="BB12" i="29"/>
  <c r="A12" i="29"/>
  <c r="BB11" i="29"/>
  <c r="A11" i="29"/>
  <c r="BB10" i="29"/>
  <c r="A10" i="29"/>
  <c r="BB9" i="29"/>
  <c r="A9" i="29"/>
  <c r="BB8" i="29"/>
  <c r="A8" i="29"/>
  <c r="G6" i="29"/>
  <c r="C4" i="29" s="1"/>
  <c r="X2" i="29"/>
  <c r="V2" i="29"/>
  <c r="AA6" i="32" l="1"/>
  <c r="Z5" i="32"/>
  <c r="T6" i="31"/>
  <c r="S5" i="31"/>
  <c r="AQ48" i="30"/>
  <c r="AQ25" i="30"/>
  <c r="L6" i="30"/>
  <c r="K5" i="30"/>
  <c r="AQ14" i="30"/>
  <c r="AQ29" i="30"/>
  <c r="AQ24" i="30"/>
  <c r="AQ41" i="30"/>
  <c r="AQ35" i="30"/>
  <c r="AQ26" i="30"/>
  <c r="AQ38" i="30"/>
  <c r="AQ17" i="30"/>
  <c r="AQ12" i="30"/>
  <c r="AQ15" i="30"/>
  <c r="AQ46" i="30"/>
  <c r="AQ16" i="30"/>
  <c r="AQ20" i="30"/>
  <c r="AQ18" i="30"/>
  <c r="AQ19" i="30"/>
  <c r="AQ33" i="30"/>
  <c r="AQ21" i="30"/>
  <c r="AQ45" i="30"/>
  <c r="AQ40" i="30"/>
  <c r="AQ27" i="30"/>
  <c r="AQ39" i="30"/>
  <c r="AQ44" i="30"/>
  <c r="AQ30" i="30"/>
  <c r="AQ43" i="30"/>
  <c r="AP50" i="30"/>
  <c r="AQ8" i="30"/>
  <c r="AR8" i="30"/>
  <c r="AQ13" i="30"/>
  <c r="AQ37" i="30"/>
  <c r="AQ22" i="30"/>
  <c r="AQ32" i="30"/>
  <c r="AQ9" i="30"/>
  <c r="AQ11" i="30"/>
  <c r="AQ10" i="30"/>
  <c r="AQ28" i="30"/>
  <c r="AQ42" i="30"/>
  <c r="AQ23" i="30"/>
  <c r="AQ36" i="30"/>
  <c r="AQ31" i="30"/>
  <c r="AQ34" i="30"/>
  <c r="AQ47" i="30"/>
  <c r="G5" i="29"/>
  <c r="AM51" i="29"/>
  <c r="H6" i="29"/>
  <c r="I6" i="29" s="1"/>
  <c r="AO51" i="29"/>
  <c r="AN51" i="29"/>
  <c r="AL51" i="29"/>
  <c r="J6" i="29"/>
  <c r="I5" i="29"/>
  <c r="H5" i="29"/>
  <c r="AB6" i="32" l="1"/>
  <c r="AA5" i="32"/>
  <c r="U6" i="31"/>
  <c r="T5" i="31"/>
  <c r="M6" i="30"/>
  <c r="L5" i="30"/>
  <c r="AQ50" i="30"/>
  <c r="AR51" i="30"/>
  <c r="AR50" i="30"/>
  <c r="C3" i="29"/>
  <c r="BC19" i="29" s="1"/>
  <c r="K6" i="29"/>
  <c r="J5" i="29"/>
  <c r="AC6" i="32" l="1"/>
  <c r="AB5" i="32"/>
  <c r="V6" i="31"/>
  <c r="U5" i="31"/>
  <c r="N6" i="30"/>
  <c r="M5" i="30"/>
  <c r="BC9" i="29"/>
  <c r="BC13" i="29"/>
  <c r="BC17" i="29"/>
  <c r="BC21" i="29"/>
  <c r="BC12" i="29"/>
  <c r="BC8" i="29"/>
  <c r="BC22" i="29"/>
  <c r="BC10" i="29"/>
  <c r="BC14" i="29"/>
  <c r="BC18" i="29"/>
  <c r="D4" i="29"/>
  <c r="BC16" i="29"/>
  <c r="BC20" i="29"/>
  <c r="BC23" i="29"/>
  <c r="BC11" i="29"/>
  <c r="BC15" i="29"/>
  <c r="K5" i="29"/>
  <c r="L6" i="29"/>
  <c r="AD6" i="32" l="1"/>
  <c r="AC5" i="32"/>
  <c r="W6" i="31"/>
  <c r="V5" i="31"/>
  <c r="N5" i="30"/>
  <c r="O6" i="30"/>
  <c r="AQ49" i="29"/>
  <c r="AQ50" i="29"/>
  <c r="AQ48" i="29"/>
  <c r="AQ47" i="29"/>
  <c r="AQ23" i="29"/>
  <c r="AR23" i="29"/>
  <c r="AR39" i="29"/>
  <c r="AQ39" i="29"/>
  <c r="AR13" i="29"/>
  <c r="AQ13" i="29"/>
  <c r="AR25" i="29"/>
  <c r="AQ25" i="29"/>
  <c r="AQ29" i="29"/>
  <c r="AR32" i="29"/>
  <c r="AQ32" i="29"/>
  <c r="M6" i="29"/>
  <c r="L5" i="29"/>
  <c r="AQ24" i="29"/>
  <c r="AR24" i="29"/>
  <c r="AR27" i="29"/>
  <c r="AQ27" i="29"/>
  <c r="AR40" i="29"/>
  <c r="AQ40" i="29"/>
  <c r="AR10" i="29"/>
  <c r="AQ10" i="29"/>
  <c r="AR14" i="29"/>
  <c r="AQ14" i="29"/>
  <c r="AR18" i="29"/>
  <c r="AQ18" i="29"/>
  <c r="AR28" i="29"/>
  <c r="AQ28" i="29"/>
  <c r="AR43" i="29"/>
  <c r="AQ43" i="29"/>
  <c r="AQ21" i="29"/>
  <c r="AR21" i="29"/>
  <c r="AR36" i="29"/>
  <c r="AQ36" i="29"/>
  <c r="AQ33" i="29"/>
  <c r="AR33" i="29"/>
  <c r="AR31" i="29"/>
  <c r="AQ31" i="29"/>
  <c r="AR44" i="29"/>
  <c r="AQ44" i="29"/>
  <c r="AR11" i="29"/>
  <c r="AQ11" i="29"/>
  <c r="AR15" i="29"/>
  <c r="AQ15" i="29"/>
  <c r="AR19" i="29"/>
  <c r="AQ19" i="29"/>
  <c r="AR30" i="29"/>
  <c r="AQ30" i="29"/>
  <c r="AQ42" i="29"/>
  <c r="AR42" i="29"/>
  <c r="AR41" i="29"/>
  <c r="AQ41" i="29"/>
  <c r="AQ26" i="29"/>
  <c r="AR26" i="29"/>
  <c r="AR9" i="29"/>
  <c r="AQ9" i="29"/>
  <c r="AR17" i="29"/>
  <c r="AQ17" i="29"/>
  <c r="AR38" i="29"/>
  <c r="AQ38" i="29"/>
  <c r="AQ22" i="29"/>
  <c r="AR22" i="29"/>
  <c r="AQ37" i="29"/>
  <c r="AR37" i="29"/>
  <c r="AR35" i="29"/>
  <c r="AQ35" i="29"/>
  <c r="AQ8" i="29"/>
  <c r="AR8" i="29"/>
  <c r="AR12" i="29"/>
  <c r="AQ12" i="29"/>
  <c r="AR16" i="29"/>
  <c r="AQ16" i="29"/>
  <c r="AR20" i="29"/>
  <c r="AQ20" i="29"/>
  <c r="AR34" i="29"/>
  <c r="AQ34" i="29"/>
  <c r="AQ46" i="29"/>
  <c r="AR46" i="29"/>
  <c r="AR45" i="29"/>
  <c r="AQ45" i="29"/>
  <c r="AD5" i="32" l="1"/>
  <c r="AE6" i="32"/>
  <c r="W5" i="31"/>
  <c r="X6" i="31"/>
  <c r="P6" i="30"/>
  <c r="O5" i="30"/>
  <c r="AP51" i="29"/>
  <c r="AQ51" i="29"/>
  <c r="AR52" i="29"/>
  <c r="AR51" i="29"/>
  <c r="N6" i="29"/>
  <c r="M5" i="29"/>
  <c r="AF6" i="32" l="1"/>
  <c r="AE5" i="32"/>
  <c r="Y6" i="31"/>
  <c r="X5" i="31"/>
  <c r="Q6" i="30"/>
  <c r="P5" i="30"/>
  <c r="O6" i="29"/>
  <c r="N5" i="29"/>
  <c r="AG6" i="32" l="1"/>
  <c r="AF5" i="32"/>
  <c r="Z6" i="31"/>
  <c r="Y5" i="31"/>
  <c r="R6" i="30"/>
  <c r="Q5" i="30"/>
  <c r="P6" i="29"/>
  <c r="O5" i="29"/>
  <c r="AH6" i="32" l="1"/>
  <c r="AG5" i="32"/>
  <c r="AA6" i="31"/>
  <c r="Z5" i="31"/>
  <c r="S6" i="30"/>
  <c r="R5" i="30"/>
  <c r="Q6" i="29"/>
  <c r="P5" i="29"/>
  <c r="AI6" i="32" l="1"/>
  <c r="AH5" i="32"/>
  <c r="AB6" i="31"/>
  <c r="AA5" i="31"/>
  <c r="T6" i="30"/>
  <c r="S5" i="30"/>
  <c r="R6" i="29"/>
  <c r="Q5" i="29"/>
  <c r="AJ6" i="32" l="1"/>
  <c r="AI5" i="32"/>
  <c r="AC6" i="31"/>
  <c r="AB5" i="31"/>
  <c r="U6" i="30"/>
  <c r="T5" i="30"/>
  <c r="S6" i="29"/>
  <c r="R5" i="29"/>
  <c r="AK6" i="32" l="1"/>
  <c r="AK5" i="32" s="1"/>
  <c r="AJ5" i="32"/>
  <c r="AD6" i="31"/>
  <c r="AC5" i="31"/>
  <c r="V6" i="30"/>
  <c r="U5" i="30"/>
  <c r="T6" i="29"/>
  <c r="S5" i="29"/>
  <c r="AE6" i="31" l="1"/>
  <c r="AD5" i="31"/>
  <c r="V5" i="30"/>
  <c r="W6" i="30"/>
  <c r="U6" i="29"/>
  <c r="T5" i="29"/>
  <c r="AE5" i="31" l="1"/>
  <c r="AF6" i="31"/>
  <c r="X6" i="30"/>
  <c r="W5" i="30"/>
  <c r="V6" i="29"/>
  <c r="U5" i="29"/>
  <c r="AG6" i="31" l="1"/>
  <c r="AF5" i="31"/>
  <c r="Y6" i="30"/>
  <c r="X5" i="30"/>
  <c r="W6" i="29"/>
  <c r="V5" i="29"/>
  <c r="AH6" i="31" l="1"/>
  <c r="AG5" i="31"/>
  <c r="Z6" i="30"/>
  <c r="Y5" i="30"/>
  <c r="X6" i="29"/>
  <c r="W5" i="29"/>
  <c r="AI6" i="31" l="1"/>
  <c r="AH5" i="31"/>
  <c r="AA6" i="30"/>
  <c r="Z5" i="30"/>
  <c r="Y6" i="29"/>
  <c r="X5" i="29"/>
  <c r="AJ6" i="31" l="1"/>
  <c r="AI5" i="31"/>
  <c r="AB6" i="30"/>
  <c r="AA5" i="30"/>
  <c r="Z6" i="29"/>
  <c r="Y5" i="29"/>
  <c r="AK6" i="31" l="1"/>
  <c r="AK5" i="31" s="1"/>
  <c r="AJ5" i="31"/>
  <c r="AC6" i="30"/>
  <c r="AB5" i="30"/>
  <c r="AA6" i="29"/>
  <c r="Z5" i="29"/>
  <c r="AD6" i="30" l="1"/>
  <c r="AC5" i="30"/>
  <c r="AB6" i="29"/>
  <c r="AA5" i="29"/>
  <c r="AD5" i="30" l="1"/>
  <c r="AE6" i="30"/>
  <c r="AC6" i="29"/>
  <c r="AB5" i="29"/>
  <c r="AF6" i="30" l="1"/>
  <c r="AE5" i="30"/>
  <c r="AD6" i="29"/>
  <c r="AC5" i="29"/>
  <c r="AG6" i="30" l="1"/>
  <c r="AF5" i="30"/>
  <c r="AE6" i="29"/>
  <c r="AD5" i="29"/>
  <c r="AH6" i="30" l="1"/>
  <c r="AG5" i="30"/>
  <c r="AF6" i="29"/>
  <c r="AE5" i="29"/>
  <c r="AI6" i="30" l="1"/>
  <c r="AH5" i="30"/>
  <c r="AG6" i="29"/>
  <c r="AF5" i="29"/>
  <c r="AZ27" i="28"/>
  <c r="AZ20" i="28"/>
  <c r="AZ40" i="28"/>
  <c r="AJ6" i="30" l="1"/>
  <c r="AI5" i="30"/>
  <c r="AH6" i="29"/>
  <c r="AG5" i="29"/>
  <c r="AL9" i="28"/>
  <c r="AM9" i="28"/>
  <c r="AN9" i="28"/>
  <c r="AO9" i="28"/>
  <c r="AP9" i="28"/>
  <c r="AL10" i="28"/>
  <c r="AM10" i="28"/>
  <c r="AN10" i="28"/>
  <c r="AO10" i="28"/>
  <c r="AP10" i="28"/>
  <c r="AL11" i="28"/>
  <c r="AM11" i="28"/>
  <c r="AN11" i="28"/>
  <c r="AO11" i="28"/>
  <c r="AP11" i="28"/>
  <c r="AL12" i="28"/>
  <c r="AM12" i="28"/>
  <c r="AN12" i="28"/>
  <c r="AO12" i="28"/>
  <c r="AP12" i="28"/>
  <c r="AL13" i="28"/>
  <c r="AM13" i="28"/>
  <c r="AN13" i="28"/>
  <c r="AO13" i="28"/>
  <c r="AP13" i="28"/>
  <c r="AL14" i="28"/>
  <c r="AM14" i="28"/>
  <c r="AN14" i="28"/>
  <c r="AO14" i="28"/>
  <c r="AP14" i="28"/>
  <c r="AL15" i="28"/>
  <c r="AM15" i="28"/>
  <c r="AN15" i="28"/>
  <c r="AO15" i="28"/>
  <c r="AP15" i="28"/>
  <c r="AL16" i="28"/>
  <c r="AM16" i="28"/>
  <c r="AN16" i="28"/>
  <c r="AO16" i="28"/>
  <c r="AP16" i="28"/>
  <c r="AL17" i="28"/>
  <c r="AM17" i="28"/>
  <c r="AN17" i="28"/>
  <c r="AO17" i="28"/>
  <c r="AP17" i="28"/>
  <c r="AL18" i="28"/>
  <c r="AM18" i="28"/>
  <c r="AN18" i="28"/>
  <c r="AO18" i="28"/>
  <c r="AP18" i="28"/>
  <c r="AL19" i="28"/>
  <c r="AM19" i="28"/>
  <c r="AN19" i="28"/>
  <c r="AO19" i="28"/>
  <c r="AP19" i="28"/>
  <c r="AL20" i="28"/>
  <c r="AM20" i="28"/>
  <c r="AN20" i="28"/>
  <c r="AO20" i="28"/>
  <c r="AP20" i="28"/>
  <c r="AL21" i="28"/>
  <c r="AM21" i="28"/>
  <c r="AN21" i="28"/>
  <c r="AO21" i="28"/>
  <c r="AP21" i="28"/>
  <c r="AL22" i="28"/>
  <c r="AM22" i="28"/>
  <c r="AN22" i="28"/>
  <c r="AO22" i="28"/>
  <c r="AP22" i="28"/>
  <c r="AL23" i="28"/>
  <c r="AM23" i="28"/>
  <c r="AN23" i="28"/>
  <c r="AO23" i="28"/>
  <c r="AP23" i="28"/>
  <c r="AL24" i="28"/>
  <c r="AM24" i="28"/>
  <c r="AN24" i="28"/>
  <c r="AO24" i="28"/>
  <c r="AP24" i="28"/>
  <c r="AL25" i="28"/>
  <c r="AM25" i="28"/>
  <c r="AN25" i="28"/>
  <c r="AO25" i="28"/>
  <c r="AP25" i="28"/>
  <c r="AL26" i="28"/>
  <c r="AM26" i="28"/>
  <c r="AN26" i="28"/>
  <c r="AO26" i="28"/>
  <c r="AP26" i="28"/>
  <c r="AL27" i="28"/>
  <c r="AM27" i="28"/>
  <c r="AN27" i="28"/>
  <c r="AO27" i="28"/>
  <c r="AP27" i="28"/>
  <c r="AL28" i="28"/>
  <c r="AM28" i="28"/>
  <c r="AN28" i="28"/>
  <c r="AO28" i="28"/>
  <c r="AP28" i="28"/>
  <c r="AL29" i="28"/>
  <c r="AM29" i="28"/>
  <c r="AN29" i="28"/>
  <c r="AO29" i="28"/>
  <c r="AP29" i="28"/>
  <c r="AL30" i="28"/>
  <c r="AM30" i="28"/>
  <c r="AN30" i="28"/>
  <c r="AO30" i="28"/>
  <c r="AP30" i="28"/>
  <c r="AL31" i="28"/>
  <c r="AM31" i="28"/>
  <c r="AN31" i="28"/>
  <c r="AO31" i="28"/>
  <c r="AP31" i="28"/>
  <c r="AL32" i="28"/>
  <c r="AM32" i="28"/>
  <c r="AN32" i="28"/>
  <c r="AO32" i="28"/>
  <c r="AP32" i="28"/>
  <c r="AL33" i="28"/>
  <c r="AM33" i="28"/>
  <c r="AN33" i="28"/>
  <c r="AO33" i="28"/>
  <c r="AP33" i="28"/>
  <c r="AL34" i="28"/>
  <c r="AM34" i="28"/>
  <c r="AN34" i="28"/>
  <c r="AO34" i="28"/>
  <c r="AP34" i="28"/>
  <c r="AL35" i="28"/>
  <c r="AM35" i="28"/>
  <c r="AN35" i="28"/>
  <c r="AO35" i="28"/>
  <c r="AP35" i="28"/>
  <c r="AL36" i="28"/>
  <c r="AM36" i="28"/>
  <c r="AN36" i="28"/>
  <c r="AO36" i="28"/>
  <c r="AP36" i="28"/>
  <c r="AL37" i="28"/>
  <c r="AM37" i="28"/>
  <c r="AN37" i="28"/>
  <c r="AO37" i="28"/>
  <c r="AP37" i="28"/>
  <c r="AL38" i="28"/>
  <c r="AM38" i="28"/>
  <c r="AN38" i="28"/>
  <c r="AO38" i="28"/>
  <c r="AP38" i="28"/>
  <c r="AL39" i="28"/>
  <c r="AM39" i="28"/>
  <c r="AN39" i="28"/>
  <c r="AO39" i="28"/>
  <c r="AP39" i="28"/>
  <c r="AL40" i="28"/>
  <c r="AM40" i="28"/>
  <c r="AN40" i="28"/>
  <c r="AO40" i="28"/>
  <c r="AP40" i="28"/>
  <c r="AL41" i="28"/>
  <c r="AM41" i="28"/>
  <c r="AN41" i="28"/>
  <c r="AO41" i="28"/>
  <c r="AP41" i="28"/>
  <c r="AL42" i="28"/>
  <c r="AM42" i="28"/>
  <c r="AN42" i="28"/>
  <c r="AO42" i="28"/>
  <c r="AP42" i="28"/>
  <c r="AL43" i="28"/>
  <c r="AM43" i="28"/>
  <c r="AN43" i="28"/>
  <c r="AO43" i="28"/>
  <c r="AP43" i="28"/>
  <c r="AL44" i="28"/>
  <c r="AM44" i="28"/>
  <c r="AN44" i="28"/>
  <c r="AO44" i="28"/>
  <c r="AP44" i="28"/>
  <c r="AL45" i="28"/>
  <c r="AM45" i="28"/>
  <c r="AN45" i="28"/>
  <c r="AO45" i="28"/>
  <c r="AP45" i="28"/>
  <c r="AL46" i="28"/>
  <c r="AM46" i="28"/>
  <c r="AN46" i="28"/>
  <c r="AO46" i="28"/>
  <c r="AP46" i="28"/>
  <c r="AL47" i="28"/>
  <c r="AM47" i="28"/>
  <c r="AN47" i="28"/>
  <c r="AO47" i="28"/>
  <c r="AP47" i="28"/>
  <c r="AL48" i="28"/>
  <c r="AM48" i="28"/>
  <c r="AN48" i="28"/>
  <c r="AO48" i="28"/>
  <c r="AP48" i="28"/>
  <c r="AP8" i="28"/>
  <c r="AO8" i="28"/>
  <c r="AN8" i="28"/>
  <c r="AM8" i="28"/>
  <c r="AL8" i="28"/>
  <c r="AK6" i="30" l="1"/>
  <c r="AK5" i="30" s="1"/>
  <c r="AJ5" i="30"/>
  <c r="AI6" i="29"/>
  <c r="AH5" i="29"/>
  <c r="AY49" i="28"/>
  <c r="AX49" i="28"/>
  <c r="AW49" i="28"/>
  <c r="AV49" i="28"/>
  <c r="AU49" i="28"/>
  <c r="BB48" i="28"/>
  <c r="A48" i="28"/>
  <c r="BB47" i="28"/>
  <c r="A47" i="28"/>
  <c r="BB46" i="28"/>
  <c r="A46" i="28"/>
  <c r="BB45" i="28"/>
  <c r="A45" i="28"/>
  <c r="BB44" i="28"/>
  <c r="A44" i="28"/>
  <c r="BB43" i="28"/>
  <c r="A43" i="28"/>
  <c r="BB42" i="28"/>
  <c r="A42" i="28"/>
  <c r="BB41" i="28"/>
  <c r="A41" i="28"/>
  <c r="BB40" i="28"/>
  <c r="A40" i="28"/>
  <c r="BB39" i="28"/>
  <c r="A39" i="28"/>
  <c r="BB38" i="28"/>
  <c r="A38" i="28"/>
  <c r="BB37" i="28"/>
  <c r="A37" i="28"/>
  <c r="BB36" i="28"/>
  <c r="A36" i="28"/>
  <c r="BB35" i="28"/>
  <c r="A35" i="28"/>
  <c r="BB34" i="28"/>
  <c r="A34" i="28"/>
  <c r="BB33" i="28"/>
  <c r="A33" i="28"/>
  <c r="BB32" i="28"/>
  <c r="A32" i="28"/>
  <c r="BB31" i="28"/>
  <c r="A31" i="28"/>
  <c r="BB30" i="28"/>
  <c r="A30" i="28"/>
  <c r="BB29" i="28"/>
  <c r="A29" i="28"/>
  <c r="BB28" i="28"/>
  <c r="A28" i="28"/>
  <c r="BB27" i="28"/>
  <c r="A27" i="28"/>
  <c r="BB26" i="28"/>
  <c r="A26" i="28"/>
  <c r="BB25" i="28"/>
  <c r="A25" i="28"/>
  <c r="BB24" i="28"/>
  <c r="A24" i="28"/>
  <c r="BB23" i="28"/>
  <c r="A23" i="28"/>
  <c r="BB22" i="28"/>
  <c r="A22" i="28"/>
  <c r="BB21" i="28"/>
  <c r="A21" i="28"/>
  <c r="BB20" i="28"/>
  <c r="AZ49" i="28"/>
  <c r="A20" i="28"/>
  <c r="BB19" i="28"/>
  <c r="A19" i="28"/>
  <c r="BB18" i="28"/>
  <c r="A18" i="28"/>
  <c r="BB17" i="28"/>
  <c r="A17" i="28"/>
  <c r="BB16" i="28"/>
  <c r="A16" i="28"/>
  <c r="BB15" i="28"/>
  <c r="A15" i="28"/>
  <c r="BB14" i="28"/>
  <c r="A14" i="28"/>
  <c r="BB13" i="28"/>
  <c r="A13" i="28"/>
  <c r="BB12" i="28"/>
  <c r="A12" i="28"/>
  <c r="BB11" i="28"/>
  <c r="A11" i="28"/>
  <c r="BB10" i="28"/>
  <c r="A10" i="28"/>
  <c r="BB9" i="28"/>
  <c r="A9" i="28"/>
  <c r="BB8" i="28"/>
  <c r="A8" i="28"/>
  <c r="G6" i="28"/>
  <c r="H6" i="28" s="1"/>
  <c r="C3" i="28" s="1"/>
  <c r="H5" i="28"/>
  <c r="C4" i="28"/>
  <c r="X2" i="28"/>
  <c r="V2" i="28"/>
  <c r="AJ6" i="29" l="1"/>
  <c r="AI5" i="29"/>
  <c r="AN49" i="28"/>
  <c r="AQ48" i="28"/>
  <c r="AL49" i="28"/>
  <c r="D4" i="28"/>
  <c r="BC23" i="28"/>
  <c r="BC24" i="28"/>
  <c r="BC20" i="28"/>
  <c r="BC21" i="28"/>
  <c r="BC18" i="28"/>
  <c r="BC16" i="28"/>
  <c r="BC14" i="28"/>
  <c r="BC12" i="28"/>
  <c r="BC10" i="28"/>
  <c r="BC8" i="28"/>
  <c r="BC22" i="28"/>
  <c r="BC19" i="28"/>
  <c r="BC17" i="28"/>
  <c r="BC15" i="28"/>
  <c r="BC13" i="28"/>
  <c r="BC11" i="28"/>
  <c r="BC9" i="28"/>
  <c r="AO49" i="28"/>
  <c r="I6" i="28"/>
  <c r="AM49" i="28"/>
  <c r="G5" i="28"/>
  <c r="AS10" i="27"/>
  <c r="AS11" i="27"/>
  <c r="AS12" i="27"/>
  <c r="AS13" i="27"/>
  <c r="AS14" i="27"/>
  <c r="AS15" i="27"/>
  <c r="AS16" i="27"/>
  <c r="AS17" i="27"/>
  <c r="AS18" i="27"/>
  <c r="AS19" i="27"/>
  <c r="AS20" i="27"/>
  <c r="AS21" i="27"/>
  <c r="AS22" i="27"/>
  <c r="AS23" i="27"/>
  <c r="AS24" i="27"/>
  <c r="AS25" i="27"/>
  <c r="AS26" i="27"/>
  <c r="AS27" i="27"/>
  <c r="AS30" i="27"/>
  <c r="AS31" i="27"/>
  <c r="AS32" i="27"/>
  <c r="AS33" i="27"/>
  <c r="AS34" i="27"/>
  <c r="AS35" i="27"/>
  <c r="AS36" i="27"/>
  <c r="AS37" i="27"/>
  <c r="AS38" i="27"/>
  <c r="AS39" i="27"/>
  <c r="AS40" i="27"/>
  <c r="AS41" i="27"/>
  <c r="AS42" i="27"/>
  <c r="AS43" i="27"/>
  <c r="AS44" i="27"/>
  <c r="AS45" i="27"/>
  <c r="AS46" i="27"/>
  <c r="AS47" i="27"/>
  <c r="AS9" i="27"/>
  <c r="AS8" i="27"/>
  <c r="AK6" i="29" l="1"/>
  <c r="AK5" i="29" s="1"/>
  <c r="AJ5" i="29"/>
  <c r="J6" i="28"/>
  <c r="I5" i="28"/>
  <c r="BB20" i="27"/>
  <c r="AR33" i="28" l="1"/>
  <c r="AQ33" i="28"/>
  <c r="AR45" i="28"/>
  <c r="AQ45" i="28"/>
  <c r="AR22" i="28"/>
  <c r="AQ22" i="28"/>
  <c r="AQ42" i="28"/>
  <c r="AR42" i="28"/>
  <c r="AR41" i="28"/>
  <c r="AQ41" i="28"/>
  <c r="AQ26" i="28"/>
  <c r="AR26" i="28"/>
  <c r="AQ39" i="28"/>
  <c r="AR39" i="28"/>
  <c r="AR40" i="28"/>
  <c r="AQ40" i="28"/>
  <c r="AQ12" i="28"/>
  <c r="AR12" i="28"/>
  <c r="AQ17" i="28"/>
  <c r="AR17" i="28"/>
  <c r="AR21" i="28"/>
  <c r="AQ21" i="28"/>
  <c r="AR25" i="28"/>
  <c r="AQ25" i="28"/>
  <c r="AR43" i="28"/>
  <c r="AQ43" i="28"/>
  <c r="AR47" i="28"/>
  <c r="AQ47" i="28"/>
  <c r="AQ29" i="28"/>
  <c r="AR29" i="28"/>
  <c r="AQ14" i="28"/>
  <c r="AR14" i="28"/>
  <c r="AR30" i="28"/>
  <c r="AQ30" i="28"/>
  <c r="AQ46" i="28"/>
  <c r="AR46" i="28"/>
  <c r="AR28" i="28"/>
  <c r="AQ28" i="28"/>
  <c r="AQ11" i="28"/>
  <c r="AR11" i="28"/>
  <c r="AQ31" i="28"/>
  <c r="AR31" i="28"/>
  <c r="AR27" i="28"/>
  <c r="AQ27" i="28"/>
  <c r="AQ8" i="28"/>
  <c r="AR8" i="28"/>
  <c r="AP49" i="28"/>
  <c r="AQ15" i="28"/>
  <c r="AR15" i="28"/>
  <c r="AQ19" i="28"/>
  <c r="AR19" i="28"/>
  <c r="AR23" i="28"/>
  <c r="AQ23" i="28"/>
  <c r="AR34" i="28"/>
  <c r="AQ34" i="28"/>
  <c r="AQ9" i="28"/>
  <c r="AR9" i="28"/>
  <c r="AQ44" i="28"/>
  <c r="AR44" i="28"/>
  <c r="AQ18" i="28"/>
  <c r="AR18" i="28"/>
  <c r="AQ37" i="28"/>
  <c r="AR37" i="28"/>
  <c r="AR32" i="28"/>
  <c r="AQ32" i="28"/>
  <c r="AQ13" i="28"/>
  <c r="AR13" i="28"/>
  <c r="AQ35" i="28"/>
  <c r="AR35" i="28"/>
  <c r="AR36" i="28"/>
  <c r="AQ36" i="28"/>
  <c r="AQ10" i="28"/>
  <c r="AR10" i="28"/>
  <c r="AQ16" i="28"/>
  <c r="AR16" i="28"/>
  <c r="AQ20" i="28"/>
  <c r="AR20" i="28"/>
  <c r="AR24" i="28"/>
  <c r="AQ24" i="28"/>
  <c r="AR38" i="28"/>
  <c r="AQ38" i="28"/>
  <c r="J5" i="28"/>
  <c r="K6" i="28"/>
  <c r="AZ27" i="27"/>
  <c r="AZ20" i="27"/>
  <c r="AZ40" i="27"/>
  <c r="AR50" i="28" l="1"/>
  <c r="AR49" i="28"/>
  <c r="L6" i="28"/>
  <c r="K5" i="28"/>
  <c r="AQ49" i="28"/>
  <c r="AL8" i="27"/>
  <c r="AY49" i="27"/>
  <c r="AX49" i="27"/>
  <c r="AW49" i="27"/>
  <c r="AV49" i="27"/>
  <c r="AU49" i="27"/>
  <c r="BB48" i="27"/>
  <c r="AO48" i="27"/>
  <c r="AN48" i="27"/>
  <c r="AM48" i="27"/>
  <c r="AL48" i="27"/>
  <c r="A48" i="27"/>
  <c r="BB47" i="27"/>
  <c r="AO47" i="27"/>
  <c r="AN47" i="27"/>
  <c r="AM47" i="27"/>
  <c r="AL47" i="27"/>
  <c r="A47" i="27"/>
  <c r="BB46" i="27"/>
  <c r="AO46" i="27"/>
  <c r="AN46" i="27"/>
  <c r="AM46" i="27"/>
  <c r="AL46" i="27"/>
  <c r="A46" i="27"/>
  <c r="BB45" i="27"/>
  <c r="AO45" i="27"/>
  <c r="AN45" i="27"/>
  <c r="AM45" i="27"/>
  <c r="AL45" i="27"/>
  <c r="A45" i="27"/>
  <c r="BB44" i="27"/>
  <c r="AO44" i="27"/>
  <c r="AN44" i="27"/>
  <c r="AM44" i="27"/>
  <c r="AL44" i="27"/>
  <c r="A44" i="27"/>
  <c r="BB43" i="27"/>
  <c r="AO43" i="27"/>
  <c r="AN43" i="27"/>
  <c r="AM43" i="27"/>
  <c r="AL43" i="27"/>
  <c r="A43" i="27"/>
  <c r="BB42" i="27"/>
  <c r="AO42" i="27"/>
  <c r="AN42" i="27"/>
  <c r="AM42" i="27"/>
  <c r="AL42" i="27"/>
  <c r="A42" i="27"/>
  <c r="BB41" i="27"/>
  <c r="AO41" i="27"/>
  <c r="AN41" i="27"/>
  <c r="AM41" i="27"/>
  <c r="AL41" i="27"/>
  <c r="A41" i="27"/>
  <c r="BB40" i="27"/>
  <c r="AO40" i="27"/>
  <c r="AN40" i="27"/>
  <c r="AM40" i="27"/>
  <c r="AL40" i="27"/>
  <c r="A40" i="27"/>
  <c r="BB39" i="27"/>
  <c r="AO39" i="27"/>
  <c r="AN39" i="27"/>
  <c r="AM39" i="27"/>
  <c r="AL39" i="27"/>
  <c r="A39" i="27"/>
  <c r="BB38" i="27"/>
  <c r="AO38" i="27"/>
  <c r="AN38" i="27"/>
  <c r="AM38" i="27"/>
  <c r="AL38" i="27"/>
  <c r="A38" i="27"/>
  <c r="BB37" i="27"/>
  <c r="AO37" i="27"/>
  <c r="AN37" i="27"/>
  <c r="AM37" i="27"/>
  <c r="AL37" i="27"/>
  <c r="A37" i="27"/>
  <c r="BB36" i="27"/>
  <c r="AO36" i="27"/>
  <c r="AN36" i="27"/>
  <c r="AM36" i="27"/>
  <c r="AL36" i="27"/>
  <c r="A36" i="27"/>
  <c r="BB35" i="27"/>
  <c r="AO35" i="27"/>
  <c r="AN35" i="27"/>
  <c r="AM35" i="27"/>
  <c r="AL35" i="27"/>
  <c r="A35" i="27"/>
  <c r="BB34" i="27"/>
  <c r="AO34" i="27"/>
  <c r="AN34" i="27"/>
  <c r="AM34" i="27"/>
  <c r="AL34" i="27"/>
  <c r="A34" i="27"/>
  <c r="BB33" i="27"/>
  <c r="AO33" i="27"/>
  <c r="AN33" i="27"/>
  <c r="AM33" i="27"/>
  <c r="AL33" i="27"/>
  <c r="A33" i="27"/>
  <c r="BB32" i="27"/>
  <c r="AO32" i="27"/>
  <c r="AN32" i="27"/>
  <c r="AM32" i="27"/>
  <c r="AL32" i="27"/>
  <c r="A32" i="27"/>
  <c r="BB31" i="27"/>
  <c r="AO31" i="27"/>
  <c r="AN31" i="27"/>
  <c r="AM31" i="27"/>
  <c r="AL31" i="27"/>
  <c r="A31" i="27"/>
  <c r="BB30" i="27"/>
  <c r="AO30" i="27"/>
  <c r="AN30" i="27"/>
  <c r="AM30" i="27"/>
  <c r="AL30" i="27"/>
  <c r="A30" i="27"/>
  <c r="BB29" i="27"/>
  <c r="AO29" i="27"/>
  <c r="AN29" i="27"/>
  <c r="AM29" i="27"/>
  <c r="AL29" i="27"/>
  <c r="A29" i="27"/>
  <c r="BB28" i="27"/>
  <c r="AO28" i="27"/>
  <c r="AN28" i="27"/>
  <c r="AM28" i="27"/>
  <c r="AL28" i="27"/>
  <c r="A28" i="27"/>
  <c r="BB27" i="27"/>
  <c r="AO27" i="27"/>
  <c r="AN27" i="27"/>
  <c r="AM27" i="27"/>
  <c r="AL27" i="27"/>
  <c r="A27" i="27"/>
  <c r="BB26" i="27"/>
  <c r="AO26" i="27"/>
  <c r="AN26" i="27"/>
  <c r="AM26" i="27"/>
  <c r="AL26" i="27"/>
  <c r="A26" i="27"/>
  <c r="BB25" i="27"/>
  <c r="AO25" i="27"/>
  <c r="AN25" i="27"/>
  <c r="AM25" i="27"/>
  <c r="AL25" i="27"/>
  <c r="A25" i="27"/>
  <c r="BB24" i="27"/>
  <c r="AO24" i="27"/>
  <c r="AN24" i="27"/>
  <c r="AM24" i="27"/>
  <c r="AL24" i="27"/>
  <c r="A24" i="27"/>
  <c r="BB23" i="27"/>
  <c r="AO23" i="27"/>
  <c r="AN23" i="27"/>
  <c r="AM23" i="27"/>
  <c r="AL23" i="27"/>
  <c r="A23" i="27"/>
  <c r="BB22" i="27"/>
  <c r="AO22" i="27"/>
  <c r="AN22" i="27"/>
  <c r="AM22" i="27"/>
  <c r="AL22" i="27"/>
  <c r="A22" i="27"/>
  <c r="BB21" i="27"/>
  <c r="AO21" i="27"/>
  <c r="AN21" i="27"/>
  <c r="AM21" i="27"/>
  <c r="AL21" i="27"/>
  <c r="A21" i="27"/>
  <c r="AZ49" i="27"/>
  <c r="AO20" i="27"/>
  <c r="AN20" i="27"/>
  <c r="AM20" i="27"/>
  <c r="AL20" i="27"/>
  <c r="A20" i="27"/>
  <c r="BB19" i="27"/>
  <c r="AO19" i="27"/>
  <c r="AN19" i="27"/>
  <c r="AM19" i="27"/>
  <c r="AL19" i="27"/>
  <c r="A19" i="27"/>
  <c r="BB18" i="27"/>
  <c r="AO18" i="27"/>
  <c r="AN18" i="27"/>
  <c r="AM18" i="27"/>
  <c r="AL18" i="27"/>
  <c r="A18" i="27"/>
  <c r="BB17" i="27"/>
  <c r="AO17" i="27"/>
  <c r="AN17" i="27"/>
  <c r="AM17" i="27"/>
  <c r="AL17" i="27"/>
  <c r="A17" i="27"/>
  <c r="BB16" i="27"/>
  <c r="AO16" i="27"/>
  <c r="AN16" i="27"/>
  <c r="AM16" i="27"/>
  <c r="AL16" i="27"/>
  <c r="A16" i="27"/>
  <c r="BB15" i="27"/>
  <c r="AO15" i="27"/>
  <c r="AN15" i="27"/>
  <c r="AM15" i="27"/>
  <c r="AL15" i="27"/>
  <c r="A15" i="27"/>
  <c r="BB14" i="27"/>
  <c r="AO14" i="27"/>
  <c r="AN14" i="27"/>
  <c r="AM14" i="27"/>
  <c r="AL14" i="27"/>
  <c r="A14" i="27"/>
  <c r="BB13" i="27"/>
  <c r="AO13" i="27"/>
  <c r="AN13" i="27"/>
  <c r="AM13" i="27"/>
  <c r="AL13" i="27"/>
  <c r="A13" i="27"/>
  <c r="BB12" i="27"/>
  <c r="AO12" i="27"/>
  <c r="AN12" i="27"/>
  <c r="AM12" i="27"/>
  <c r="AL12" i="27"/>
  <c r="A12" i="27"/>
  <c r="BB11" i="27"/>
  <c r="AO11" i="27"/>
  <c r="AN11" i="27"/>
  <c r="AM11" i="27"/>
  <c r="AL11" i="27"/>
  <c r="A11" i="27"/>
  <c r="BB10" i="27"/>
  <c r="AO10" i="27"/>
  <c r="AN10" i="27"/>
  <c r="AM10" i="27"/>
  <c r="AL10" i="27"/>
  <c r="A10" i="27"/>
  <c r="BB9" i="27"/>
  <c r="AO9" i="27"/>
  <c r="AN9" i="27"/>
  <c r="AM9" i="27"/>
  <c r="AL9" i="27"/>
  <c r="A9" i="27"/>
  <c r="BB8" i="27"/>
  <c r="AO8" i="27"/>
  <c r="AN8" i="27"/>
  <c r="AM8" i="27"/>
  <c r="A8" i="27"/>
  <c r="G6" i="27"/>
  <c r="C4" i="27" s="1"/>
  <c r="X2" i="27"/>
  <c r="V2" i="27"/>
  <c r="L5" i="28" l="1"/>
  <c r="M6" i="28"/>
  <c r="AO49" i="27"/>
  <c r="AS49" i="27"/>
  <c r="AQ48" i="27"/>
  <c r="AL49" i="27"/>
  <c r="AM49" i="27"/>
  <c r="AN49" i="27"/>
  <c r="H6" i="27"/>
  <c r="G5" i="27"/>
  <c r="N6" i="28" l="1"/>
  <c r="M5" i="28"/>
  <c r="I6" i="27"/>
  <c r="C3" i="27"/>
  <c r="H5" i="27"/>
  <c r="N5" i="28" l="1"/>
  <c r="O6" i="28"/>
  <c r="BC17" i="27"/>
  <c r="BC24" i="27"/>
  <c r="BC20" i="27"/>
  <c r="BC14" i="27"/>
  <c r="BC15" i="27"/>
  <c r="BC23" i="27"/>
  <c r="BC16" i="27"/>
  <c r="BC11" i="27"/>
  <c r="BC19" i="27"/>
  <c r="BC12" i="27"/>
  <c r="BC22" i="27"/>
  <c r="BC13" i="27"/>
  <c r="BC10" i="27"/>
  <c r="BC18" i="27"/>
  <c r="D4" i="27"/>
  <c r="BC21" i="27"/>
  <c r="BC8" i="27"/>
  <c r="BC9" i="27"/>
  <c r="J6" i="27"/>
  <c r="I5" i="27"/>
  <c r="P6" i="28" l="1"/>
  <c r="O5" i="28"/>
  <c r="K6" i="27"/>
  <c r="J5" i="27"/>
  <c r="AP34" i="27"/>
  <c r="AP23" i="27"/>
  <c r="AP31" i="27"/>
  <c r="AP19" i="27"/>
  <c r="AP15" i="27"/>
  <c r="AP11" i="27"/>
  <c r="AP45" i="27"/>
  <c r="AP32" i="27"/>
  <c r="AP42" i="27"/>
  <c r="AP28" i="27"/>
  <c r="AP33" i="27"/>
  <c r="AP43" i="27"/>
  <c r="AP25" i="27"/>
  <c r="AP21" i="27"/>
  <c r="AP39" i="27"/>
  <c r="AP26" i="27"/>
  <c r="AP17" i="27"/>
  <c r="AP13" i="27"/>
  <c r="AP40" i="27"/>
  <c r="AP27" i="27"/>
  <c r="AP24" i="27"/>
  <c r="AP47" i="27"/>
  <c r="AP30" i="27"/>
  <c r="AP22" i="27"/>
  <c r="AP44" i="27"/>
  <c r="AP29" i="27"/>
  <c r="AP18" i="27"/>
  <c r="AP14" i="27"/>
  <c r="AP10" i="27"/>
  <c r="AP41" i="27"/>
  <c r="AP9" i="27"/>
  <c r="AP38" i="27"/>
  <c r="AP37" i="27"/>
  <c r="AP35" i="27"/>
  <c r="AP20" i="27"/>
  <c r="AP16" i="27"/>
  <c r="AP12" i="27"/>
  <c r="AP8" i="27"/>
  <c r="AP36" i="27"/>
  <c r="AP46" i="27"/>
  <c r="Q6" i="28" l="1"/>
  <c r="P5" i="28"/>
  <c r="AQ44" i="27"/>
  <c r="AR44" i="27"/>
  <c r="AR42" i="27"/>
  <c r="AQ42" i="27"/>
  <c r="AQ15" i="27"/>
  <c r="AR15" i="27"/>
  <c r="AR23" i="27"/>
  <c r="AQ23" i="27"/>
  <c r="AR46" i="27"/>
  <c r="AQ46" i="27"/>
  <c r="AQ16" i="27"/>
  <c r="AR16" i="27"/>
  <c r="AQ38" i="27"/>
  <c r="AR38" i="27"/>
  <c r="AQ14" i="27"/>
  <c r="AR14" i="27"/>
  <c r="AR22" i="27"/>
  <c r="AQ22" i="27"/>
  <c r="AQ27" i="27"/>
  <c r="AR27" i="27"/>
  <c r="AQ26" i="27"/>
  <c r="AR26" i="27"/>
  <c r="AR43" i="27"/>
  <c r="AQ43" i="27"/>
  <c r="AR32" i="27"/>
  <c r="AQ32" i="27"/>
  <c r="AR19" i="27"/>
  <c r="AQ19" i="27"/>
  <c r="AQ34" i="27"/>
  <c r="AR34" i="27"/>
  <c r="AQ37" i="27"/>
  <c r="AR37" i="27"/>
  <c r="AQ10" i="27"/>
  <c r="AR10" i="27"/>
  <c r="AQ25" i="27"/>
  <c r="AR25" i="27"/>
  <c r="AR20" i="27"/>
  <c r="AQ20" i="27"/>
  <c r="AR18" i="27"/>
  <c r="AQ18" i="27"/>
  <c r="AR40" i="27"/>
  <c r="AQ40" i="27"/>
  <c r="AQ39" i="27"/>
  <c r="AR39" i="27"/>
  <c r="AR33" i="27"/>
  <c r="AQ33" i="27"/>
  <c r="AQ45" i="27"/>
  <c r="AR45" i="27"/>
  <c r="AQ31" i="27"/>
  <c r="AR31" i="27"/>
  <c r="AR12" i="27"/>
  <c r="AQ12" i="27"/>
  <c r="AQ24" i="27"/>
  <c r="AR24" i="27"/>
  <c r="AQ17" i="27"/>
  <c r="AR17" i="27"/>
  <c r="AR36" i="27"/>
  <c r="AQ36" i="27"/>
  <c r="AQ9" i="27"/>
  <c r="AR9" i="27"/>
  <c r="AR30" i="27"/>
  <c r="AQ30" i="27"/>
  <c r="AQ8" i="27"/>
  <c r="AR8" i="27"/>
  <c r="AP49" i="27"/>
  <c r="AQ35" i="27"/>
  <c r="AR35" i="27"/>
  <c r="AR41" i="27"/>
  <c r="AQ41" i="27"/>
  <c r="AQ29" i="27"/>
  <c r="AR29" i="27"/>
  <c r="AR47" i="27"/>
  <c r="AQ47" i="27"/>
  <c r="AQ13" i="27"/>
  <c r="AR13" i="27"/>
  <c r="AQ21" i="27"/>
  <c r="AR21" i="27"/>
  <c r="AQ28" i="27"/>
  <c r="AR28" i="27"/>
  <c r="AQ11" i="27"/>
  <c r="AR11" i="27"/>
  <c r="K5" i="27"/>
  <c r="L6" i="27"/>
  <c r="R6" i="28" l="1"/>
  <c r="Q5" i="28"/>
  <c r="AR50" i="27"/>
  <c r="AR49" i="27"/>
  <c r="AQ49" i="27"/>
  <c r="M6" i="27"/>
  <c r="L5" i="27"/>
  <c r="R5" i="28" l="1"/>
  <c r="S6" i="28"/>
  <c r="M5" i="27"/>
  <c r="N6" i="27"/>
  <c r="T6" i="28" l="1"/>
  <c r="S5" i="28"/>
  <c r="N5" i="27"/>
  <c r="O6" i="27"/>
  <c r="T5" i="28" l="1"/>
  <c r="U6" i="28"/>
  <c r="O5" i="27"/>
  <c r="P6" i="27"/>
  <c r="V6" i="28" l="1"/>
  <c r="U5" i="28"/>
  <c r="Q6" i="27"/>
  <c r="P5" i="27"/>
  <c r="V5" i="28" l="1"/>
  <c r="W6" i="28"/>
  <c r="R6" i="27"/>
  <c r="Q5" i="27"/>
  <c r="X6" i="28" l="1"/>
  <c r="W5" i="28"/>
  <c r="S6" i="27"/>
  <c r="R5" i="27"/>
  <c r="Y6" i="28" l="1"/>
  <c r="X5" i="28"/>
  <c r="T6" i="27"/>
  <c r="S5" i="27"/>
  <c r="Z6" i="28" l="1"/>
  <c r="Y5" i="28"/>
  <c r="U6" i="27"/>
  <c r="T5" i="27"/>
  <c r="Z5" i="28" l="1"/>
  <c r="AA6" i="28"/>
  <c r="U5" i="27"/>
  <c r="V6" i="27"/>
  <c r="AB6" i="28" l="1"/>
  <c r="AA5" i="28"/>
  <c r="W6" i="27"/>
  <c r="V5" i="27"/>
  <c r="AB5" i="28" l="1"/>
  <c r="AC6" i="28"/>
  <c r="X6" i="27"/>
  <c r="W5" i="27"/>
  <c r="AD6" i="28" l="1"/>
  <c r="AC5" i="28"/>
  <c r="Y6" i="27"/>
  <c r="X5" i="27"/>
  <c r="AD5" i="28" l="1"/>
  <c r="AE6" i="28"/>
  <c r="Z6" i="27"/>
  <c r="Y5" i="27"/>
  <c r="AF6" i="28" l="1"/>
  <c r="AE5" i="28"/>
  <c r="AA6" i="27"/>
  <c r="Z5" i="27"/>
  <c r="AG6" i="28" l="1"/>
  <c r="AF5" i="28"/>
  <c r="AB6" i="27"/>
  <c r="AA5" i="27"/>
  <c r="AH6" i="28" l="1"/>
  <c r="AG5" i="28"/>
  <c r="AC6" i="27"/>
  <c r="AB5" i="27"/>
  <c r="AH5" i="28" l="1"/>
  <c r="AI6" i="28"/>
  <c r="AD6" i="27"/>
  <c r="AC5" i="27"/>
  <c r="AJ6" i="28" l="1"/>
  <c r="AI5" i="28"/>
  <c r="AE6" i="27"/>
  <c r="AD5" i="27"/>
  <c r="AJ5" i="28" l="1"/>
  <c r="AK6" i="28"/>
  <c r="AK5" i="28" s="1"/>
  <c r="AF6" i="27"/>
  <c r="AE5" i="27"/>
  <c r="AG6" i="27" l="1"/>
  <c r="AF5" i="27"/>
  <c r="AH6" i="27" l="1"/>
  <c r="AG5" i="27"/>
  <c r="AI6" i="27" l="1"/>
  <c r="AH5" i="27"/>
  <c r="AI5" i="27" l="1"/>
  <c r="AJ6" i="27"/>
  <c r="AK6" i="27" l="1"/>
  <c r="AK5" i="27" s="1"/>
  <c r="AJ5" i="27"/>
  <c r="AS49" i="31" l="1"/>
  <c r="AT50" i="31"/>
  <c r="AT51" i="31" l="1"/>
  <c r="AT49" i="31"/>
  <c r="AS47" i="30" l="1"/>
  <c r="AS46" i="30"/>
  <c r="AT46" i="30" l="1"/>
  <c r="AT47" i="30"/>
  <c r="AS48" i="31" l="1"/>
  <c r="AS47" i="31"/>
  <c r="AT47" i="31" l="1"/>
  <c r="AT48" i="31"/>
  <c r="AS46" i="31" l="1"/>
  <c r="AT46" i="31" l="1"/>
  <c r="AT12" i="27"/>
  <c r="AT14" i="27"/>
  <c r="AT15" i="27"/>
  <c r="AT17" i="27"/>
  <c r="AT18" i="27"/>
  <c r="AT21" i="27"/>
  <c r="AT25" i="27"/>
  <c r="AT26" i="27"/>
  <c r="AT32" i="27"/>
  <c r="AT35" i="27"/>
  <c r="AT37" i="27"/>
  <c r="AT42" i="27"/>
  <c r="AT43" i="27"/>
  <c r="AT44" i="27"/>
  <c r="AT11" i="27"/>
  <c r="AT47" i="27"/>
  <c r="AT23" i="27"/>
  <c r="AT30" i="27"/>
  <c r="AT46" i="27"/>
  <c r="AT45" i="27"/>
  <c r="AT40" i="27"/>
  <c r="AT41" i="27"/>
  <c r="AT39" i="27"/>
  <c r="AT38" i="27"/>
  <c r="AT34" i="27"/>
  <c r="AT33" i="27"/>
  <c r="AT31" i="27"/>
  <c r="AT27" i="27"/>
  <c r="AT24" i="27"/>
  <c r="AT22" i="27"/>
  <c r="AT20" i="27"/>
  <c r="AT19" i="27"/>
  <c r="AT13" i="27"/>
  <c r="AT16" i="27"/>
  <c r="AT36" i="27"/>
  <c r="AT10" i="27"/>
  <c r="AT9" i="27"/>
  <c r="AS8" i="28" l="1"/>
  <c r="AT8" i="27"/>
  <c r="AT49" i="27" s="1"/>
  <c r="AS26" i="28" l="1"/>
  <c r="AS22" i="28"/>
  <c r="AS10" i="28"/>
  <c r="AS42" i="28"/>
  <c r="AS12" i="28"/>
  <c r="AS32" i="28"/>
  <c r="AS38" i="28"/>
  <c r="AS46" i="28"/>
  <c r="AS20" i="28"/>
  <c r="AS9" i="28"/>
  <c r="AS39" i="28"/>
  <c r="AS17" i="28"/>
  <c r="AS24" i="28"/>
  <c r="AS11" i="28"/>
  <c r="AS41" i="28"/>
  <c r="AS16" i="28"/>
  <c r="AS37" i="28"/>
  <c r="AS33" i="28"/>
  <c r="AS40" i="28"/>
  <c r="AS13" i="28"/>
  <c r="AS30" i="28"/>
  <c r="AS34" i="28"/>
  <c r="AS21" i="28"/>
  <c r="AS14" i="28"/>
  <c r="AS47" i="28"/>
  <c r="AS23" i="28"/>
  <c r="AS43" i="28"/>
  <c r="AS15" i="28"/>
  <c r="AS18" i="28"/>
  <c r="AS44" i="28"/>
  <c r="AS27" i="28"/>
  <c r="AS31" i="28"/>
  <c r="AS36" i="28"/>
  <c r="AS45" i="28"/>
  <c r="AS19" i="28"/>
  <c r="AS35" i="28"/>
  <c r="AS25" i="28"/>
  <c r="AT8" i="28"/>
  <c r="AS49" i="28" l="1"/>
  <c r="AT35" i="28"/>
  <c r="AT45" i="28"/>
  <c r="AT31" i="28"/>
  <c r="AT44" i="28"/>
  <c r="AT15" i="28"/>
  <c r="AT23" i="28"/>
  <c r="AT14" i="28"/>
  <c r="AT34" i="28"/>
  <c r="AT13" i="28"/>
  <c r="AT33" i="28"/>
  <c r="AT16" i="28"/>
  <c r="AT11" i="28"/>
  <c r="AT17" i="28"/>
  <c r="AT9" i="28"/>
  <c r="AT46" i="28"/>
  <c r="AT32" i="28"/>
  <c r="AT42" i="28"/>
  <c r="AT22" i="28"/>
  <c r="AT25" i="28"/>
  <c r="AT19" i="28"/>
  <c r="AT36" i="28"/>
  <c r="AT27" i="28"/>
  <c r="AT18" i="28"/>
  <c r="AT43" i="28"/>
  <c r="AT47" i="28"/>
  <c r="AT21" i="28"/>
  <c r="AT30" i="28"/>
  <c r="AT40" i="28"/>
  <c r="AT37" i="28"/>
  <c r="AT41" i="28"/>
  <c r="AT24" i="28"/>
  <c r="AT39" i="28"/>
  <c r="AT20" i="28"/>
  <c r="AT38" i="28"/>
  <c r="AT12" i="28"/>
  <c r="AT10" i="28"/>
  <c r="AT26" i="28"/>
  <c r="AS8" i="29"/>
  <c r="AT49" i="28" l="1"/>
  <c r="AS38" i="29"/>
  <c r="AS26" i="29"/>
  <c r="AS40" i="29"/>
  <c r="AS21" i="29"/>
  <c r="AS31" i="29"/>
  <c r="AS9" i="29"/>
  <c r="AS11" i="29"/>
  <c r="AS32" i="29"/>
  <c r="AS33" i="29"/>
  <c r="AS22" i="29"/>
  <c r="AS43" i="29"/>
  <c r="AS44" i="29"/>
  <c r="AS10" i="29"/>
  <c r="AS39" i="29"/>
  <c r="AS19" i="29"/>
  <c r="AS25" i="29"/>
  <c r="AS12" i="29"/>
  <c r="AS20" i="29"/>
  <c r="AS23" i="29"/>
  <c r="AS36" i="29"/>
  <c r="AS29" i="29"/>
  <c r="AS46" i="29"/>
  <c r="AS18" i="29"/>
  <c r="AS35" i="29"/>
  <c r="AS24" i="29"/>
  <c r="AS37" i="29"/>
  <c r="AS42" i="29"/>
  <c r="AS41" i="29"/>
  <c r="AS45" i="29"/>
  <c r="AS17" i="29"/>
  <c r="AS16" i="29"/>
  <c r="AS13" i="29"/>
  <c r="AS14" i="29"/>
  <c r="AS15" i="29"/>
  <c r="AS30" i="29"/>
  <c r="AS34" i="29"/>
  <c r="AT8" i="29"/>
  <c r="AS51" i="29" l="1"/>
  <c r="AT34" i="29"/>
  <c r="AT15" i="29"/>
  <c r="AT13" i="29"/>
  <c r="AT17" i="29"/>
  <c r="AT41" i="29"/>
  <c r="AT37" i="29"/>
  <c r="AT35" i="29"/>
  <c r="AT46" i="29"/>
  <c r="AT36" i="29"/>
  <c r="AT20" i="29"/>
  <c r="AT25" i="29"/>
  <c r="AT39" i="29"/>
  <c r="AT44" i="29"/>
  <c r="AT22" i="29"/>
  <c r="AT32" i="29"/>
  <c r="AT9" i="29"/>
  <c r="AT21" i="29"/>
  <c r="AT26" i="29"/>
  <c r="AT30" i="29"/>
  <c r="AT14" i="29"/>
  <c r="AT16" i="29"/>
  <c r="AT45" i="29"/>
  <c r="AT42" i="29"/>
  <c r="AT24" i="29"/>
  <c r="AT18" i="29"/>
  <c r="AT29" i="29"/>
  <c r="AT23" i="29"/>
  <c r="AT12" i="29"/>
  <c r="AT19" i="29"/>
  <c r="AT10" i="29"/>
  <c r="AT43" i="29"/>
  <c r="AT33" i="29"/>
  <c r="AT11" i="29"/>
  <c r="AT31" i="29"/>
  <c r="AT40" i="29"/>
  <c r="AT38" i="29"/>
  <c r="AS8" i="30"/>
  <c r="AT51" i="29" l="1"/>
  <c r="AS30" i="30"/>
  <c r="AS42" i="30"/>
  <c r="AT31" i="30"/>
  <c r="AS31" i="30"/>
  <c r="AS43" i="30"/>
  <c r="AS25" i="30"/>
  <c r="AS35" i="30"/>
  <c r="AS39" i="30"/>
  <c r="AS37" i="30"/>
  <c r="AS10" i="30"/>
  <c r="AS12" i="30"/>
  <c r="AS14" i="30"/>
  <c r="AS9" i="30"/>
  <c r="AS22" i="30"/>
  <c r="AS20" i="30"/>
  <c r="AS13" i="30"/>
  <c r="AS32" i="30"/>
  <c r="AS24" i="30"/>
  <c r="AS44" i="30"/>
  <c r="AS26" i="30"/>
  <c r="AS38" i="30"/>
  <c r="AS45" i="30"/>
  <c r="AS40" i="30"/>
  <c r="AS11" i="30"/>
  <c r="AS19" i="30"/>
  <c r="AS23" i="30"/>
  <c r="AS18" i="30"/>
  <c r="AS41" i="30"/>
  <c r="AS16" i="30"/>
  <c r="AS29" i="30"/>
  <c r="AS21" i="30"/>
  <c r="AS34" i="30"/>
  <c r="AS36" i="30"/>
  <c r="AS17" i="30"/>
  <c r="AS15" i="30"/>
  <c r="AS33" i="30"/>
  <c r="AT8" i="30"/>
  <c r="AS50" i="30" l="1"/>
  <c r="AT15" i="30"/>
  <c r="AT36" i="30"/>
  <c r="AT21" i="30"/>
  <c r="AT16" i="30"/>
  <c r="AT18" i="30"/>
  <c r="AT19" i="30"/>
  <c r="AT40" i="30"/>
  <c r="AT38" i="30"/>
  <c r="AT44" i="30"/>
  <c r="AT32" i="30"/>
  <c r="AT20" i="30"/>
  <c r="AT9" i="30"/>
  <c r="AT12" i="30"/>
  <c r="AT37" i="30"/>
  <c r="AT35" i="30"/>
  <c r="AT43" i="30"/>
  <c r="AT42" i="30"/>
  <c r="AT33" i="30"/>
  <c r="AT17" i="30"/>
  <c r="AT34" i="30"/>
  <c r="AT29" i="30"/>
  <c r="AT41" i="30"/>
  <c r="AT23" i="30"/>
  <c r="AT11" i="30"/>
  <c r="AT45" i="30"/>
  <c r="AT26" i="30"/>
  <c r="AT24" i="30"/>
  <c r="AT13" i="30"/>
  <c r="AT22" i="30"/>
  <c r="AT14" i="30"/>
  <c r="AT10" i="30"/>
  <c r="AT39" i="30"/>
  <c r="AT25" i="30"/>
  <c r="AT30" i="30"/>
  <c r="AT50" i="30" l="1"/>
  <c r="AS39" i="31"/>
  <c r="AS26" i="31"/>
  <c r="AS11" i="31"/>
  <c r="AS41" i="31"/>
  <c r="AS34" i="31"/>
  <c r="AS33" i="31"/>
  <c r="AS43" i="31"/>
  <c r="AS37" i="31"/>
  <c r="AS9" i="31"/>
  <c r="AS32" i="31"/>
  <c r="AS38" i="31"/>
  <c r="AS19" i="31"/>
  <c r="AS16" i="31"/>
  <c r="AS36" i="31"/>
  <c r="AS30" i="31"/>
  <c r="AS14" i="31"/>
  <c r="AS13" i="31"/>
  <c r="AS8" i="31"/>
  <c r="AS25" i="31"/>
  <c r="AS10" i="31"/>
  <c r="AS22" i="31"/>
  <c r="AS24" i="31"/>
  <c r="AS45" i="31"/>
  <c r="AS23" i="31"/>
  <c r="AS29" i="31"/>
  <c r="AS17" i="31"/>
  <c r="AS42" i="31"/>
  <c r="AS35" i="31"/>
  <c r="AS12" i="31"/>
  <c r="AS20" i="31"/>
  <c r="AS44" i="31"/>
  <c r="AS40" i="31"/>
  <c r="AS18" i="31"/>
  <c r="AS21" i="31"/>
  <c r="AS15" i="31"/>
  <c r="AT29" i="31" l="1"/>
  <c r="AT22" i="31"/>
  <c r="AS53" i="32"/>
  <c r="AT36" i="31"/>
  <c r="AT32" i="31"/>
  <c r="AT33" i="31"/>
  <c r="AT26" i="31"/>
  <c r="AT8" i="31"/>
  <c r="AT18" i="31"/>
  <c r="AT12" i="31"/>
  <c r="AT21" i="31"/>
  <c r="AT20" i="31"/>
  <c r="AT17" i="31"/>
  <c r="AT24" i="31"/>
  <c r="AT30" i="31"/>
  <c r="AT38" i="31"/>
  <c r="AT43" i="31"/>
  <c r="AT11" i="31"/>
  <c r="AT15" i="31"/>
  <c r="AT44" i="31"/>
  <c r="AT42" i="31"/>
  <c r="AT45" i="31"/>
  <c r="AT25" i="31"/>
  <c r="AT14" i="31"/>
  <c r="AT19" i="31"/>
  <c r="AT37" i="31"/>
  <c r="AT41" i="31"/>
  <c r="AT40" i="31"/>
  <c r="AT35" i="31"/>
  <c r="AT23" i="31"/>
  <c r="AT10" i="31"/>
  <c r="AS54" i="31"/>
  <c r="AT13" i="31"/>
  <c r="AT16" i="31"/>
  <c r="AT9" i="31"/>
  <c r="AT34" i="31"/>
  <c r="AT39" i="31"/>
  <c r="AT53" i="32" l="1"/>
  <c r="AT54" i="31"/>
</calcChain>
</file>

<file path=xl/sharedStrings.xml><?xml version="1.0" encoding="utf-8"?>
<sst xmlns="http://schemas.openxmlformats.org/spreadsheetml/2006/main" count="2261" uniqueCount="247">
  <si>
    <t>BẢNG CHẤM CÔNG</t>
  </si>
  <si>
    <t>THÁNG</t>
  </si>
  <si>
    <t>NĂM</t>
  </si>
  <si>
    <t>nhập tháng và năm hiện hành để công thức chạy thứ, chủ nhật</t>
  </si>
  <si>
    <t>STT</t>
  </si>
  <si>
    <t>Mã NV</t>
  </si>
  <si>
    <t xml:space="preserve">Họ tên 
</t>
  </si>
  <si>
    <t>Chức vụ</t>
  </si>
  <si>
    <t>Ngày nhận việc</t>
  </si>
  <si>
    <t>Hết hạn thử việc</t>
  </si>
  <si>
    <t>Ngày công thực tế</t>
  </si>
  <si>
    <t>Nghỉ không lương</t>
  </si>
  <si>
    <t>Tổng ngày nghỉ trong tháng</t>
  </si>
  <si>
    <t xml:space="preserve">Trừ Bảo hiểm
</t>
  </si>
  <si>
    <t>GHI CHÚ</t>
  </si>
  <si>
    <t>CỘNG PHÍ GIỮ NGOÀI GIỜ</t>
  </si>
  <si>
    <t>Nguyễn Huỳnh Thu Minh</t>
  </si>
  <si>
    <t>GDDH</t>
  </si>
  <si>
    <t>Trần Thị Mỹ Liên</t>
  </si>
  <si>
    <t>Hồ Ngọc Mỹ Trinh</t>
  </si>
  <si>
    <t>Quản lý cơ sở</t>
  </si>
  <si>
    <t>Nguyễn Thị Hoàng Thủy</t>
  </si>
  <si>
    <t>Giáo viên</t>
  </si>
  <si>
    <t>Tạp vụ</t>
  </si>
  <si>
    <t>Lê Thị Trường An</t>
  </si>
  <si>
    <t>P/2</t>
  </si>
  <si>
    <t>Bế Thị Ngọc Diễm</t>
  </si>
  <si>
    <t>P</t>
  </si>
  <si>
    <t>Trần Kim Hương</t>
  </si>
  <si>
    <t xml:space="preserve">Lê Thị Thanh Mai </t>
  </si>
  <si>
    <t>KL</t>
  </si>
  <si>
    <t>Bảo mẫu</t>
  </si>
  <si>
    <t>Vương Thanh Hà Trang</t>
  </si>
  <si>
    <t>Nguyễn Thị Mai Hương</t>
  </si>
  <si>
    <t>Mai Trần Bảo Ngọc</t>
  </si>
  <si>
    <t>Nguyễn Lý Phương Uyên</t>
  </si>
  <si>
    <t>Tuyển sinh</t>
  </si>
  <si>
    <t>Nguyễn Thị Thắm</t>
  </si>
  <si>
    <t>Trịnh Thị Mỹ Dung</t>
  </si>
  <si>
    <t>Nhân viên Marketing</t>
  </si>
  <si>
    <t>Trần Thái Thiên Thảo</t>
  </si>
  <si>
    <t>Lê Thị Kim Nguyên</t>
  </si>
  <si>
    <t>Nguyễn Thị Thu Hiền</t>
  </si>
  <si>
    <t>Kế toán</t>
  </si>
  <si>
    <t>Hoàng Đình Chinh</t>
  </si>
  <si>
    <t>Nguyễn Thị Băng Tâm</t>
  </si>
  <si>
    <t>Ký hiệu chấm công:</t>
  </si>
  <si>
    <t>Ngày công</t>
  </si>
  <si>
    <t>8</t>
  </si>
  <si>
    <t>Nghỉ nửa ngày tính phép</t>
  </si>
  <si>
    <t>Nghỉ nửa ngày không lương</t>
  </si>
  <si>
    <t>4</t>
  </si>
  <si>
    <t>Nghỉ phép</t>
  </si>
  <si>
    <t>Ngừng việc</t>
  </si>
  <si>
    <t>N</t>
  </si>
  <si>
    <t>Nghỉ lễ</t>
  </si>
  <si>
    <t>NL</t>
  </si>
  <si>
    <t>Thai sản</t>
  </si>
  <si>
    <t>TS</t>
  </si>
  <si>
    <t>Chủ Nhật</t>
  </si>
  <si>
    <t>Nghỉ ốm</t>
  </si>
  <si>
    <t>O</t>
  </si>
  <si>
    <t>Nguyễn Huỳnh Duy</t>
  </si>
  <si>
    <t>Hàng Vân Bảo Anh</t>
  </si>
  <si>
    <t>Giám đốc vận hành</t>
  </si>
  <si>
    <t>Hỗ trợ tầng</t>
  </si>
  <si>
    <t>Danh Thị Thùy Trang</t>
  </si>
  <si>
    <t>Trần Thị Tuyết Linh</t>
  </si>
  <si>
    <t>Trần Thị Chinh</t>
  </si>
  <si>
    <t>Nguyễn Thị Diễm</t>
  </si>
  <si>
    <t>PC Bếp chính từ T08/24: 1.000.000đ</t>
  </si>
  <si>
    <t>Ngày công tính lương</t>
  </si>
  <si>
    <t>Ngày nghỉ Ốm 
/ Thai sản</t>
  </si>
  <si>
    <t>Võ Thị Quít</t>
  </si>
  <si>
    <t>Nguyễn Thị Kiều Trinh</t>
  </si>
  <si>
    <t>Phụ cấp 5.000.000 từ 01/10/2024</t>
  </si>
  <si>
    <t>-</t>
  </si>
  <si>
    <t>Nghỉ Không Phép</t>
  </si>
  <si>
    <t>ỨNG LƯƠNG
/ CẤN TRỪ</t>
  </si>
  <si>
    <t>Lý Thanh Loan</t>
  </si>
  <si>
    <t>AEROBIC</t>
  </si>
  <si>
    <t>Nguyễn Thị Mỹ Dung</t>
  </si>
  <si>
    <t>Kế toán trưởng</t>
  </si>
  <si>
    <t>Lương TV: 7.500.000 đ, CT từ 08/02/2025
Lương CT: 8.000.000 đ</t>
  </si>
  <si>
    <t>Thái Thị Xuân Ái</t>
  </si>
  <si>
    <t>NV Y tế</t>
  </si>
  <si>
    <t>Từ 02/25: Lương mới: 12.500.000 đ</t>
  </si>
  <si>
    <t>Bảo mẫu tầng</t>
  </si>
  <si>
    <t>Giáo viên TV</t>
  </si>
  <si>
    <t>Lương mới (tăng) T09/24: 11.000.000 đ
Lương T02/25: 12.000.000 đ</t>
  </si>
  <si>
    <t>Lương TV: 6.800.000đ, Chính thức từ 01/01/2025, 
lương CT: 7.000.000 + 300K Pcap
T02/25: chuyển qua lớp HS, cập nhật lại Pcap</t>
  </si>
  <si>
    <t>Lương TV: 7.000.000 đ, 
chính thức từ 10/03/25 , lương CT: 7.300.000 đ</t>
  </si>
  <si>
    <t>Từ 2025, 
500k tiền SN
 - bao gồm 
300k CTY +
 200K CĐ</t>
  </si>
  <si>
    <t>HL</t>
  </si>
  <si>
    <t>Bảo trì</t>
  </si>
  <si>
    <t>Phan Thị Ngọc Hạnh</t>
  </si>
  <si>
    <t>Lương mới (tăng) T03/25: 12.300.000 đ (tăng 1.814.000 đ)</t>
  </si>
  <si>
    <t>Ngày nghỉ Lễ/ Tết , nghỉ Đặc biệt</t>
  </si>
  <si>
    <t>Ngày phép, nghỉ HL theo QD cty</t>
  </si>
  <si>
    <t>Nguyễn Ngọc Thùy Trang</t>
  </si>
  <si>
    <t>Thạch Thảo</t>
  </si>
  <si>
    <t>Châu Nguyễn Kim Yến</t>
  </si>
  <si>
    <t>Huỳnh Phát Lộc</t>
  </si>
  <si>
    <t>Huỳnh Thị Vân Trang</t>
  </si>
  <si>
    <t>T6/25: lương 12.000.000 đ, bỏ PC NT</t>
  </si>
  <si>
    <t>T6/25: lương 13.500.000 đ</t>
  </si>
  <si>
    <t>T6/25: lương 10.100.000 đ</t>
  </si>
  <si>
    <t>T6/25: lương 10.300.000 đ</t>
  </si>
  <si>
    <t>Nguyễn Thị Hương</t>
  </si>
  <si>
    <t>Quách Phương Thảo</t>
  </si>
  <si>
    <t>Lương TV: 8.500.000 đ, Lương CT cũng 8.500.000 đ từ 19/07</t>
  </si>
  <si>
    <t>NV vệ sinh</t>
  </si>
  <si>
    <t>Ngô Thị Ánh Tuyết</t>
  </si>
  <si>
    <t>Lương TV: 8.000.000 đ, Lương CT: 9.200.000 đ từ 09/08</t>
  </si>
  <si>
    <t>Lương TV: 7.000.000 đ,lương CT: 7.500.000 đ từ 01/08. KHÔNG KÊ KHAI</t>
  </si>
  <si>
    <t>Lương TV: 10.000.000 đ, lương CT: 11.000.000 đ từ 14/08</t>
  </si>
  <si>
    <t>Nguyễn Thị Hồng Thi</t>
  </si>
  <si>
    <t>CV Marketing</t>
  </si>
  <si>
    <t>Giáo viên/Khối trưởng</t>
  </si>
  <si>
    <t>Lương CT: 7.500.000 đ từ 01/9/2025; KHÔNG KÊ KHAI</t>
  </si>
  <si>
    <t>Lương TV: 10.000.000 đ, Lương CT: 11.583.792 đ từ 01/9/2025 (Chị Minh duyệt lương CT là 11.000.000 đ - LƯƠNG THỰC NHẬN)</t>
  </si>
  <si>
    <t>Điều phối học vụ</t>
  </si>
  <si>
    <t>Nghỉ thai sản từ 01/10/2025</t>
  </si>
  <si>
    <t>Lê Thị Ngọc Tuyết</t>
  </si>
  <si>
    <t>Lương TV: 9.500.000 đ, lương CT: 10.300.000 đ từ 01/10/2025</t>
  </si>
  <si>
    <t>Cấp dưỡng</t>
  </si>
  <si>
    <t>Nguyễn Thị Ngọc An</t>
  </si>
  <si>
    <t>Trợ lý CM</t>
  </si>
  <si>
    <t>Nghỉ thai sản từ 20/11/2025</t>
  </si>
  <si>
    <t>Lương CT từ 01/11/2025: 16.500.000 đ</t>
  </si>
  <si>
    <t>TIỀN ĂN TRƯA
THỨ 7</t>
  </si>
  <si>
    <r>
      <t xml:space="preserve">Lương T8/2025: 7.500.000 đ. </t>
    </r>
    <r>
      <rPr>
        <b/>
        <sz val="12"/>
        <color rgb="FFFF0000"/>
        <rFont val="Times New Roman"/>
        <family val="1"/>
      </rPr>
      <t>KÊ KHAI TỪ T11/2025</t>
    </r>
  </si>
  <si>
    <r>
      <t xml:space="preserve">Lương TV: 11.500.000 đ từ 01/07/2025, PC Khối trưởng </t>
    </r>
    <r>
      <rPr>
        <b/>
        <sz val="12"/>
        <color theme="1"/>
        <rFont val="Times New Roman"/>
        <family val="1"/>
      </rPr>
      <t>2.000.000 đ</t>
    </r>
    <r>
      <rPr>
        <sz val="12"/>
        <color theme="1"/>
        <rFont val="Times New Roman"/>
        <family val="1"/>
      </rPr>
      <t xml:space="preserve"> từ T10/25, KÊ KHAI TỪ THÁNG 9/2025 (HĐLĐ từ 25/8/2025)</t>
    </r>
  </si>
  <si>
    <t>Phạm Huỳnh Anh Thư</t>
  </si>
  <si>
    <t>Ngày phép tồn đến tháng 12/2025</t>
  </si>
  <si>
    <t>Lương TV:  10.000.000 đ</t>
  </si>
  <si>
    <r>
      <t xml:space="preserve">Lương TV: 8.500.000 đ,lương CT: 9.800.000 đ từ 13/12 </t>
    </r>
    <r>
      <rPr>
        <b/>
        <sz val="12"/>
        <color rgb="FFFF0000"/>
        <rFont val="Times New Roman"/>
        <family val="1"/>
      </rPr>
      <t>KHÔNG KÊ KHAI đến T3/2025</t>
    </r>
  </si>
  <si>
    <t>Liên cứ kiểm lại 
danh sách này 
cho chắc chắn nhe</t>
  </si>
  <si>
    <t>SINH NHẬT THÁNG 01/2026 ( KÝ HỢP ĐỒNG)</t>
  </si>
  <si>
    <t>Nghỉ việc/Nghỉ thai sản Tháng 01/2026</t>
  </si>
  <si>
    <r>
      <rPr>
        <sz val="12"/>
        <color theme="1"/>
        <rFont val="Times New Roman"/>
        <family val="1"/>
      </rPr>
      <t>Lương TV: 10.000.000 đ, lương CT: 10.700.000 đ từ 08/06/2025
Từ T09/2025 có PC 1 triệu (đứng lớp 1 mình)</t>
    </r>
    <r>
      <rPr>
        <b/>
        <sz val="12"/>
        <color rgb="FFFF0000"/>
        <rFont val="Times New Roman"/>
        <family val="1"/>
      </rPr>
      <t>. Không còn đứng lớp 1 mình (có Chinh vô L1A)</t>
    </r>
  </si>
  <si>
    <r>
      <rPr>
        <sz val="12"/>
        <color theme="1"/>
        <rFont val="Times New Roman"/>
        <family val="1"/>
      </rPr>
      <t>Lương TV: 7.000.000 đ, lương CT: 7.500.000 đ từ 28/08.</t>
    </r>
    <r>
      <rPr>
        <b/>
        <sz val="12"/>
        <color rgb="FFFF0000"/>
        <rFont val="Times New Roman"/>
        <family val="1"/>
      </rPr>
      <t xml:space="preserve"> Chuyển xuống TINY 1 từ 2/1/2026</t>
    </r>
  </si>
  <si>
    <t>Ngày phép tồn đến tháng 01/2026</t>
  </si>
  <si>
    <t>Nghỉ việc/Nghỉ thai sản Tháng 02/2026</t>
  </si>
  <si>
    <t>Ngày phép tồn đến tháng 02/2026</t>
  </si>
  <si>
    <t>SINH NHẬT THÁNG 02/2026 ( KÝ HỢP ĐỒNG)</t>
  </si>
  <si>
    <t>Lương TV:  10.000.000 đ, từ 25/02/2025 lương chính thức là 10.500.000 đ + PC NT (Tiny 2)</t>
  </si>
  <si>
    <t>SINH NHẬT THÁNG 03/2026 ( KÝ HỢP ĐỒNG)</t>
  </si>
  <si>
    <t>Nguyễn Thị Thu Huyền</t>
  </si>
  <si>
    <t>Võ Lê Thị Huyền Trang</t>
  </si>
  <si>
    <t>Bảo mẫu TV</t>
  </si>
  <si>
    <t>Nghỉ việc/Nghỉ thai sản Tháng 03/2026</t>
  </si>
  <si>
    <t>Nguyễn Thị Thập Hạnh</t>
  </si>
  <si>
    <t>NV Hỗ trợ TV</t>
  </si>
  <si>
    <t>Nghỉ thai sản từ 06/03/2026</t>
  </si>
  <si>
    <t>Ngày phép tồn đến tháng 03/2026</t>
  </si>
  <si>
    <r>
      <t xml:space="preserve">Lương TV: 7.000.000 đ, chính thức từ 10/03/25 , lương CT: 7.300.000 đ. </t>
    </r>
    <r>
      <rPr>
        <b/>
        <sz val="12"/>
        <color rgb="FFFF0000"/>
        <rFont val="Times New Roman"/>
        <family val="1"/>
      </rPr>
      <t>Từ 03/2026 có thêm PC Bảo mẫu 300.000 đ/tháng</t>
    </r>
  </si>
  <si>
    <t>Lương TV: 10.000.000 đ, từ 25/02/26 lương chính thức: 10.500.000 đ + PC NT (Tiny 2)</t>
  </si>
  <si>
    <t>Lương TV: 7.000.000 đ / tháng</t>
  </si>
  <si>
    <t>T03/2026 lương mới: 9.350.000 đ + PC 400.000 đ</t>
  </si>
  <si>
    <t>T03/2026: lương mới 7.500.000 đ + PC 300.000 đ</t>
  </si>
  <si>
    <t>T03/2026: lương mới 7.500.000 đ + PC 400.000 đ</t>
  </si>
  <si>
    <t>T03/2026: lương mới 10.500.000 đ + PC 400.000 đ</t>
  </si>
  <si>
    <t xml:space="preserve">Làm chính thức luôn, lương CT: 10.500.000 đ + PC NT 700.000 đ </t>
  </si>
  <si>
    <t>T03/2026: lương mới 7.811.856 đ + PC 300.000 đ</t>
  </si>
  <si>
    <t>T03/2026 + T04 + T05 không có phụ cấp (do có 1 Biên bản)</t>
  </si>
  <si>
    <t>T03/2026: lương mới 8.415.015 đ + PC 1.400.000 đ</t>
  </si>
  <si>
    <t>T03/2026: lương mới 7.497.000 đ + PC 500.000 đ</t>
  </si>
  <si>
    <t>T03/2026: lương mới 7.400.000 đ</t>
  </si>
  <si>
    <t>T03/2026: lương mới 8.347.500 đ + PC 300.000 đ</t>
  </si>
  <si>
    <t>T03/2026: lương mới 8.000.000 đ</t>
  </si>
  <si>
    <t>T03/2026: lương mới 11.550.000 đ</t>
  </si>
  <si>
    <t>04/04 NGHỈ PHÉP NỬA NGÀY</t>
  </si>
  <si>
    <t>SINH NHẬT THÁNG 04/2026 ( KÝ HỢP ĐỒNG)</t>
  </si>
  <si>
    <t>Nghỉ việc/Nghỉ thai sản Tháng 04/2026</t>
  </si>
  <si>
    <t>NV Hỗ trợ</t>
  </si>
  <si>
    <t>Nghỉ việc ngày 03/05/2026</t>
  </si>
  <si>
    <t>Ngày phép tồn đến tháng 04/2026</t>
  </si>
  <si>
    <t>Lương TV: 11.500.000 đ từ 01/07/2025, PC Khối trưởng 2.000.000 đ từ T10/25, KÊ KHAI TỪ THÁNG 9/2025 (HĐLĐ từ 25/8/2025)</t>
  </si>
  <si>
    <t>Lương TV: 7.000.000 đ, chính thức từ 10/03/25 , lương CT: 7.300.000 đ. Từ 03/2026 có thêm PC Bảo mẫu 300.000 đ/tháng</t>
  </si>
  <si>
    <t>Lương TV: 10.000.000 đ, lương CT: 10.700.000 đ từ 08/06/2025
Từ T09/2025 có PC 1 triệu (đứng lớp 1 mình). Không còn đứng lớp 1 mình (có Chinh vô L1A)</t>
  </si>
  <si>
    <t>Lương TV: 7.000.000 đ, lương CT: 7.500.000 đ từ 28/08. Chuyển xuống TINY 1 từ 2/1/2026</t>
  </si>
  <si>
    <t>Lương TV: 8.500.000 đ,lương CT: 9.800.000 đ từ 13/12 KHÔNG KÊ KHAI đến T3/2025</t>
  </si>
  <si>
    <t>Lương TV: 7.000.000 đ / tháng, CT từ 02/04/26, lương CT là 7.200.000 đ</t>
  </si>
  <si>
    <t>Lương TV: 7.000.000 đ / tháng, CT từ 23/04/26, lương CT là 7.700.000 đồng</t>
  </si>
  <si>
    <r>
      <rPr>
        <sz val="12"/>
        <color theme="1"/>
        <rFont val="Times New Roman"/>
        <family val="1"/>
      </rPr>
      <t>T03/2026: lương mới 7.500.000 đ + PC 400.000 đ</t>
    </r>
    <r>
      <rPr>
        <b/>
        <sz val="12"/>
        <color rgb="FFFF0000"/>
        <rFont val="Times New Roman"/>
        <family val="1"/>
      </rPr>
      <t>. PN còn lại là 3.5 ngày</t>
    </r>
  </si>
  <si>
    <t>Nghỉ việc/Nghỉ thai sản Tháng 05/2026</t>
  </si>
  <si>
    <t>Nguyễn Kim Ngân</t>
  </si>
  <si>
    <t>Phạm Ngọc Thư</t>
  </si>
  <si>
    <t>Nguyễn Huỳnh Bảo Trân</t>
  </si>
  <si>
    <t>Ngày phép tồn đến tháng 05/2026</t>
  </si>
  <si>
    <t>Lương tổng: 12.000.000 đ, lương tham gia BH: 6.059.196 đ</t>
  </si>
  <si>
    <t>Phép năm còn lại: 5 ngày</t>
  </si>
  <si>
    <t>T03/2026 + T04 + T05 không có phụ cấp (do có 1 Biên bản); Phép năm còn lại: 2 ngày</t>
  </si>
  <si>
    <t>Phép năm còn lại: 0,5 ngày</t>
  </si>
  <si>
    <t>SINH NHẬT THÁNG 05/2026 ( KÝ HỢP ĐỒNG)</t>
  </si>
  <si>
    <t>Từ T05/2026  lương mới: 14.000.000 đ</t>
  </si>
  <si>
    <t>Từ T05/2026  lương mới: 12.500.000 đ + PC EPATH 2.000.000 đ</t>
  </si>
  <si>
    <t>Lương chính thức: 12.000.000 đ</t>
  </si>
  <si>
    <t>Lương thử việc: 7.500.000 đ</t>
  </si>
  <si>
    <t>Lương thử việc: 7.800.000 đ</t>
  </si>
  <si>
    <t>Nghỉ việc/Nghỉ thai sản Tháng 06/2026</t>
  </si>
  <si>
    <t>SINH NHẬT THÁNG 06/2026 ( KÝ HỢP ĐỒNG)</t>
  </si>
  <si>
    <t>Hà Thị Kim Ngân</t>
  </si>
  <si>
    <t>Nguyễn Thị Thùy Trang</t>
  </si>
  <si>
    <t>Lê Thị Ngọc Như</t>
  </si>
  <si>
    <t>Bảo mẫu tầng TV</t>
  </si>
  <si>
    <t>Nghỉ thai sản từ 04/07/2026</t>
  </si>
  <si>
    <t>Nghỉ việc từ 21/06/2026</t>
  </si>
  <si>
    <t>Nguyễn Bùi Tường Vy</t>
  </si>
  <si>
    <t>Nghỉ việc từ 27/06/2026</t>
  </si>
  <si>
    <t>HH</t>
  </si>
  <si>
    <t>Nghỉ việc từ 08/06/2026</t>
  </si>
  <si>
    <t>NV Vệ sinh TV</t>
  </si>
  <si>
    <t>Phan Thị Bình Mỹ</t>
  </si>
  <si>
    <t>Ngày phép tồn đến tháng 06/2026</t>
  </si>
  <si>
    <t>+P3 5 triệu</t>
  </si>
  <si>
    <t>+P3 theo sỉ số 180</t>
  </si>
  <si>
    <t>Lương TV: 8.500.000 đ / tháng</t>
  </si>
  <si>
    <t>KHÔNG KÊ KHAI, lương 7.500.000 đ</t>
  </si>
  <si>
    <t>Lương TV: 8.000.000 đ / tháng</t>
  </si>
  <si>
    <t>Lương TV: 7.500.000 đ / tháng</t>
  </si>
  <si>
    <t>Từ 01/06/2026 lương mới 13.764.000đ + 1tr nếu CS đạt sĩ số 130 đến hết 02/07/2026</t>
  </si>
  <si>
    <t>Ăn sáng
Lễ Bế giảng</t>
  </si>
  <si>
    <t>KP</t>
  </si>
  <si>
    <t>+P3 trong lương t6</t>
  </si>
  <si>
    <t>Lương tổng: 11.000.000 đ từ 01/05/2026</t>
  </si>
  <si>
    <t>Nghỉ việc/Nghỉ thai sản Tháng 07/2026 và T08/2026</t>
  </si>
  <si>
    <t>Nghỉ việc từ 01/08/2026</t>
  </si>
  <si>
    <t>Trần Thị Trúc Giang</t>
  </si>
  <si>
    <t>NV hỗ trợ tầng</t>
  </si>
  <si>
    <t>Trần Thảo Nhi</t>
  </si>
  <si>
    <t>Lương thử việc 7.500.000 đ</t>
  </si>
  <si>
    <t>Nguyễn Phạm Minh Trí</t>
  </si>
  <si>
    <t>Nhân viên CNTT/IT</t>
  </si>
  <si>
    <t>Nghỉ việc từ 13/07/2026</t>
  </si>
  <si>
    <t>SINH NHẬT THÁNG 07/2026 ( KÝ HỢP ĐỒNG)</t>
  </si>
  <si>
    <t>Lương thử việc 8.000.000 đ</t>
  </si>
  <si>
    <t>Lương thử việc 7.000.000 đ</t>
  </si>
  <si>
    <t>Lương TV: 7.500.000 đ, Chính thức từ 25/07</t>
  </si>
  <si>
    <t>Ngày phép tồn đến tháng 07/2026</t>
  </si>
  <si>
    <t>T07/2026 +350.000 đ hỗ trợ nghiệp vụ bảo mẫu tầng</t>
  </si>
  <si>
    <t>Nguyễn Thị Lệ Dung</t>
  </si>
  <si>
    <t>NV Y tế TV</t>
  </si>
  <si>
    <t>Lương thử việc 7.800.000 đ</t>
  </si>
  <si>
    <t>KHÔNG KÊ KHAI, lương thử việc 7.000.000 đ</t>
  </si>
  <si>
    <t>Lương TV: 8.500.000 đ / tháng từ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</si>
</sst>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(* #,##0_);_(* \(#,##0\);_(* &quot;-&quot;??_);_(@_)"/>
    <numFmt numFmtId="165" formatCode="dd"/>
    <numFmt numFmtId="166" formatCode="ddd"/>
    <numFmt numFmtId="167" formatCode="_(* #,##0.0_);_(* \(#,##0.0\);_(* &quot;-&quot;??_);_(@_)"/>
    <numFmt numFmtId="168" formatCode="_-* #,##0\ _₫_-;\-* #,##0\ _₫_-;_-* &quot;-&quot;\ _₫_-;_-@_-"/>
    <numFmt numFmtId="169" formatCode="_(* #,##0.0_);_(* \(#,##0.0\);_(* &quot;-&quot;?_);_(@_)"/>
    <numFmt numFmtId="170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2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sz val="12"/>
      <color theme="0"/>
      <name val="Times New Roman"/>
      <family val="1"/>
    </font>
    <font>
      <b/>
      <sz val="16"/>
      <color rgb="FFFF0000"/>
      <name val="Times New Roman"/>
      <family val="1"/>
    </font>
    <font>
      <sz val="10"/>
      <color theme="1"/>
      <name val="Times New Roman"/>
      <family val="1"/>
    </font>
    <font>
      <sz val="12"/>
      <color rgb="FFFF00FF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3" fillId="0" borderId="0" xfId="0" applyFont="1" applyFill="1" applyAlignment="1">
      <alignment horizontal="centerContinuous"/>
    </xf>
    <xf numFmtId="49" fontId="4" fillId="0" borderId="0" xfId="0" applyNumberFormat="1" applyFont="1" applyFill="1" applyAlignment="1">
      <alignment horizontal="centerContinuous"/>
    </xf>
    <xf numFmtId="0" fontId="4" fillId="0" borderId="0" xfId="0" applyFont="1" applyFill="1" applyAlignment="1">
      <alignment horizontal="centerContinuous"/>
    </xf>
    <xf numFmtId="14" fontId="4" fillId="0" borderId="0" xfId="0" applyNumberFormat="1" applyFont="1" applyFill="1" applyAlignment="1">
      <alignment horizontal="centerContinuous"/>
    </xf>
    <xf numFmtId="0" fontId="5" fillId="0" borderId="0" xfId="0" applyFont="1" applyFill="1" applyAlignment="1">
      <alignment horizontal="centerContinuous"/>
    </xf>
    <xf numFmtId="164" fontId="4" fillId="0" borderId="0" xfId="1" applyNumberFormat="1" applyFont="1" applyFill="1" applyAlignment="1">
      <alignment horizontal="centerContinuous"/>
    </xf>
    <xf numFmtId="164" fontId="4" fillId="0" borderId="0" xfId="1" applyNumberFormat="1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centerContinuous"/>
    </xf>
    <xf numFmtId="0" fontId="4" fillId="2" borderId="0" xfId="0" applyFont="1" applyFill="1" applyAlignment="1">
      <alignment horizontal="left"/>
    </xf>
    <xf numFmtId="0" fontId="7" fillId="0" borderId="0" xfId="0" applyFont="1" applyFill="1"/>
    <xf numFmtId="165" fontId="7" fillId="2" borderId="0" xfId="0" applyNumberFormat="1" applyFont="1" applyFill="1"/>
    <xf numFmtId="0" fontId="7" fillId="2" borderId="0" xfId="0" applyFont="1" applyFill="1"/>
    <xf numFmtId="14" fontId="7" fillId="0" borderId="0" xfId="0" applyNumberFormat="1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8" fillId="0" borderId="0" xfId="0" applyFont="1" applyFill="1" applyAlignment="1">
      <alignment horizontal="left"/>
    </xf>
    <xf numFmtId="164" fontId="7" fillId="0" borderId="0" xfId="1" applyNumberFormat="1" applyFont="1" applyFill="1"/>
    <xf numFmtId="0" fontId="9" fillId="0" borderId="0" xfId="0" applyFont="1" applyFill="1" applyAlignment="1">
      <alignment vertical="center"/>
    </xf>
    <xf numFmtId="14" fontId="8" fillId="0" borderId="0" xfId="0" applyNumberFormat="1" applyFont="1" applyFill="1"/>
    <xf numFmtId="14" fontId="9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Alignment="1" applyProtection="1">
      <alignment horizontal="center" vertical="center" wrapText="1"/>
      <protection locked="0"/>
    </xf>
    <xf numFmtId="164" fontId="9" fillId="0" borderId="0" xfId="1" applyNumberFormat="1" applyFont="1" applyFill="1" applyAlignment="1">
      <alignment vertical="center"/>
    </xf>
    <xf numFmtId="166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/>
    </xf>
    <xf numFmtId="165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167" fontId="11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vertical="center" shrinkToFit="1"/>
    </xf>
    <xf numFmtId="14" fontId="13" fillId="0" borderId="1" xfId="0" applyNumberFormat="1" applyFont="1" applyFill="1" applyBorder="1" applyAlignment="1">
      <alignment horizontal="left" shrinkToFit="1"/>
    </xf>
    <xf numFmtId="0" fontId="7" fillId="0" borderId="3" xfId="0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center" vertical="center" shrinkToFit="1"/>
    </xf>
    <xf numFmtId="167" fontId="7" fillId="3" borderId="1" xfId="1" applyNumberFormat="1" applyFont="1" applyFill="1" applyBorder="1"/>
    <xf numFmtId="167" fontId="7" fillId="3" borderId="1" xfId="0" applyNumberFormat="1" applyFont="1" applyFill="1" applyBorder="1"/>
    <xf numFmtId="0" fontId="7" fillId="0" borderId="1" xfId="0" applyFont="1" applyBorder="1"/>
    <xf numFmtId="164" fontId="7" fillId="0" borderId="1" xfId="1" applyNumberFormat="1" applyFont="1" applyBorder="1"/>
    <xf numFmtId="43" fontId="7" fillId="0" borderId="1" xfId="0" applyNumberFormat="1" applyFont="1" applyBorder="1"/>
    <xf numFmtId="164" fontId="7" fillId="0" borderId="1" xfId="0" applyNumberFormat="1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13" fillId="0" borderId="1" xfId="0" applyFont="1" applyFill="1" applyBorder="1" applyAlignment="1">
      <alignment horizontal="left" shrinkToFit="1"/>
    </xf>
    <xf numFmtId="0" fontId="7" fillId="0" borderId="1" xfId="0" applyFont="1" applyFill="1" applyBorder="1"/>
    <xf numFmtId="14" fontId="14" fillId="0" borderId="1" xfId="0" applyNumberFormat="1" applyFont="1" applyFill="1" applyBorder="1" applyAlignment="1">
      <alignment shrinkToFit="1"/>
    </xf>
    <xf numFmtId="0" fontId="7" fillId="7" borderId="1" xfId="0" applyFont="1" applyFill="1" applyBorder="1" applyAlignment="1">
      <alignment horizontal="left"/>
    </xf>
    <xf numFmtId="14" fontId="13" fillId="0" borderId="1" xfId="2" applyNumberFormat="1" applyFont="1" applyBorder="1" applyAlignment="1">
      <alignment horizontal="left" shrinkToFit="1"/>
    </xf>
    <xf numFmtId="14" fontId="7" fillId="0" borderId="0" xfId="0" applyNumberFormat="1" applyFont="1"/>
    <xf numFmtId="167" fontId="7" fillId="0" borderId="0" xfId="0" applyNumberFormat="1" applyFont="1"/>
    <xf numFmtId="164" fontId="7" fillId="0" borderId="0" xfId="1" applyNumberFormat="1" applyFont="1"/>
    <xf numFmtId="169" fontId="7" fillId="0" borderId="0" xfId="0" applyNumberFormat="1" applyFont="1"/>
    <xf numFmtId="49" fontId="7" fillId="0" borderId="0" xfId="0" applyNumberFormat="1" applyFont="1"/>
    <xf numFmtId="14" fontId="15" fillId="0" borderId="0" xfId="0" applyNumberFormat="1" applyFont="1" applyFill="1" applyBorder="1" applyAlignment="1">
      <alignment shrinkToFit="1"/>
    </xf>
    <xf numFmtId="0" fontId="0" fillId="0" borderId="0" xfId="0" applyFill="1"/>
    <xf numFmtId="14" fontId="14" fillId="3" borderId="1" xfId="0" applyNumberFormat="1" applyFont="1" applyFill="1" applyBorder="1" applyAlignment="1">
      <alignment shrinkToFit="1"/>
    </xf>
    <xf numFmtId="0" fontId="2" fillId="3" borderId="1" xfId="0" quotePrefix="1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vertical="center"/>
    </xf>
    <xf numFmtId="0" fontId="2" fillId="0" borderId="1" xfId="0" applyFont="1" applyFill="1" applyBorder="1"/>
    <xf numFmtId="0" fontId="4" fillId="8" borderId="0" xfId="0" applyFont="1" applyFill="1"/>
    <xf numFmtId="0" fontId="7" fillId="8" borderId="0" xfId="0" applyFont="1" applyFill="1"/>
    <xf numFmtId="14" fontId="7" fillId="0" borderId="0" xfId="1" applyNumberFormat="1" applyFont="1"/>
    <xf numFmtId="0" fontId="7" fillId="0" borderId="0" xfId="0" applyFont="1" applyAlignment="1">
      <alignment horizontal="center"/>
    </xf>
    <xf numFmtId="0" fontId="13" fillId="0" borderId="1" xfId="0" applyFont="1" applyBorder="1"/>
    <xf numFmtId="0" fontId="13" fillId="0" borderId="0" xfId="0" applyFont="1"/>
    <xf numFmtId="168" fontId="13" fillId="6" borderId="1" xfId="0" applyNumberFormat="1" applyFont="1" applyFill="1" applyBorder="1" applyAlignment="1">
      <alignment horizontal="center"/>
    </xf>
    <xf numFmtId="164" fontId="7" fillId="0" borderId="0" xfId="0" applyNumberFormat="1" applyFont="1"/>
    <xf numFmtId="167" fontId="4" fillId="0" borderId="0" xfId="1" applyNumberFormat="1" applyFont="1" applyFill="1" applyAlignment="1">
      <alignment horizontal="centerContinuous"/>
    </xf>
    <xf numFmtId="0" fontId="8" fillId="0" borderId="0" xfId="0" applyFont="1"/>
    <xf numFmtId="164" fontId="13" fillId="0" borderId="1" xfId="1" applyNumberFormat="1" applyFont="1" applyFill="1" applyBorder="1"/>
    <xf numFmtId="9" fontId="7" fillId="0" borderId="0" xfId="3" applyFont="1"/>
    <xf numFmtId="0" fontId="2" fillId="0" borderId="1" xfId="0" quotePrefix="1" applyFont="1" applyFill="1" applyBorder="1"/>
    <xf numFmtId="0" fontId="7" fillId="9" borderId="1" xfId="0" applyFont="1" applyFill="1" applyBorder="1"/>
    <xf numFmtId="0" fontId="8" fillId="9" borderId="1" xfId="0" applyFont="1" applyFill="1" applyBorder="1"/>
    <xf numFmtId="0" fontId="8" fillId="9" borderId="1" xfId="0" applyFont="1" applyFill="1" applyBorder="1" applyAlignment="1">
      <alignment wrapText="1"/>
    </xf>
    <xf numFmtId="164" fontId="8" fillId="0" borderId="0" xfId="1" applyNumberFormat="1" applyFont="1"/>
    <xf numFmtId="164" fontId="8" fillId="0" borderId="0" xfId="0" applyNumberFormat="1" applyFont="1"/>
    <xf numFmtId="43" fontId="7" fillId="0" borderId="0" xfId="0" applyNumberFormat="1" applyFont="1" applyFill="1"/>
    <xf numFmtId="167" fontId="7" fillId="8" borderId="1" xfId="0" applyNumberFormat="1" applyFont="1" applyFill="1" applyBorder="1"/>
    <xf numFmtId="0" fontId="7" fillId="9" borderId="1" xfId="0" applyFont="1" applyFill="1" applyBorder="1" applyAlignment="1">
      <alignment wrapText="1"/>
    </xf>
    <xf numFmtId="0" fontId="7" fillId="9" borderId="1" xfId="0" applyFont="1" applyFill="1" applyBorder="1" applyAlignment="1">
      <alignment horizontal="left"/>
    </xf>
    <xf numFmtId="164" fontId="17" fillId="0" borderId="0" xfId="1" applyNumberFormat="1" applyFont="1"/>
    <xf numFmtId="14" fontId="7" fillId="0" borderId="1" xfId="2" applyNumberFormat="1" applyFont="1" applyBorder="1" applyAlignment="1">
      <alignment horizontal="left" shrinkToFit="1"/>
    </xf>
    <xf numFmtId="0" fontId="7" fillId="0" borderId="0" xfId="0" applyNumberFormat="1" applyFont="1"/>
    <xf numFmtId="0" fontId="8" fillId="0" borderId="1" xfId="0" applyFont="1" applyBorder="1"/>
    <xf numFmtId="43" fontId="7" fillId="0" borderId="0" xfId="1" applyFont="1"/>
    <xf numFmtId="0" fontId="8" fillId="8" borderId="1" xfId="0" applyFont="1" applyFill="1" applyBorder="1"/>
    <xf numFmtId="164" fontId="7" fillId="8" borderId="1" xfId="1" applyNumberFormat="1" applyFont="1" applyFill="1" applyBorder="1"/>
    <xf numFmtId="0" fontId="5" fillId="5" borderId="1" xfId="0" applyFont="1" applyFill="1" applyBorder="1"/>
    <xf numFmtId="0" fontId="4" fillId="9" borderId="1" xfId="0" applyFont="1" applyFill="1" applyBorder="1"/>
    <xf numFmtId="14" fontId="7" fillId="0" borderId="1" xfId="0" applyNumberFormat="1" applyFont="1" applyFill="1" applyBorder="1" applyAlignment="1">
      <alignment horizontal="left" shrinkToFit="1"/>
    </xf>
    <xf numFmtId="0" fontId="7" fillId="0" borderId="1" xfId="0" applyFont="1" applyFill="1" applyBorder="1" applyAlignment="1">
      <alignment horizontal="left" shrinkToFit="1"/>
    </xf>
    <xf numFmtId="14" fontId="7" fillId="0" borderId="1" xfId="0" applyNumberFormat="1" applyFont="1" applyFill="1" applyBorder="1" applyAlignment="1">
      <alignment horizontal="left" vertical="center" shrinkToFit="1"/>
    </xf>
    <xf numFmtId="14" fontId="7" fillId="0" borderId="1" xfId="2" applyNumberFormat="1" applyFont="1" applyBorder="1" applyAlignment="1">
      <alignment horizontal="left" vertical="center" shrinkToFit="1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wrapText="1"/>
    </xf>
    <xf numFmtId="164" fontId="12" fillId="4" borderId="3" xfId="1" applyNumberFormat="1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8" fillId="8" borderId="0" xfId="0" applyFont="1" applyFill="1"/>
    <xf numFmtId="0" fontId="7" fillId="10" borderId="1" xfId="0" applyFont="1" applyFill="1" applyBorder="1"/>
    <xf numFmtId="0" fontId="7" fillId="10" borderId="1" xfId="0" applyFont="1" applyFill="1" applyBorder="1" applyAlignment="1">
      <alignment wrapText="1"/>
    </xf>
    <xf numFmtId="0" fontId="7" fillId="11" borderId="1" xfId="0" applyFont="1" applyFill="1" applyBorder="1" applyAlignment="1">
      <alignment wrapText="1"/>
    </xf>
    <xf numFmtId="0" fontId="7" fillId="11" borderId="1" xfId="0" applyFont="1" applyFill="1" applyBorder="1"/>
    <xf numFmtId="0" fontId="8" fillId="11" borderId="1" xfId="0" applyFont="1" applyFill="1" applyBorder="1"/>
    <xf numFmtId="14" fontId="8" fillId="0" borderId="1" xfId="2" applyNumberFormat="1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left" shrinkToFit="1"/>
    </xf>
    <xf numFmtId="14" fontId="8" fillId="0" borderId="1" xfId="2" applyNumberFormat="1" applyFont="1" applyBorder="1" applyAlignment="1">
      <alignment horizontal="left" shrinkToFit="1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/>
    </xf>
    <xf numFmtId="0" fontId="7" fillId="8" borderId="1" xfId="0" applyFont="1" applyFill="1" applyBorder="1"/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4" fontId="7" fillId="0" borderId="1" xfId="1" applyNumberFormat="1" applyFont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/>
    </xf>
    <xf numFmtId="14" fontId="8" fillId="0" borderId="1" xfId="0" applyNumberFormat="1" applyFont="1" applyFill="1" applyBorder="1" applyAlignment="1">
      <alignment horizontal="left" shrinkToFit="1"/>
    </xf>
    <xf numFmtId="14" fontId="20" fillId="0" borderId="1" xfId="2" applyNumberFormat="1" applyFont="1" applyBorder="1" applyAlignment="1">
      <alignment horizontal="left" vertical="center" shrinkToFit="1"/>
    </xf>
    <xf numFmtId="14" fontId="8" fillId="0" borderId="1" xfId="2" applyNumberFormat="1" applyFont="1" applyBorder="1" applyAlignment="1">
      <alignment horizontal="left" vertical="center" shrinkToFit="1"/>
    </xf>
    <xf numFmtId="164" fontId="8" fillId="0" borderId="1" xfId="1" applyNumberFormat="1" applyFont="1" applyBorder="1"/>
    <xf numFmtId="170" fontId="4" fillId="0" borderId="0" xfId="3" applyNumberFormat="1" applyFont="1" applyFill="1" applyAlignment="1">
      <alignment horizontal="centerContinuous"/>
    </xf>
    <xf numFmtId="0" fontId="5" fillId="5" borderId="1" xfId="0" quotePrefix="1" applyFont="1" applyFill="1" applyBorder="1"/>
    <xf numFmtId="164" fontId="8" fillId="0" borderId="1" xfId="1" applyNumberFormat="1" applyFont="1" applyFill="1" applyBorder="1"/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7" fillId="0" borderId="1" xfId="1" applyNumberFormat="1" applyFont="1" applyFill="1" applyBorder="1"/>
    <xf numFmtId="164" fontId="8" fillId="8" borderId="1" xfId="1" applyNumberFormat="1" applyFont="1" applyFill="1" applyBorder="1"/>
    <xf numFmtId="164" fontId="12" fillId="4" borderId="2" xfId="1" applyNumberFormat="1" applyFont="1" applyFill="1" applyBorder="1" applyAlignment="1">
      <alignment horizontal="center" vertical="center" wrapText="1"/>
    </xf>
    <xf numFmtId="164" fontId="12" fillId="4" borderId="3" xfId="1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7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4" borderId="2" xfId="1" applyNumberFormat="1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/>
    </xf>
    <xf numFmtId="164" fontId="16" fillId="0" borderId="0" xfId="1" applyNumberFormat="1" applyFont="1" applyFill="1" applyAlignment="1">
      <alignment horizontal="center" wrapText="1"/>
    </xf>
    <xf numFmtId="164" fontId="16" fillId="0" borderId="0" xfId="1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67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/>
  </cellXfs>
  <cellStyles count="4">
    <cellStyle name="Comma" xfId="1" builtinId="3"/>
    <cellStyle name="Normal" xfId="0" builtinId="0"/>
    <cellStyle name="Normal 93" xfId="2"/>
    <cellStyle name="Percent" xfId="3" builtinId="5"/>
  </cellStyles>
  <dxfs count="1684"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CCCCFF"/>
      <color rgb="FF99FFCC"/>
      <color rgb="FFFF9966"/>
      <color rgb="FFE9D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EO%20D&#213;I%20NG&#192;Y%20PH&#201;P%20N&#258;M%202026%20-%20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ép năm 2024"/>
      <sheetName val="T12.2025"/>
      <sheetName val="T01.2026"/>
      <sheetName val="T02.2026"/>
      <sheetName val="T03.2026"/>
      <sheetName val="T04.2026"/>
      <sheetName val="T05.2026"/>
      <sheetName val="T06.2026"/>
      <sheetName val="T07.2026"/>
    </sheetNames>
    <sheetDataSet>
      <sheetData sheetId="0"/>
      <sheetData sheetId="1"/>
      <sheetData sheetId="2"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9</v>
          </cell>
          <cell r="J5">
            <v>10</v>
          </cell>
        </row>
        <row r="6">
          <cell r="B6" t="str">
            <v>Hồ Ngọc Mỹ Trinh</v>
          </cell>
          <cell r="C6">
            <v>9</v>
          </cell>
          <cell r="J6">
            <v>10</v>
          </cell>
        </row>
        <row r="7">
          <cell r="B7" t="str">
            <v>Trần Thị Mỹ Liên</v>
          </cell>
          <cell r="C7">
            <v>7</v>
          </cell>
          <cell r="J7">
            <v>8</v>
          </cell>
        </row>
        <row r="8">
          <cell r="B8" t="str">
            <v>Nguyễn Thị Hoàng Thủy</v>
          </cell>
          <cell r="C8">
            <v>8</v>
          </cell>
          <cell r="J8">
            <v>8</v>
          </cell>
        </row>
        <row r="9">
          <cell r="B9" t="str">
            <v>Lê Thị Trường An</v>
          </cell>
          <cell r="C9">
            <v>9</v>
          </cell>
          <cell r="J9">
            <v>10</v>
          </cell>
        </row>
        <row r="10">
          <cell r="B10" t="str">
            <v>Bế Thị Ngọc Diễm</v>
          </cell>
          <cell r="C10">
            <v>0</v>
          </cell>
          <cell r="J10">
            <v>0</v>
          </cell>
        </row>
        <row r="11">
          <cell r="B11" t="str">
            <v>Trần Kim Hương</v>
          </cell>
          <cell r="C11">
            <v>1.5</v>
          </cell>
          <cell r="J11">
            <v>2.5</v>
          </cell>
        </row>
        <row r="12">
          <cell r="B12" t="str">
            <v>Vương Thanh Hà Trang</v>
          </cell>
          <cell r="C12">
            <v>4</v>
          </cell>
          <cell r="J12">
            <v>5</v>
          </cell>
        </row>
        <row r="13">
          <cell r="B13" t="str">
            <v>Nguyễn Thị Mai Hương</v>
          </cell>
          <cell r="C13">
            <v>3</v>
          </cell>
          <cell r="J13">
            <v>4</v>
          </cell>
        </row>
        <row r="14">
          <cell r="B14" t="str">
            <v>Mai Trần Bảo Ngọc</v>
          </cell>
          <cell r="C14">
            <v>8</v>
          </cell>
          <cell r="J14">
            <v>9</v>
          </cell>
        </row>
        <row r="15">
          <cell r="B15" t="str">
            <v xml:space="preserve">Lê Thị Thanh Mai </v>
          </cell>
          <cell r="C15">
            <v>6</v>
          </cell>
          <cell r="J15">
            <v>7</v>
          </cell>
        </row>
        <row r="16">
          <cell r="B16" t="str">
            <v>Nguyễn Lý Phương Uyên</v>
          </cell>
          <cell r="C16">
            <v>9.5</v>
          </cell>
          <cell r="J16">
            <v>10.5</v>
          </cell>
        </row>
        <row r="17">
          <cell r="B17" t="str">
            <v>Nguyễn Thị Thắm</v>
          </cell>
          <cell r="C17">
            <v>4.5</v>
          </cell>
          <cell r="J17">
            <v>3.5</v>
          </cell>
        </row>
        <row r="18">
          <cell r="B18" t="str">
            <v>Trịnh Thị Mỹ Dung</v>
          </cell>
          <cell r="C18">
            <v>6</v>
          </cell>
          <cell r="J18">
            <v>7</v>
          </cell>
        </row>
        <row r="19">
          <cell r="B19" t="str">
            <v>Trần Thái Thiên Thảo</v>
          </cell>
          <cell r="C19">
            <v>2.5</v>
          </cell>
          <cell r="J19">
            <v>3</v>
          </cell>
        </row>
        <row r="20">
          <cell r="B20" t="str">
            <v>Lê Thị Kim Nguyên</v>
          </cell>
          <cell r="C20">
            <v>5.5</v>
          </cell>
          <cell r="J20">
            <v>4.5</v>
          </cell>
        </row>
        <row r="21">
          <cell r="B21" t="str">
            <v>Hoàng Đình Chinh</v>
          </cell>
          <cell r="C21">
            <v>6</v>
          </cell>
          <cell r="J21">
            <v>7</v>
          </cell>
        </row>
        <row r="22">
          <cell r="B22" t="str">
            <v>Nguyễn Thị Thu Hiền</v>
          </cell>
          <cell r="C22">
            <v>9</v>
          </cell>
          <cell r="J22">
            <v>8</v>
          </cell>
        </row>
        <row r="23">
          <cell r="B23" t="str">
            <v>Nguyễn Thị Băng Tâm</v>
          </cell>
          <cell r="C23">
            <v>6.5</v>
          </cell>
          <cell r="J23">
            <v>6.5</v>
          </cell>
        </row>
        <row r="24">
          <cell r="B24" t="str">
            <v>Danh Thị Thùy Trang</v>
          </cell>
          <cell r="C24">
            <v>1.5</v>
          </cell>
          <cell r="J24">
            <v>2.5</v>
          </cell>
        </row>
        <row r="25">
          <cell r="B25" t="str">
            <v>Trần Thị Tuyết Linh</v>
          </cell>
          <cell r="C25">
            <v>1.5</v>
          </cell>
          <cell r="J25">
            <v>1.5</v>
          </cell>
        </row>
        <row r="26">
          <cell r="B26" t="str">
            <v>Trần Thị Chinh</v>
          </cell>
          <cell r="C26">
            <v>0.5</v>
          </cell>
          <cell r="J26">
            <v>0.5</v>
          </cell>
        </row>
        <row r="27">
          <cell r="B27" t="str">
            <v>Nguyễn Thị Diễm</v>
          </cell>
          <cell r="C27">
            <v>3.5</v>
          </cell>
          <cell r="J27">
            <v>4.5</v>
          </cell>
        </row>
        <row r="28">
          <cell r="B28" t="str">
            <v>Võ Thị Quít</v>
          </cell>
          <cell r="C28">
            <v>9</v>
          </cell>
          <cell r="J28">
            <v>10</v>
          </cell>
        </row>
        <row r="29">
          <cell r="B29" t="str">
            <v>Nguyễn Thị Kiều Trinh</v>
          </cell>
          <cell r="C29">
            <v>6</v>
          </cell>
          <cell r="J29">
            <v>7</v>
          </cell>
        </row>
        <row r="30">
          <cell r="B30" t="str">
            <v>Lý Thanh Loan</v>
          </cell>
          <cell r="C30">
            <v>2.5</v>
          </cell>
          <cell r="J30">
            <v>2.5</v>
          </cell>
        </row>
        <row r="31">
          <cell r="B31" t="str">
            <v>Nguyễn Thị Mỹ Dung</v>
          </cell>
          <cell r="C31">
            <v>2.5</v>
          </cell>
          <cell r="J31">
            <v>3.5</v>
          </cell>
        </row>
        <row r="32">
          <cell r="B32" t="str">
            <v>Thái Thị Xuân Ái</v>
          </cell>
          <cell r="C32">
            <v>1.5</v>
          </cell>
          <cell r="J32">
            <v>0.5</v>
          </cell>
        </row>
        <row r="33">
          <cell r="B33" t="str">
            <v>Phan Thị Ngọc Hạnh</v>
          </cell>
          <cell r="C33">
            <v>1.5</v>
          </cell>
          <cell r="J33">
            <v>1.5</v>
          </cell>
        </row>
        <row r="34">
          <cell r="B34" t="str">
            <v>Nguyễn Ngọc Thùy Trang</v>
          </cell>
          <cell r="C34">
            <v>2</v>
          </cell>
          <cell r="J34">
            <v>2</v>
          </cell>
        </row>
        <row r="35">
          <cell r="B35" t="str">
            <v>Thạch Thảo</v>
          </cell>
          <cell r="C35">
            <v>0</v>
          </cell>
          <cell r="J35">
            <v>1</v>
          </cell>
        </row>
        <row r="36">
          <cell r="B36" t="str">
            <v>Huỳnh Thị Vân Trang</v>
          </cell>
          <cell r="C36">
            <v>1</v>
          </cell>
          <cell r="J36">
            <v>1</v>
          </cell>
        </row>
        <row r="37">
          <cell r="B37" t="str">
            <v>Trần Thị Khánh Huyền</v>
          </cell>
          <cell r="C37">
            <v>0</v>
          </cell>
          <cell r="J37">
            <v>0</v>
          </cell>
        </row>
        <row r="38">
          <cell r="B38" t="str">
            <v>Huỳnh Phát Lộc</v>
          </cell>
          <cell r="C38">
            <v>3</v>
          </cell>
          <cell r="J38">
            <v>4</v>
          </cell>
        </row>
        <row r="39">
          <cell r="B39" t="str">
            <v>Châu Nguyễn Kim Yến</v>
          </cell>
          <cell r="C39">
            <v>0</v>
          </cell>
          <cell r="J39">
            <v>0</v>
          </cell>
        </row>
        <row r="40">
          <cell r="B40" t="str">
            <v>Nguyễn Thị Hương</v>
          </cell>
          <cell r="C40">
            <v>3</v>
          </cell>
          <cell r="J40">
            <v>4</v>
          </cell>
        </row>
        <row r="41">
          <cell r="B41" t="str">
            <v>Quách Phương Thảo</v>
          </cell>
          <cell r="C41">
            <v>0</v>
          </cell>
          <cell r="J41">
            <v>0</v>
          </cell>
        </row>
        <row r="42">
          <cell r="B42" t="str">
            <v>Ngô Thị Ánh Tuyết</v>
          </cell>
          <cell r="C42">
            <v>1</v>
          </cell>
          <cell r="J42">
            <v>2</v>
          </cell>
        </row>
        <row r="43">
          <cell r="B43" t="str">
            <v>Nguyễn Thị Hồng Thi</v>
          </cell>
          <cell r="C43">
            <v>0</v>
          </cell>
          <cell r="J43">
            <v>1</v>
          </cell>
        </row>
        <row r="44">
          <cell r="B44" t="str">
            <v>Nguyễn Thị Ngọc An</v>
          </cell>
          <cell r="C44">
            <v>4</v>
          </cell>
          <cell r="J44">
            <v>5</v>
          </cell>
        </row>
        <row r="45">
          <cell r="B45" t="str">
            <v>Lê Thị Ngọc Tuyết</v>
          </cell>
          <cell r="C45">
            <v>0</v>
          </cell>
          <cell r="J45">
            <v>1</v>
          </cell>
        </row>
        <row r="46">
          <cell r="B46" t="str">
            <v>TỔNG</v>
          </cell>
          <cell r="C46">
            <v>158</v>
          </cell>
          <cell r="J46">
            <v>178.5</v>
          </cell>
        </row>
      </sheetData>
      <sheetData sheetId="3"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10</v>
          </cell>
          <cell r="J5">
            <v>11</v>
          </cell>
        </row>
        <row r="6">
          <cell r="B6" t="str">
            <v>Hồ Ngọc Mỹ Trinh</v>
          </cell>
          <cell r="C6">
            <v>10</v>
          </cell>
          <cell r="J6">
            <v>11</v>
          </cell>
        </row>
        <row r="7">
          <cell r="B7" t="str">
            <v>Trần Thị Mỹ Liên</v>
          </cell>
          <cell r="C7">
            <v>8</v>
          </cell>
          <cell r="J7">
            <v>9</v>
          </cell>
        </row>
        <row r="8">
          <cell r="B8" t="str">
            <v>Nguyễn Thị Hoàng Thủy</v>
          </cell>
          <cell r="C8">
            <v>8</v>
          </cell>
          <cell r="J8">
            <v>8</v>
          </cell>
        </row>
        <row r="9">
          <cell r="B9" t="str">
            <v>Lê Thị Trường An</v>
          </cell>
          <cell r="C9">
            <v>10</v>
          </cell>
          <cell r="J9">
            <v>11</v>
          </cell>
        </row>
        <row r="10">
          <cell r="B10" t="str">
            <v>Bế Thị Ngọc Diễm</v>
          </cell>
          <cell r="C10">
            <v>0</v>
          </cell>
          <cell r="J10">
            <v>0</v>
          </cell>
        </row>
        <row r="11">
          <cell r="B11" t="str">
            <v>Trần Kim Hương</v>
          </cell>
          <cell r="C11">
            <v>2.5</v>
          </cell>
          <cell r="J11">
            <v>3.5</v>
          </cell>
        </row>
        <row r="12">
          <cell r="B12" t="str">
            <v>Vương Thanh Hà Trang</v>
          </cell>
          <cell r="C12">
            <v>5</v>
          </cell>
          <cell r="J12">
            <v>6</v>
          </cell>
        </row>
        <row r="13">
          <cell r="B13" t="str">
            <v>Nguyễn Thị Mai Hương</v>
          </cell>
          <cell r="C13">
            <v>4</v>
          </cell>
          <cell r="J13">
            <v>4.5</v>
          </cell>
        </row>
        <row r="14">
          <cell r="B14" t="str">
            <v>Mai Trần Bảo Ngọc</v>
          </cell>
          <cell r="C14">
            <v>9</v>
          </cell>
          <cell r="J14">
            <v>10</v>
          </cell>
        </row>
        <row r="15">
          <cell r="B15" t="str">
            <v xml:space="preserve">Lê Thị Thanh Mai </v>
          </cell>
          <cell r="C15">
            <v>7</v>
          </cell>
          <cell r="J15">
            <v>8</v>
          </cell>
        </row>
        <row r="16">
          <cell r="B16" t="str">
            <v>Nguyễn Lý Phương Uyên</v>
          </cell>
          <cell r="C16">
            <v>10.5</v>
          </cell>
          <cell r="J16">
            <v>11.5</v>
          </cell>
        </row>
        <row r="17">
          <cell r="B17" t="str">
            <v>Nguyễn Thị Thắm</v>
          </cell>
          <cell r="C17">
            <v>3.5</v>
          </cell>
          <cell r="J17">
            <v>3.5</v>
          </cell>
        </row>
        <row r="18">
          <cell r="B18" t="str">
            <v>Trịnh Thị Mỹ Dung</v>
          </cell>
          <cell r="C18">
            <v>7</v>
          </cell>
          <cell r="J18">
            <v>8</v>
          </cell>
        </row>
        <row r="19">
          <cell r="B19" t="str">
            <v>Trần Thái Thiên Thảo</v>
          </cell>
          <cell r="C19">
            <v>3</v>
          </cell>
          <cell r="J19">
            <v>3.5</v>
          </cell>
        </row>
        <row r="20">
          <cell r="B20" t="str">
            <v>Lê Thị Kim Nguyên</v>
          </cell>
          <cell r="C20">
            <v>4.5</v>
          </cell>
          <cell r="J20">
            <v>5.5</v>
          </cell>
        </row>
        <row r="21">
          <cell r="B21" t="str">
            <v>Hoàng Đình Chinh</v>
          </cell>
          <cell r="C21">
            <v>7</v>
          </cell>
          <cell r="J21">
            <v>7.5</v>
          </cell>
        </row>
        <row r="22">
          <cell r="B22" t="str">
            <v>Nguyễn Thị Thu Hiền</v>
          </cell>
          <cell r="C22">
            <v>8</v>
          </cell>
          <cell r="J22">
            <v>8</v>
          </cell>
        </row>
        <row r="23">
          <cell r="B23" t="str">
            <v>Nguyễn Thị Băng Tâm</v>
          </cell>
          <cell r="C23">
            <v>6.5</v>
          </cell>
          <cell r="J23">
            <v>7.5</v>
          </cell>
        </row>
        <row r="24">
          <cell r="B24" t="str">
            <v>Danh Thị Thùy Trang</v>
          </cell>
          <cell r="C24">
            <v>2.5</v>
          </cell>
          <cell r="J24">
            <v>2</v>
          </cell>
        </row>
        <row r="25">
          <cell r="B25" t="str">
            <v>Trần Thị Tuyết Linh</v>
          </cell>
          <cell r="C25">
            <v>1.5</v>
          </cell>
          <cell r="J25">
            <v>1.5</v>
          </cell>
        </row>
        <row r="26">
          <cell r="B26" t="str">
            <v>Trần Thị Chinh</v>
          </cell>
          <cell r="C26">
            <v>0.5</v>
          </cell>
          <cell r="J26">
            <v>1.5</v>
          </cell>
        </row>
        <row r="27">
          <cell r="B27" t="str">
            <v>Nguyễn Thị Diễm</v>
          </cell>
          <cell r="C27">
            <v>4.5</v>
          </cell>
          <cell r="J27">
            <v>5.5</v>
          </cell>
        </row>
        <row r="28">
          <cell r="B28" t="str">
            <v>Võ Thị Quít</v>
          </cell>
          <cell r="C28">
            <v>10</v>
          </cell>
          <cell r="J28">
            <v>11</v>
          </cell>
        </row>
        <row r="29">
          <cell r="B29" t="str">
            <v>Nguyễn Thị Kiều Trinh</v>
          </cell>
          <cell r="C29">
            <v>7</v>
          </cell>
          <cell r="J29">
            <v>7</v>
          </cell>
        </row>
        <row r="30">
          <cell r="B30" t="str">
            <v>Lý Thanh Loan</v>
          </cell>
          <cell r="C30">
            <v>2.5</v>
          </cell>
          <cell r="J30">
            <v>3.5</v>
          </cell>
        </row>
        <row r="31">
          <cell r="B31" t="str">
            <v>Nguyễn Thị Mỹ Dung</v>
          </cell>
          <cell r="C31">
            <v>3.5</v>
          </cell>
          <cell r="J31">
            <v>4.5</v>
          </cell>
        </row>
        <row r="32">
          <cell r="B32" t="str">
            <v>Thái Thị Xuân Ái</v>
          </cell>
          <cell r="C32">
            <v>0.5</v>
          </cell>
          <cell r="J32">
            <v>1.5</v>
          </cell>
        </row>
        <row r="33">
          <cell r="B33" t="str">
            <v>Phan Thị Ngọc Hạnh</v>
          </cell>
          <cell r="C33">
            <v>1.5</v>
          </cell>
          <cell r="J33">
            <v>0.5</v>
          </cell>
        </row>
        <row r="34">
          <cell r="B34" t="str">
            <v>Nguyễn Ngọc Thùy Trang</v>
          </cell>
          <cell r="C34">
            <v>2</v>
          </cell>
          <cell r="J34">
            <v>1</v>
          </cell>
        </row>
        <row r="35">
          <cell r="B35" t="str">
            <v>Thạch Thảo</v>
          </cell>
          <cell r="C35">
            <v>1</v>
          </cell>
          <cell r="J35">
            <v>2</v>
          </cell>
        </row>
        <row r="36">
          <cell r="B36" t="str">
            <v>Huỳnh Thị Vân Trang</v>
          </cell>
          <cell r="C36">
            <v>1</v>
          </cell>
          <cell r="J36">
            <v>2</v>
          </cell>
        </row>
        <row r="37">
          <cell r="B37" t="str">
            <v>Trần Thị Khánh Huyền</v>
          </cell>
          <cell r="C37">
            <v>0</v>
          </cell>
          <cell r="J37">
            <v>0</v>
          </cell>
        </row>
        <row r="38">
          <cell r="B38" t="str">
            <v>Huỳnh Phát Lộc</v>
          </cell>
          <cell r="C38">
            <v>4</v>
          </cell>
          <cell r="J38">
            <v>5</v>
          </cell>
        </row>
        <row r="39">
          <cell r="B39" t="str">
            <v>Châu Nguyễn Kim Yến</v>
          </cell>
          <cell r="C39">
            <v>0</v>
          </cell>
          <cell r="J39">
            <v>0</v>
          </cell>
        </row>
        <row r="40">
          <cell r="B40" t="str">
            <v>Nguyễn Thị Hương</v>
          </cell>
          <cell r="C40">
            <v>4</v>
          </cell>
          <cell r="J40">
            <v>4.5</v>
          </cell>
        </row>
        <row r="41">
          <cell r="B41" t="str">
            <v>Quách Phương Thảo</v>
          </cell>
          <cell r="C41">
            <v>0</v>
          </cell>
          <cell r="J41">
            <v>1</v>
          </cell>
        </row>
        <row r="42">
          <cell r="B42" t="str">
            <v>Ngô Thị Ánh Tuyết</v>
          </cell>
          <cell r="C42">
            <v>2</v>
          </cell>
          <cell r="J42">
            <v>0</v>
          </cell>
        </row>
        <row r="43">
          <cell r="B43" t="str">
            <v>Nguyễn Thị Hồng Thi</v>
          </cell>
          <cell r="C43">
            <v>1</v>
          </cell>
          <cell r="J43">
            <v>0</v>
          </cell>
        </row>
        <row r="44">
          <cell r="B44" t="str">
            <v>Nguyễn Thị Ngọc An</v>
          </cell>
          <cell r="C44">
            <v>5</v>
          </cell>
          <cell r="J44">
            <v>6</v>
          </cell>
        </row>
        <row r="45">
          <cell r="B45" t="str">
            <v>Lê Thị Ngọc Tuyết</v>
          </cell>
          <cell r="C45">
            <v>1</v>
          </cell>
          <cell r="J45">
            <v>2</v>
          </cell>
        </row>
        <row r="46">
          <cell r="B46" t="str">
            <v>TỔNG</v>
          </cell>
          <cell r="C46">
            <v>178.5</v>
          </cell>
          <cell r="J46">
            <v>199</v>
          </cell>
        </row>
      </sheetData>
      <sheetData sheetId="4"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11</v>
          </cell>
          <cell r="J5">
            <v>12</v>
          </cell>
        </row>
        <row r="6">
          <cell r="B6" t="str">
            <v>Hồ Ngọc Mỹ Trinh</v>
          </cell>
          <cell r="C6">
            <v>11</v>
          </cell>
          <cell r="J6">
            <v>12</v>
          </cell>
        </row>
        <row r="7">
          <cell r="B7" t="str">
            <v>Trần Thị Mỹ Liên</v>
          </cell>
          <cell r="C7">
            <v>9</v>
          </cell>
          <cell r="J7">
            <v>10</v>
          </cell>
        </row>
        <row r="8">
          <cell r="B8" t="str">
            <v>Nguyễn Thị Hoàng Thủy</v>
          </cell>
          <cell r="C8">
            <v>8</v>
          </cell>
          <cell r="J8">
            <v>8</v>
          </cell>
        </row>
        <row r="9">
          <cell r="B9" t="str">
            <v>Lê Thị Trường An</v>
          </cell>
          <cell r="C9">
            <v>11</v>
          </cell>
          <cell r="J9">
            <v>11</v>
          </cell>
        </row>
        <row r="10">
          <cell r="B10" t="str">
            <v>Bế Thị Ngọc Diễm</v>
          </cell>
          <cell r="C10">
            <v>0</v>
          </cell>
          <cell r="J10">
            <v>0</v>
          </cell>
        </row>
        <row r="11">
          <cell r="B11" t="str">
            <v>Trần Kim Hương</v>
          </cell>
          <cell r="C11">
            <v>3.5</v>
          </cell>
          <cell r="J11">
            <v>4.5</v>
          </cell>
        </row>
        <row r="12">
          <cell r="B12" t="str">
            <v>Vương Thanh Hà Trang</v>
          </cell>
          <cell r="C12">
            <v>6</v>
          </cell>
          <cell r="J12">
            <v>7</v>
          </cell>
        </row>
        <row r="13">
          <cell r="B13" t="str">
            <v>Nguyễn Thị Mai Hương</v>
          </cell>
          <cell r="C13">
            <v>4.5</v>
          </cell>
          <cell r="J13">
            <v>5.5</v>
          </cell>
        </row>
        <row r="14">
          <cell r="B14" t="str">
            <v>Mai Trần Bảo Ngọc</v>
          </cell>
          <cell r="C14">
            <v>10</v>
          </cell>
          <cell r="J14">
            <v>11</v>
          </cell>
        </row>
        <row r="15">
          <cell r="B15" t="str">
            <v xml:space="preserve">Lê Thị Thanh Mai </v>
          </cell>
          <cell r="C15">
            <v>8</v>
          </cell>
          <cell r="J15">
            <v>9</v>
          </cell>
        </row>
        <row r="16">
          <cell r="B16" t="str">
            <v>Nguyễn Lý Phương Uyên</v>
          </cell>
          <cell r="C16">
            <v>11.5</v>
          </cell>
          <cell r="J16">
            <v>12.5</v>
          </cell>
        </row>
        <row r="17">
          <cell r="B17" t="str">
            <v>Nguyễn Thị Thắm</v>
          </cell>
          <cell r="C17">
            <v>3.5</v>
          </cell>
          <cell r="J17">
            <v>4.5</v>
          </cell>
        </row>
        <row r="18">
          <cell r="B18" t="str">
            <v>Trịnh Thị Mỹ Dung</v>
          </cell>
          <cell r="C18">
            <v>8</v>
          </cell>
          <cell r="J18">
            <v>9</v>
          </cell>
        </row>
        <row r="19">
          <cell r="B19" t="str">
            <v>Trần Thái Thiên Thảo</v>
          </cell>
          <cell r="C19">
            <v>3.5</v>
          </cell>
          <cell r="J19">
            <v>4</v>
          </cell>
        </row>
        <row r="20">
          <cell r="B20" t="str">
            <v>Lê Thị Kim Nguyên</v>
          </cell>
          <cell r="C20">
            <v>5.5</v>
          </cell>
          <cell r="J20">
            <v>5.5</v>
          </cell>
        </row>
        <row r="21">
          <cell r="B21" t="str">
            <v>Hoàng Đình Chinh</v>
          </cell>
          <cell r="C21">
            <v>7.5</v>
          </cell>
          <cell r="J21">
            <v>8.5</v>
          </cell>
        </row>
        <row r="22">
          <cell r="B22" t="str">
            <v>Nguyễn Thị Thu Hiền</v>
          </cell>
          <cell r="C22">
            <v>8</v>
          </cell>
          <cell r="J22">
            <v>9</v>
          </cell>
        </row>
        <row r="23">
          <cell r="B23" t="str">
            <v>Nguyễn Thị Băng Tâm</v>
          </cell>
          <cell r="C23">
            <v>7.5</v>
          </cell>
          <cell r="J23">
            <v>7.5</v>
          </cell>
        </row>
        <row r="24">
          <cell r="B24" t="str">
            <v>Danh Thị Thùy Trang</v>
          </cell>
          <cell r="C24">
            <v>2</v>
          </cell>
          <cell r="J24">
            <v>3</v>
          </cell>
        </row>
        <row r="25">
          <cell r="B25" t="str">
            <v>Trần Thị Tuyết Linh</v>
          </cell>
          <cell r="C25">
            <v>1.5</v>
          </cell>
          <cell r="J25">
            <v>0.5</v>
          </cell>
        </row>
        <row r="26">
          <cell r="B26" t="str">
            <v>Trần Thị Chinh</v>
          </cell>
          <cell r="C26">
            <v>1.5</v>
          </cell>
          <cell r="J26">
            <v>1.5</v>
          </cell>
        </row>
        <row r="27">
          <cell r="B27" t="str">
            <v>Nguyễn Thị Diễm</v>
          </cell>
          <cell r="C27">
            <v>5.5</v>
          </cell>
          <cell r="J27">
            <v>5.5</v>
          </cell>
        </row>
        <row r="28">
          <cell r="B28" t="str">
            <v>Võ Thị Quít</v>
          </cell>
          <cell r="C28">
            <v>11</v>
          </cell>
          <cell r="J28">
            <v>12</v>
          </cell>
        </row>
        <row r="29">
          <cell r="B29" t="str">
            <v>Nguyễn Thị Kiều Trinh</v>
          </cell>
          <cell r="C29">
            <v>7</v>
          </cell>
          <cell r="J29">
            <v>6</v>
          </cell>
        </row>
        <row r="30">
          <cell r="B30" t="str">
            <v>Lý Thanh Loan</v>
          </cell>
          <cell r="C30">
            <v>3.5</v>
          </cell>
          <cell r="J30">
            <v>3</v>
          </cell>
        </row>
        <row r="31">
          <cell r="B31" t="str">
            <v>Nguyễn Thị Mỹ Dung</v>
          </cell>
          <cell r="C31">
            <v>4.5</v>
          </cell>
          <cell r="J31">
            <v>2.5</v>
          </cell>
        </row>
        <row r="32">
          <cell r="B32" t="str">
            <v>Thái Thị Xuân Ái</v>
          </cell>
          <cell r="C32">
            <v>1.5</v>
          </cell>
          <cell r="J32">
            <v>2</v>
          </cell>
        </row>
        <row r="33">
          <cell r="B33" t="str">
            <v>Phan Thị Ngọc Hạnh</v>
          </cell>
          <cell r="C33">
            <v>0.5</v>
          </cell>
          <cell r="J33">
            <v>1.5</v>
          </cell>
        </row>
        <row r="34">
          <cell r="B34" t="str">
            <v>Nguyễn Ngọc Thùy Trang</v>
          </cell>
          <cell r="C34">
            <v>1</v>
          </cell>
          <cell r="J34">
            <v>2</v>
          </cell>
        </row>
        <row r="35">
          <cell r="B35" t="str">
            <v>Thạch Thảo</v>
          </cell>
          <cell r="C35">
            <v>2</v>
          </cell>
          <cell r="J35">
            <v>2</v>
          </cell>
        </row>
        <row r="36">
          <cell r="B36" t="str">
            <v>Huỳnh Thị Vân Trang</v>
          </cell>
          <cell r="C36">
            <v>2</v>
          </cell>
          <cell r="J36">
            <v>3</v>
          </cell>
        </row>
        <row r="37">
          <cell r="B37" t="str">
            <v>Trần Thị Khánh Huyền</v>
          </cell>
          <cell r="C37">
            <v>0</v>
          </cell>
          <cell r="J37">
            <v>0</v>
          </cell>
        </row>
        <row r="38">
          <cell r="B38" t="str">
            <v>Huỳnh Phát Lộc</v>
          </cell>
          <cell r="C38">
            <v>5</v>
          </cell>
          <cell r="J38">
            <v>6</v>
          </cell>
        </row>
        <row r="39">
          <cell r="B39" t="str">
            <v>Châu Nguyễn Kim Yến</v>
          </cell>
          <cell r="C39">
            <v>0</v>
          </cell>
          <cell r="J39">
            <v>0</v>
          </cell>
        </row>
        <row r="40">
          <cell r="B40" t="str">
            <v>Nguyễn Thị Hương</v>
          </cell>
          <cell r="C40">
            <v>4.5</v>
          </cell>
          <cell r="J40">
            <v>5</v>
          </cell>
        </row>
        <row r="41">
          <cell r="B41" t="str">
            <v>Quách Phương Thảo</v>
          </cell>
          <cell r="C41">
            <v>1</v>
          </cell>
          <cell r="J41">
            <v>0</v>
          </cell>
        </row>
        <row r="42">
          <cell r="B42" t="str">
            <v>Ngô Thị Ánh Tuyết</v>
          </cell>
          <cell r="C42">
            <v>0</v>
          </cell>
          <cell r="J42">
            <v>1</v>
          </cell>
        </row>
        <row r="43">
          <cell r="B43" t="str">
            <v>Nguyễn Thị Hồng Thi</v>
          </cell>
          <cell r="C43">
            <v>0</v>
          </cell>
          <cell r="J43">
            <v>1</v>
          </cell>
        </row>
        <row r="44">
          <cell r="B44" t="str">
            <v>Nguyễn Thị Ngọc An</v>
          </cell>
          <cell r="C44">
            <v>6</v>
          </cell>
          <cell r="J44">
            <v>5.5</v>
          </cell>
        </row>
        <row r="45">
          <cell r="B45" t="str">
            <v>Lê Thị Ngọc Tuyết</v>
          </cell>
          <cell r="C45">
            <v>2</v>
          </cell>
          <cell r="J45">
            <v>2</v>
          </cell>
        </row>
        <row r="46">
          <cell r="B46" t="str">
            <v>Phạm Huỳnh Anh Thư</v>
          </cell>
          <cell r="C46">
            <v>0</v>
          </cell>
          <cell r="J46">
            <v>0</v>
          </cell>
        </row>
        <row r="47">
          <cell r="B47" t="str">
            <v>Nguyễn Thị Thu Huyền</v>
          </cell>
          <cell r="C47">
            <v>0</v>
          </cell>
          <cell r="J47">
            <v>0.5</v>
          </cell>
        </row>
        <row r="48">
          <cell r="B48" t="str">
            <v>TỔNG</v>
          </cell>
          <cell r="C48">
            <v>199</v>
          </cell>
          <cell r="J48">
            <v>216</v>
          </cell>
        </row>
      </sheetData>
      <sheetData sheetId="5"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3</v>
          </cell>
          <cell r="J5">
            <v>4</v>
          </cell>
        </row>
        <row r="6">
          <cell r="B6" t="str">
            <v>Hồ Ngọc Mỹ Trinh</v>
          </cell>
          <cell r="C6">
            <v>3</v>
          </cell>
          <cell r="J6">
            <v>4</v>
          </cell>
        </row>
        <row r="7">
          <cell r="B7" t="str">
            <v>Trần Thị Mỹ Liên</v>
          </cell>
          <cell r="C7">
            <v>3</v>
          </cell>
          <cell r="J7">
            <v>4</v>
          </cell>
        </row>
        <row r="8">
          <cell r="B8" t="str">
            <v>Nguyễn Thị Hoàng Thủy</v>
          </cell>
          <cell r="C8">
            <v>3</v>
          </cell>
          <cell r="J8">
            <v>3</v>
          </cell>
        </row>
        <row r="9">
          <cell r="B9" t="str">
            <v>Lê Thị Trường An</v>
          </cell>
          <cell r="C9">
            <v>3</v>
          </cell>
          <cell r="J9">
            <v>4</v>
          </cell>
        </row>
        <row r="10">
          <cell r="B10" t="str">
            <v>Bế Thị Ngọc Diễm</v>
          </cell>
          <cell r="C10">
            <v>0</v>
          </cell>
          <cell r="J10">
            <v>0</v>
          </cell>
        </row>
        <row r="11">
          <cell r="B11" t="str">
            <v>Trần Kim Hương</v>
          </cell>
          <cell r="C11">
            <v>3</v>
          </cell>
          <cell r="J11">
            <v>3.5</v>
          </cell>
        </row>
        <row r="12">
          <cell r="B12" t="str">
            <v>Vương Thanh Hà Trang</v>
          </cell>
          <cell r="C12">
            <v>3</v>
          </cell>
          <cell r="J12">
            <v>3</v>
          </cell>
        </row>
        <row r="13">
          <cell r="B13" t="str">
            <v>Nguyễn Thị Mai Hương</v>
          </cell>
          <cell r="C13">
            <v>3</v>
          </cell>
          <cell r="J13">
            <v>4</v>
          </cell>
        </row>
        <row r="14">
          <cell r="B14" t="str">
            <v>Mai Trần Bảo Ngọc</v>
          </cell>
          <cell r="C14">
            <v>3</v>
          </cell>
          <cell r="J14">
            <v>4</v>
          </cell>
        </row>
        <row r="15">
          <cell r="B15" t="str">
            <v xml:space="preserve">Lê Thị Thanh Mai </v>
          </cell>
          <cell r="C15">
            <v>3</v>
          </cell>
          <cell r="J15">
            <v>4</v>
          </cell>
        </row>
        <row r="16">
          <cell r="B16" t="str">
            <v>Nguyễn Lý Phương Uyên</v>
          </cell>
          <cell r="C16">
            <v>3</v>
          </cell>
          <cell r="J16">
            <v>3.5</v>
          </cell>
        </row>
        <row r="17">
          <cell r="B17" t="str">
            <v>Nguyễn Thị Thắm</v>
          </cell>
          <cell r="C17">
            <v>3</v>
          </cell>
          <cell r="J17">
            <v>3</v>
          </cell>
        </row>
        <row r="18">
          <cell r="B18" t="str">
            <v>Trịnh Thị Mỹ Dung</v>
          </cell>
          <cell r="C18">
            <v>3</v>
          </cell>
          <cell r="J18">
            <v>4</v>
          </cell>
        </row>
        <row r="19">
          <cell r="B19" t="str">
            <v>Trần Thái Thiên Thảo</v>
          </cell>
          <cell r="C19">
            <v>3</v>
          </cell>
          <cell r="J19">
            <v>3.5</v>
          </cell>
        </row>
        <row r="20">
          <cell r="B20" t="str">
            <v>Lê Thị Kim Nguyên</v>
          </cell>
          <cell r="C20">
            <v>3</v>
          </cell>
          <cell r="J20">
            <v>4</v>
          </cell>
        </row>
        <row r="21">
          <cell r="B21" t="str">
            <v>Hoàng Đình Chinh</v>
          </cell>
          <cell r="C21">
            <v>3</v>
          </cell>
          <cell r="J21">
            <v>4</v>
          </cell>
        </row>
        <row r="22">
          <cell r="B22" t="str">
            <v>Nguyễn Thị Băng Tâm</v>
          </cell>
          <cell r="C22">
            <v>3</v>
          </cell>
          <cell r="J22">
            <v>3.5</v>
          </cell>
        </row>
        <row r="23">
          <cell r="B23" t="str">
            <v>Danh Thị Thùy Trang</v>
          </cell>
          <cell r="C23">
            <v>3</v>
          </cell>
          <cell r="J23">
            <v>4</v>
          </cell>
        </row>
        <row r="24">
          <cell r="B24" t="str">
            <v>Trần Thị Tuyết Linh</v>
          </cell>
          <cell r="C24">
            <v>0.5</v>
          </cell>
          <cell r="J24">
            <v>1.5</v>
          </cell>
        </row>
        <row r="25">
          <cell r="B25" t="str">
            <v>Trần Thị Chinh</v>
          </cell>
          <cell r="C25">
            <v>1.5</v>
          </cell>
          <cell r="J25">
            <v>1.5</v>
          </cell>
        </row>
        <row r="26">
          <cell r="B26" t="str">
            <v>Nguyễn Thị Diễm</v>
          </cell>
          <cell r="C26">
            <v>3</v>
          </cell>
          <cell r="J26">
            <v>3</v>
          </cell>
        </row>
        <row r="27">
          <cell r="B27" t="str">
            <v>Võ Thị Quít</v>
          </cell>
          <cell r="C27">
            <v>3</v>
          </cell>
          <cell r="J27">
            <v>4</v>
          </cell>
        </row>
        <row r="28">
          <cell r="B28" t="str">
            <v>Nguyễn Thị Kiều Trinh</v>
          </cell>
          <cell r="C28">
            <v>3</v>
          </cell>
          <cell r="J28">
            <v>4</v>
          </cell>
        </row>
        <row r="29">
          <cell r="B29" t="str">
            <v>Lý Thanh Loan</v>
          </cell>
          <cell r="C29">
            <v>3</v>
          </cell>
          <cell r="J29">
            <v>3.5</v>
          </cell>
        </row>
        <row r="30">
          <cell r="B30" t="str">
            <v>Nguyễn Thị Mỹ Dung</v>
          </cell>
          <cell r="C30">
            <v>2.5</v>
          </cell>
          <cell r="J30">
            <v>3.5</v>
          </cell>
        </row>
        <row r="31">
          <cell r="B31" t="str">
            <v>Thái Thị Xuân Ái</v>
          </cell>
          <cell r="C31">
            <v>2</v>
          </cell>
          <cell r="J31">
            <v>3</v>
          </cell>
        </row>
        <row r="32">
          <cell r="B32" t="str">
            <v>Phan Thị Ngọc Hạnh</v>
          </cell>
          <cell r="C32">
            <v>1.5</v>
          </cell>
          <cell r="J32">
            <v>1.5</v>
          </cell>
        </row>
        <row r="33">
          <cell r="B33" t="str">
            <v>Nguyễn Ngọc Thùy Trang</v>
          </cell>
          <cell r="C33">
            <v>2</v>
          </cell>
          <cell r="J33">
            <v>2</v>
          </cell>
        </row>
        <row r="34">
          <cell r="B34" t="str">
            <v>Thạch Thảo</v>
          </cell>
          <cell r="C34">
            <v>2</v>
          </cell>
          <cell r="J34">
            <v>3</v>
          </cell>
        </row>
        <row r="35">
          <cell r="B35" t="str">
            <v>Huỳnh Thị Vân Trang</v>
          </cell>
          <cell r="C35">
            <v>3</v>
          </cell>
          <cell r="J35">
            <v>3</v>
          </cell>
        </row>
        <row r="36">
          <cell r="B36" t="str">
            <v>Trần Thị Khánh Huyền</v>
          </cell>
          <cell r="C36">
            <v>0</v>
          </cell>
          <cell r="J36">
            <v>0</v>
          </cell>
        </row>
        <row r="37">
          <cell r="B37" t="str">
            <v>Huỳnh Phát Lộc</v>
          </cell>
          <cell r="C37">
            <v>3</v>
          </cell>
          <cell r="J37">
            <v>4</v>
          </cell>
        </row>
        <row r="38">
          <cell r="B38" t="str">
            <v>Châu Nguyễn Kim Yến</v>
          </cell>
          <cell r="C38">
            <v>0</v>
          </cell>
          <cell r="J38">
            <v>0</v>
          </cell>
        </row>
        <row r="39">
          <cell r="B39" t="str">
            <v>Nguyễn Thị Hương</v>
          </cell>
          <cell r="C39">
            <v>3</v>
          </cell>
          <cell r="J39">
            <v>3</v>
          </cell>
        </row>
        <row r="40">
          <cell r="B40" t="str">
            <v>Quách Phương Thảo</v>
          </cell>
          <cell r="C40">
            <v>0</v>
          </cell>
          <cell r="J40">
            <v>1</v>
          </cell>
        </row>
        <row r="41">
          <cell r="B41" t="str">
            <v>Ngô Thị Ánh Tuyết</v>
          </cell>
          <cell r="C41">
            <v>1</v>
          </cell>
          <cell r="J41">
            <v>1</v>
          </cell>
        </row>
        <row r="42">
          <cell r="B42" t="str">
            <v>Nguyễn Thị Hồng Thi</v>
          </cell>
          <cell r="C42">
            <v>1</v>
          </cell>
          <cell r="J42">
            <v>2</v>
          </cell>
        </row>
        <row r="43">
          <cell r="B43" t="str">
            <v>Nguyễn Thị Ngọc An</v>
          </cell>
          <cell r="C43">
            <v>3</v>
          </cell>
          <cell r="J43">
            <v>4</v>
          </cell>
        </row>
        <row r="44">
          <cell r="B44" t="str">
            <v>Lê Thị Ngọc Tuyết</v>
          </cell>
          <cell r="C44">
            <v>2</v>
          </cell>
          <cell r="J44">
            <v>1</v>
          </cell>
        </row>
        <row r="45">
          <cell r="B45" t="str">
            <v>Phạm Huỳnh Anh Thư</v>
          </cell>
          <cell r="C45">
            <v>0</v>
          </cell>
          <cell r="J45">
            <v>0</v>
          </cell>
        </row>
        <row r="46">
          <cell r="B46" t="str">
            <v>Nguyễn Thị Thu Huyền</v>
          </cell>
          <cell r="C46">
            <v>0.5</v>
          </cell>
          <cell r="J46">
            <v>1</v>
          </cell>
        </row>
        <row r="47">
          <cell r="B47" t="str">
            <v>Nguyễn Thị Thập Hạnh</v>
          </cell>
          <cell r="C47">
            <v>0</v>
          </cell>
          <cell r="J47">
            <v>1</v>
          </cell>
        </row>
        <row r="48">
          <cell r="B48" t="str">
            <v>TỔNG</v>
          </cell>
          <cell r="C48">
            <v>94.5</v>
          </cell>
          <cell r="J48">
            <v>118.5</v>
          </cell>
        </row>
      </sheetData>
      <sheetData sheetId="6"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4</v>
          </cell>
          <cell r="J5">
            <v>5</v>
          </cell>
        </row>
        <row r="6">
          <cell r="B6" t="str">
            <v>Hồ Ngọc Mỹ Trinh</v>
          </cell>
          <cell r="C6">
            <v>4</v>
          </cell>
          <cell r="J6">
            <v>5</v>
          </cell>
        </row>
        <row r="7">
          <cell r="B7" t="str">
            <v>Trần Thị Mỹ Liên</v>
          </cell>
          <cell r="C7">
            <v>4</v>
          </cell>
          <cell r="J7">
            <v>5</v>
          </cell>
        </row>
        <row r="8">
          <cell r="B8" t="str">
            <v>Nguyễn Thị Hoàng Thủy</v>
          </cell>
          <cell r="C8">
            <v>3</v>
          </cell>
          <cell r="J8">
            <v>3</v>
          </cell>
        </row>
        <row r="9">
          <cell r="B9" t="str">
            <v>Lê Thị Trường An</v>
          </cell>
          <cell r="C9">
            <v>4</v>
          </cell>
          <cell r="J9">
            <v>4</v>
          </cell>
        </row>
        <row r="10">
          <cell r="B10" t="str">
            <v>Bế Thị Ngọc Diễm</v>
          </cell>
          <cell r="C10">
            <v>0</v>
          </cell>
          <cell r="J10">
            <v>1</v>
          </cell>
        </row>
        <row r="11">
          <cell r="B11" t="str">
            <v>Trần Kim Hương</v>
          </cell>
          <cell r="C11">
            <v>3.5</v>
          </cell>
          <cell r="J11">
            <v>4.5</v>
          </cell>
        </row>
        <row r="12">
          <cell r="B12" t="str">
            <v>Vương Thanh Hà Trang</v>
          </cell>
          <cell r="C12">
            <v>3</v>
          </cell>
          <cell r="J12">
            <v>3</v>
          </cell>
        </row>
        <row r="13">
          <cell r="B13" t="str">
            <v>Nguyễn Thị Mai Hương</v>
          </cell>
          <cell r="C13">
            <v>4</v>
          </cell>
          <cell r="J13">
            <v>5</v>
          </cell>
        </row>
        <row r="14">
          <cell r="B14" t="str">
            <v>Mai Trần Bảo Ngọc</v>
          </cell>
          <cell r="C14">
            <v>4</v>
          </cell>
          <cell r="J14">
            <v>5</v>
          </cell>
        </row>
        <row r="15">
          <cell r="B15" t="str">
            <v xml:space="preserve">Lê Thị Thanh Mai </v>
          </cell>
          <cell r="C15">
            <v>4</v>
          </cell>
          <cell r="J15">
            <v>5</v>
          </cell>
        </row>
        <row r="16">
          <cell r="B16" t="str">
            <v>Nguyễn Lý Phương Uyên</v>
          </cell>
          <cell r="C16">
            <v>3.5</v>
          </cell>
          <cell r="J16">
            <v>4.5</v>
          </cell>
        </row>
        <row r="17">
          <cell r="B17" t="str">
            <v>Nguyễn Thị Thắm</v>
          </cell>
          <cell r="C17">
            <v>3</v>
          </cell>
          <cell r="J17">
            <v>4</v>
          </cell>
        </row>
        <row r="18">
          <cell r="B18" t="str">
            <v>Trịnh Thị Mỹ Dung</v>
          </cell>
          <cell r="C18">
            <v>4</v>
          </cell>
          <cell r="J18">
            <v>5</v>
          </cell>
        </row>
        <row r="19">
          <cell r="B19" t="str">
            <v>Trần Thái Thiên Thảo</v>
          </cell>
          <cell r="C19">
            <v>3.5</v>
          </cell>
          <cell r="J19">
            <v>4.5</v>
          </cell>
        </row>
        <row r="20">
          <cell r="B20" t="str">
            <v>Lê Thị Kim Nguyên</v>
          </cell>
          <cell r="C20">
            <v>4</v>
          </cell>
          <cell r="J20">
            <v>5</v>
          </cell>
        </row>
        <row r="21">
          <cell r="B21" t="str">
            <v>Hoàng Đình Chinh</v>
          </cell>
          <cell r="C21">
            <v>4</v>
          </cell>
          <cell r="J21">
            <v>5</v>
          </cell>
        </row>
        <row r="22">
          <cell r="B22" t="str">
            <v>Nguyễn Thị Băng Tâm</v>
          </cell>
          <cell r="C22">
            <v>3.5</v>
          </cell>
          <cell r="J22">
            <v>4.5</v>
          </cell>
        </row>
        <row r="23">
          <cell r="B23" t="str">
            <v>Danh Thị Thùy Trang</v>
          </cell>
          <cell r="C23">
            <v>4</v>
          </cell>
          <cell r="J23">
            <v>5</v>
          </cell>
        </row>
        <row r="24">
          <cell r="B24" t="str">
            <v>Trần Thị Tuyết Linh</v>
          </cell>
          <cell r="C24">
            <v>1.5</v>
          </cell>
          <cell r="J24">
            <v>1.5</v>
          </cell>
        </row>
        <row r="25">
          <cell r="B25" t="str">
            <v>Trần Thị Chinh</v>
          </cell>
          <cell r="C25">
            <v>1.5</v>
          </cell>
          <cell r="J25">
            <v>2</v>
          </cell>
        </row>
        <row r="26">
          <cell r="B26" t="str">
            <v>Nguyễn Thị Diễm</v>
          </cell>
          <cell r="C26">
            <v>3</v>
          </cell>
          <cell r="J26">
            <v>3</v>
          </cell>
        </row>
        <row r="27">
          <cell r="B27" t="str">
            <v>Võ Thị Quít</v>
          </cell>
          <cell r="C27">
            <v>4</v>
          </cell>
          <cell r="J27">
            <v>5</v>
          </cell>
        </row>
        <row r="28">
          <cell r="B28" t="str">
            <v>Nguyễn Thị Kiều Trinh</v>
          </cell>
          <cell r="C28">
            <v>4</v>
          </cell>
          <cell r="J28">
            <v>5</v>
          </cell>
        </row>
        <row r="29">
          <cell r="B29" t="str">
            <v>Nguyễn Thị Mỹ Dung</v>
          </cell>
          <cell r="C29">
            <v>3.5</v>
          </cell>
          <cell r="J29">
            <v>4</v>
          </cell>
        </row>
        <row r="30">
          <cell r="B30" t="str">
            <v>Thái Thị Xuân Ái</v>
          </cell>
          <cell r="C30">
            <v>3</v>
          </cell>
          <cell r="J30">
            <v>4</v>
          </cell>
        </row>
        <row r="31">
          <cell r="B31" t="str">
            <v>Phan Thị Ngọc Hạnh</v>
          </cell>
          <cell r="C31">
            <v>1.5</v>
          </cell>
          <cell r="J31">
            <v>0.5</v>
          </cell>
        </row>
        <row r="32">
          <cell r="B32" t="str">
            <v>Nguyễn Ngọc Thùy Trang</v>
          </cell>
          <cell r="C32">
            <v>2</v>
          </cell>
          <cell r="J32">
            <v>3</v>
          </cell>
        </row>
        <row r="33">
          <cell r="B33" t="str">
            <v>Thạch Thảo</v>
          </cell>
          <cell r="C33">
            <v>3</v>
          </cell>
          <cell r="J33">
            <v>4</v>
          </cell>
        </row>
        <row r="34">
          <cell r="B34" t="str">
            <v>Huỳnh Thị Vân Trang</v>
          </cell>
          <cell r="C34">
            <v>3</v>
          </cell>
          <cell r="J34">
            <v>4</v>
          </cell>
        </row>
        <row r="35">
          <cell r="B35" t="str">
            <v>Trần Thị Khánh Huyền</v>
          </cell>
          <cell r="C35">
            <v>0</v>
          </cell>
          <cell r="J35">
            <v>0</v>
          </cell>
        </row>
        <row r="36">
          <cell r="B36" t="str">
            <v>Huỳnh Phát Lộc</v>
          </cell>
          <cell r="C36">
            <v>4</v>
          </cell>
          <cell r="J36">
            <v>5</v>
          </cell>
        </row>
        <row r="37">
          <cell r="B37" t="str">
            <v>Châu Nguyễn Kim Yến</v>
          </cell>
          <cell r="C37">
            <v>0</v>
          </cell>
          <cell r="J37">
            <v>1</v>
          </cell>
        </row>
        <row r="38">
          <cell r="B38" t="str">
            <v>Nguyễn Thị Hương</v>
          </cell>
          <cell r="C38">
            <v>3</v>
          </cell>
          <cell r="J38">
            <v>4</v>
          </cell>
        </row>
        <row r="39">
          <cell r="B39" t="str">
            <v>Quách Phương Thảo</v>
          </cell>
          <cell r="C39">
            <v>1</v>
          </cell>
          <cell r="J39">
            <v>2</v>
          </cell>
        </row>
        <row r="40">
          <cell r="B40" t="str">
            <v>Ngô Thị Ánh Tuyết</v>
          </cell>
          <cell r="C40">
            <v>1</v>
          </cell>
          <cell r="J40">
            <v>2</v>
          </cell>
        </row>
        <row r="41">
          <cell r="B41" t="str">
            <v>Nguyễn Thị Hồng Thi</v>
          </cell>
          <cell r="C41">
            <v>2</v>
          </cell>
          <cell r="J41">
            <v>2.5</v>
          </cell>
        </row>
        <row r="42">
          <cell r="B42" t="str">
            <v>Nguyễn Thị Ngọc An</v>
          </cell>
          <cell r="C42">
            <v>4</v>
          </cell>
          <cell r="J42">
            <v>5</v>
          </cell>
        </row>
        <row r="43">
          <cell r="B43" t="str">
            <v>Lê Thị Ngọc Tuyết</v>
          </cell>
          <cell r="C43">
            <v>1</v>
          </cell>
          <cell r="J43">
            <v>1</v>
          </cell>
        </row>
        <row r="44">
          <cell r="B44" t="str">
            <v>Phạm Huỳnh Anh Thư</v>
          </cell>
          <cell r="C44">
            <v>0</v>
          </cell>
          <cell r="J44">
            <v>1</v>
          </cell>
        </row>
        <row r="45">
          <cell r="B45" t="str">
            <v>Nguyễn Thị Thu Huyền</v>
          </cell>
          <cell r="C45">
            <v>1</v>
          </cell>
          <cell r="J45">
            <v>0.5</v>
          </cell>
        </row>
        <row r="46">
          <cell r="B46" t="str">
            <v>Nguyễn Thị Thập Hạnh</v>
          </cell>
          <cell r="C46">
            <v>1</v>
          </cell>
          <cell r="J46">
            <v>2</v>
          </cell>
        </row>
        <row r="47">
          <cell r="B47" t="str">
            <v>Võ Lê Thị Huyền Trang</v>
          </cell>
          <cell r="C47">
            <v>0</v>
          </cell>
          <cell r="J47">
            <v>1</v>
          </cell>
        </row>
        <row r="48">
          <cell r="B48" t="str">
            <v>Nguyễn Kim Ngân</v>
          </cell>
          <cell r="C48">
            <v>0</v>
          </cell>
          <cell r="J48">
            <v>0.5</v>
          </cell>
        </row>
        <row r="49">
          <cell r="B49" t="str">
            <v>TỔNG</v>
          </cell>
          <cell r="C49">
            <v>115</v>
          </cell>
          <cell r="J49">
            <v>146.5</v>
          </cell>
        </row>
      </sheetData>
      <sheetData sheetId="7"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5</v>
          </cell>
          <cell r="J5">
            <v>3</v>
          </cell>
        </row>
        <row r="6">
          <cell r="B6" t="str">
            <v>Hồ Ngọc Mỹ Trinh</v>
          </cell>
          <cell r="C6">
            <v>5</v>
          </cell>
          <cell r="J6">
            <v>6</v>
          </cell>
        </row>
        <row r="7">
          <cell r="B7" t="str">
            <v>Trần Thị Mỹ Liên</v>
          </cell>
          <cell r="C7">
            <v>5</v>
          </cell>
          <cell r="J7">
            <v>3</v>
          </cell>
        </row>
        <row r="8">
          <cell r="B8" t="str">
            <v>Lê Thị Trường An</v>
          </cell>
          <cell r="C8">
            <v>4</v>
          </cell>
          <cell r="J8">
            <v>2</v>
          </cell>
        </row>
        <row r="9">
          <cell r="B9" t="str">
            <v>Bế Thị Ngọc Diễm</v>
          </cell>
          <cell r="C9">
            <v>1</v>
          </cell>
          <cell r="J9">
            <v>0</v>
          </cell>
        </row>
        <row r="10">
          <cell r="B10" t="str">
            <v>Trần Kim Hương</v>
          </cell>
          <cell r="C10">
            <v>4.5</v>
          </cell>
          <cell r="J10">
            <v>2.5</v>
          </cell>
        </row>
        <row r="11">
          <cell r="B11" t="str">
            <v>Vương Thanh Hà Trang</v>
          </cell>
          <cell r="C11">
            <v>3</v>
          </cell>
          <cell r="J11">
            <v>0</v>
          </cell>
        </row>
        <row r="12">
          <cell r="B12" t="str">
            <v>Nguyễn Thị Mai Hương</v>
          </cell>
          <cell r="C12">
            <v>5</v>
          </cell>
          <cell r="J12">
            <v>3</v>
          </cell>
        </row>
        <row r="13">
          <cell r="B13" t="str">
            <v>Mai Trần Bảo Ngọc</v>
          </cell>
          <cell r="C13">
            <v>5</v>
          </cell>
          <cell r="J13">
            <v>3</v>
          </cell>
        </row>
        <row r="14">
          <cell r="B14" t="str">
            <v xml:space="preserve">Lê Thị Thanh Mai </v>
          </cell>
          <cell r="C14">
            <v>5</v>
          </cell>
          <cell r="J14">
            <v>3</v>
          </cell>
        </row>
        <row r="15">
          <cell r="B15" t="str">
            <v>Nguyễn Lý Phương Uyên</v>
          </cell>
          <cell r="C15">
            <v>4.5</v>
          </cell>
          <cell r="J15">
            <v>5.5</v>
          </cell>
        </row>
        <row r="16">
          <cell r="B16" t="str">
            <v>Nguyễn Thị Thắm</v>
          </cell>
          <cell r="C16">
            <v>4</v>
          </cell>
          <cell r="J16">
            <v>2</v>
          </cell>
        </row>
        <row r="17">
          <cell r="B17" t="str">
            <v>Trần Thái Thiên Thảo</v>
          </cell>
          <cell r="C17">
            <v>4.5</v>
          </cell>
          <cell r="J17">
            <v>2.5</v>
          </cell>
        </row>
        <row r="18">
          <cell r="B18" t="str">
            <v>Lê Thị Kim Nguyên</v>
          </cell>
          <cell r="C18">
            <v>5</v>
          </cell>
          <cell r="J18">
            <v>1</v>
          </cell>
        </row>
        <row r="19">
          <cell r="B19" t="str">
            <v>Hoàng Đình Chinh</v>
          </cell>
          <cell r="C19">
            <v>5</v>
          </cell>
          <cell r="J19">
            <v>3</v>
          </cell>
        </row>
        <row r="20">
          <cell r="B20" t="str">
            <v>Nguyễn Thị Băng Tâm</v>
          </cell>
          <cell r="C20">
            <v>4.5</v>
          </cell>
          <cell r="J20">
            <v>1.5</v>
          </cell>
        </row>
        <row r="21">
          <cell r="B21" t="str">
            <v>Danh Thị Thùy Trang</v>
          </cell>
          <cell r="C21">
            <v>5</v>
          </cell>
          <cell r="J21">
            <v>3</v>
          </cell>
        </row>
        <row r="22">
          <cell r="B22" t="str">
            <v>Trần Thị Tuyết Linh</v>
          </cell>
          <cell r="C22">
            <v>1.5</v>
          </cell>
          <cell r="J22">
            <v>0.5</v>
          </cell>
        </row>
        <row r="23">
          <cell r="B23" t="str">
            <v>Nguyễn Thị Diễm</v>
          </cell>
          <cell r="C23">
            <v>3</v>
          </cell>
          <cell r="J23">
            <v>3</v>
          </cell>
        </row>
        <row r="24">
          <cell r="B24" t="str">
            <v>Võ Thị Quít</v>
          </cell>
          <cell r="C24">
            <v>5</v>
          </cell>
          <cell r="J24">
            <v>3</v>
          </cell>
        </row>
        <row r="25">
          <cell r="B25" t="str">
            <v>Nguyễn Thị Kiều Trinh</v>
          </cell>
          <cell r="C25">
            <v>5</v>
          </cell>
          <cell r="J25">
            <v>3</v>
          </cell>
        </row>
        <row r="26">
          <cell r="B26" t="str">
            <v>Nguyễn Thị Mỹ Dung</v>
          </cell>
          <cell r="C26">
            <v>4</v>
          </cell>
          <cell r="J26">
            <v>1</v>
          </cell>
        </row>
        <row r="27">
          <cell r="B27" t="str">
            <v>Thái Thị Xuân Ái</v>
          </cell>
          <cell r="C27">
            <v>4</v>
          </cell>
          <cell r="J27">
            <v>0</v>
          </cell>
        </row>
        <row r="28">
          <cell r="B28" t="str">
            <v>Nguyễn Ngọc Thùy Trang</v>
          </cell>
          <cell r="C28">
            <v>3</v>
          </cell>
          <cell r="J28">
            <v>0</v>
          </cell>
        </row>
        <row r="29">
          <cell r="B29" t="str">
            <v>Thạch Thảo</v>
          </cell>
          <cell r="C29">
            <v>4</v>
          </cell>
          <cell r="J29">
            <v>1</v>
          </cell>
        </row>
        <row r="30">
          <cell r="B30" t="str">
            <v>Huỳnh Thị Vân Trang</v>
          </cell>
          <cell r="C30">
            <v>4</v>
          </cell>
          <cell r="J30">
            <v>2</v>
          </cell>
        </row>
        <row r="31">
          <cell r="B31" t="str">
            <v>Trần Thị Khánh Huyền</v>
          </cell>
          <cell r="C31">
            <v>0</v>
          </cell>
          <cell r="J31">
            <v>0</v>
          </cell>
        </row>
        <row r="32">
          <cell r="B32" t="str">
            <v>Huỳnh Phát Lộc</v>
          </cell>
          <cell r="C32">
            <v>5</v>
          </cell>
          <cell r="J32">
            <v>3</v>
          </cell>
        </row>
        <row r="33">
          <cell r="B33" t="str">
            <v>Châu Nguyễn Kim Yến</v>
          </cell>
          <cell r="C33">
            <v>1</v>
          </cell>
          <cell r="J33">
            <v>0</v>
          </cell>
        </row>
        <row r="34">
          <cell r="B34" t="str">
            <v>Nguyễn Thị Hương</v>
          </cell>
          <cell r="C34">
            <v>4</v>
          </cell>
          <cell r="J34">
            <v>1</v>
          </cell>
        </row>
        <row r="35">
          <cell r="B35" t="str">
            <v>Quách Phương Thảo</v>
          </cell>
          <cell r="C35">
            <v>2</v>
          </cell>
          <cell r="J35">
            <v>0</v>
          </cell>
        </row>
        <row r="36">
          <cell r="B36" t="str">
            <v>Ngô Thị Ánh Tuyết</v>
          </cell>
          <cell r="C36">
            <v>2</v>
          </cell>
          <cell r="J36">
            <v>0</v>
          </cell>
        </row>
        <row r="37">
          <cell r="B37" t="str">
            <v>Nguyễn Thị Hồng Thi</v>
          </cell>
          <cell r="C37">
            <v>2.5</v>
          </cell>
          <cell r="J37">
            <v>0.5</v>
          </cell>
        </row>
        <row r="38">
          <cell r="B38" t="str">
            <v>Nguyễn Thị Ngọc An</v>
          </cell>
          <cell r="C38">
            <v>5</v>
          </cell>
          <cell r="J38">
            <v>3</v>
          </cell>
        </row>
        <row r="39">
          <cell r="B39" t="str">
            <v>Lê Thị Ngọc Tuyết</v>
          </cell>
          <cell r="C39">
            <v>1</v>
          </cell>
          <cell r="J39">
            <v>0</v>
          </cell>
        </row>
        <row r="40">
          <cell r="B40" t="str">
            <v>Phạm Huỳnh Anh Thư</v>
          </cell>
          <cell r="C40">
            <v>1</v>
          </cell>
          <cell r="J40">
            <v>0</v>
          </cell>
        </row>
        <row r="41">
          <cell r="B41" t="str">
            <v>Nguyễn Thị Thu Huyền</v>
          </cell>
          <cell r="C41">
            <v>0.5</v>
          </cell>
          <cell r="J41">
            <v>0.5</v>
          </cell>
        </row>
        <row r="42">
          <cell r="B42" t="str">
            <v>Nguyễn Thị Thập Hạnh</v>
          </cell>
          <cell r="C42">
            <v>2</v>
          </cell>
          <cell r="J42">
            <v>0</v>
          </cell>
        </row>
        <row r="43">
          <cell r="B43" t="str">
            <v>Võ Lê Thị Huyền Trang</v>
          </cell>
          <cell r="C43">
            <v>1</v>
          </cell>
          <cell r="J43">
            <v>0</v>
          </cell>
        </row>
        <row r="44">
          <cell r="B44" t="str">
            <v>Nguyễn Kim Ngân</v>
          </cell>
          <cell r="C44">
            <v>0.5</v>
          </cell>
          <cell r="J44">
            <v>0.5</v>
          </cell>
        </row>
        <row r="45">
          <cell r="B45" t="str">
            <v>TỔNG</v>
          </cell>
          <cell r="C45">
            <v>136</v>
          </cell>
          <cell r="J45">
            <v>66</v>
          </cell>
        </row>
      </sheetData>
      <sheetData sheetId="8">
        <row r="1">
          <cell r="B1">
            <v>0</v>
          </cell>
          <cell r="C1">
            <v>0</v>
          </cell>
          <cell r="J1">
            <v>0</v>
          </cell>
        </row>
        <row r="2">
          <cell r="B2">
            <v>0</v>
          </cell>
          <cell r="C2">
            <v>0</v>
          </cell>
          <cell r="J2">
            <v>0</v>
          </cell>
        </row>
        <row r="4">
          <cell r="B4" t="str">
            <v xml:space="preserve">TÊN  
NHÂN VIÊN </v>
          </cell>
          <cell r="C4" t="str">
            <v>TỒN ĐẦU THÁNG</v>
          </cell>
          <cell r="J4" t="str">
            <v>TỒN CUỐI THÁNG</v>
          </cell>
        </row>
        <row r="5">
          <cell r="B5" t="str">
            <v>Nguyễn Huỳnh Thu Minh</v>
          </cell>
          <cell r="C5">
            <v>3</v>
          </cell>
          <cell r="J5">
            <v>4</v>
          </cell>
        </row>
        <row r="6">
          <cell r="B6" t="str">
            <v>Hồ Ngọc Mỹ Trinh</v>
          </cell>
          <cell r="C6">
            <v>6</v>
          </cell>
          <cell r="J6">
            <v>7</v>
          </cell>
        </row>
        <row r="7">
          <cell r="B7" t="str">
            <v>Trần Thị Mỹ Liên</v>
          </cell>
          <cell r="C7">
            <v>3</v>
          </cell>
          <cell r="J7">
            <v>4</v>
          </cell>
        </row>
        <row r="8">
          <cell r="B8" t="str">
            <v>Lê Thị Trường An</v>
          </cell>
          <cell r="C8">
            <v>2</v>
          </cell>
          <cell r="J8">
            <v>2</v>
          </cell>
        </row>
        <row r="9">
          <cell r="B9" t="str">
            <v>Bế Thị Ngọc Diễm</v>
          </cell>
          <cell r="C9">
            <v>0</v>
          </cell>
          <cell r="J9">
            <v>1</v>
          </cell>
        </row>
        <row r="10">
          <cell r="B10" t="str">
            <v>Trần Kim Hương</v>
          </cell>
          <cell r="C10">
            <v>2.5</v>
          </cell>
          <cell r="J10">
            <v>2.5</v>
          </cell>
        </row>
        <row r="11">
          <cell r="B11" t="str">
            <v>Vương Thanh Hà Trang</v>
          </cell>
          <cell r="C11">
            <v>0</v>
          </cell>
          <cell r="J11">
            <v>1</v>
          </cell>
        </row>
        <row r="12">
          <cell r="B12" t="str">
            <v>Nguyễn Thị Mai Hương</v>
          </cell>
          <cell r="C12">
            <v>3</v>
          </cell>
          <cell r="J12">
            <v>2</v>
          </cell>
        </row>
        <row r="13">
          <cell r="B13" t="str">
            <v>Mai Trần Bảo Ngọc</v>
          </cell>
          <cell r="C13">
            <v>3</v>
          </cell>
          <cell r="J13">
            <v>4</v>
          </cell>
        </row>
        <row r="14">
          <cell r="B14" t="str">
            <v xml:space="preserve">Lê Thị Thanh Mai </v>
          </cell>
          <cell r="C14">
            <v>3</v>
          </cell>
          <cell r="J14">
            <v>4</v>
          </cell>
        </row>
        <row r="15">
          <cell r="B15" t="str">
            <v>Nguyễn Lý Phương Uyên</v>
          </cell>
          <cell r="C15">
            <v>5.5</v>
          </cell>
          <cell r="J15">
            <v>6.5</v>
          </cell>
        </row>
        <row r="16">
          <cell r="B16" t="str">
            <v>Nguyễn Thị Thắm</v>
          </cell>
          <cell r="C16">
            <v>2</v>
          </cell>
          <cell r="J16">
            <v>1</v>
          </cell>
        </row>
        <row r="17">
          <cell r="B17" t="str">
            <v>Trần Thái Thiên Thảo</v>
          </cell>
          <cell r="C17">
            <v>2.5</v>
          </cell>
          <cell r="J17">
            <v>1.5</v>
          </cell>
        </row>
        <row r="18">
          <cell r="B18" t="str">
            <v>Lê Thị Kim Nguyên</v>
          </cell>
          <cell r="C18">
            <v>1</v>
          </cell>
          <cell r="J18">
            <v>1</v>
          </cell>
        </row>
        <row r="19">
          <cell r="B19" t="str">
            <v>Hoàng Đình Chinh</v>
          </cell>
          <cell r="C19">
            <v>3</v>
          </cell>
          <cell r="J19">
            <v>3.5</v>
          </cell>
        </row>
        <row r="20">
          <cell r="B20" t="str">
            <v>Nguyễn Thị Băng Tâm</v>
          </cell>
          <cell r="C20">
            <v>1.5</v>
          </cell>
          <cell r="J20">
            <v>2.5</v>
          </cell>
        </row>
        <row r="21">
          <cell r="B21" t="str">
            <v>Danh Thị Thùy Trang</v>
          </cell>
          <cell r="C21">
            <v>3</v>
          </cell>
          <cell r="J21">
            <v>3</v>
          </cell>
        </row>
        <row r="22">
          <cell r="B22" t="str">
            <v>Trần Thị Tuyết Linh</v>
          </cell>
          <cell r="C22">
            <v>0.5</v>
          </cell>
          <cell r="J22">
            <v>0</v>
          </cell>
        </row>
        <row r="23">
          <cell r="B23" t="str">
            <v>Nguyễn Thị Diễm</v>
          </cell>
          <cell r="C23">
            <v>3</v>
          </cell>
          <cell r="J23">
            <v>3</v>
          </cell>
        </row>
        <row r="24">
          <cell r="B24" t="str">
            <v>Võ Thị Quít</v>
          </cell>
          <cell r="C24">
            <v>3</v>
          </cell>
          <cell r="J24">
            <v>4</v>
          </cell>
        </row>
        <row r="25">
          <cell r="B25" t="str">
            <v>Nguyễn Thị Kiều Trinh</v>
          </cell>
          <cell r="C25">
            <v>3</v>
          </cell>
          <cell r="J25">
            <v>4</v>
          </cell>
        </row>
        <row r="26">
          <cell r="B26" t="str">
            <v>Nguyễn Thị Mỹ Dung</v>
          </cell>
          <cell r="C26">
            <v>1</v>
          </cell>
          <cell r="J26">
            <v>0</v>
          </cell>
        </row>
        <row r="27">
          <cell r="B27" t="str">
            <v>Thạch Thảo</v>
          </cell>
          <cell r="C27">
            <v>1</v>
          </cell>
          <cell r="J27">
            <v>1</v>
          </cell>
        </row>
        <row r="28">
          <cell r="B28" t="str">
            <v>Huỳnh Thị Vân Trang</v>
          </cell>
          <cell r="C28">
            <v>2</v>
          </cell>
          <cell r="J28">
            <v>3</v>
          </cell>
        </row>
        <row r="29">
          <cell r="B29" t="str">
            <v>Trần Thị Khánh Huyền</v>
          </cell>
          <cell r="C29">
            <v>0</v>
          </cell>
          <cell r="J29">
            <v>0</v>
          </cell>
        </row>
        <row r="30">
          <cell r="B30" t="str">
            <v>Huỳnh Phát Lộc</v>
          </cell>
          <cell r="C30">
            <v>3</v>
          </cell>
          <cell r="J30">
            <v>4</v>
          </cell>
        </row>
        <row r="31">
          <cell r="B31" t="str">
            <v>Châu Nguyễn Kim Yến</v>
          </cell>
          <cell r="C31">
            <v>0</v>
          </cell>
          <cell r="J31">
            <v>1</v>
          </cell>
        </row>
        <row r="32">
          <cell r="B32" t="str">
            <v>Nguyễn Thị Hương</v>
          </cell>
          <cell r="C32">
            <v>1</v>
          </cell>
          <cell r="J32">
            <v>0.5</v>
          </cell>
        </row>
        <row r="33">
          <cell r="B33" t="str">
            <v>Ngô Thị Ánh Tuyết</v>
          </cell>
          <cell r="C33">
            <v>0</v>
          </cell>
          <cell r="J33">
            <v>1</v>
          </cell>
        </row>
        <row r="34">
          <cell r="B34" t="str">
            <v>Nguyễn Thị Hồng Thi</v>
          </cell>
          <cell r="C34">
            <v>0.5</v>
          </cell>
          <cell r="J34">
            <v>0.5</v>
          </cell>
        </row>
        <row r="35">
          <cell r="B35" t="str">
            <v>Lê Thị Ngọc Tuyết</v>
          </cell>
          <cell r="C35">
            <v>0</v>
          </cell>
          <cell r="J35">
            <v>0</v>
          </cell>
        </row>
        <row r="36">
          <cell r="B36" t="str">
            <v>Phạm Huỳnh Anh Thư</v>
          </cell>
          <cell r="C36">
            <v>0</v>
          </cell>
          <cell r="J36">
            <v>1</v>
          </cell>
        </row>
        <row r="37">
          <cell r="B37" t="str">
            <v>Nguyễn Thị Thu Huyền</v>
          </cell>
          <cell r="C37">
            <v>0.5</v>
          </cell>
          <cell r="J37">
            <v>0.5</v>
          </cell>
        </row>
        <row r="38">
          <cell r="B38" t="str">
            <v>Võ Lê Thị Huyền Trang</v>
          </cell>
          <cell r="C38">
            <v>0</v>
          </cell>
          <cell r="J38">
            <v>1</v>
          </cell>
        </row>
        <row r="39">
          <cell r="B39" t="str">
            <v>Nguyễn Kim Ngân</v>
          </cell>
          <cell r="C39">
            <v>0.5</v>
          </cell>
          <cell r="J39">
            <v>1</v>
          </cell>
        </row>
        <row r="40">
          <cell r="B40" t="str">
            <v>TỔNG</v>
          </cell>
          <cell r="C40">
            <v>63</v>
          </cell>
          <cell r="J40">
            <v>76</v>
          </cell>
        </row>
        <row r="42">
          <cell r="B42">
            <v>0</v>
          </cell>
          <cell r="C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J4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6"/>
  <sheetViews>
    <sheetView showZeros="0" zoomScale="60" zoomScaleNormal="60" workbookViewId="0">
      <pane xSplit="3" ySplit="6" topLeftCell="D7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A12" sqref="A12:XFD12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6" width="5.5546875" style="66" customWidth="1"/>
    <col min="37" max="37" width="6.21875" style="66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8" width="16.77734375" style="32" customWidth="1"/>
    <col min="49" max="49" width="20.109375" style="32" customWidth="1"/>
    <col min="50" max="50" width="13.109375" style="32" customWidth="1"/>
    <col min="51" max="51" width="19.44140625" style="53" customWidth="1"/>
    <col min="52" max="52" width="13.21875" style="53" customWidth="1"/>
    <col min="53" max="53" width="67.88671875" style="32" customWidth="1"/>
    <col min="54" max="54" width="13.88671875" style="32" hidden="1" customWidth="1"/>
    <col min="55" max="16384" width="9" style="32"/>
  </cols>
  <sheetData>
    <row r="1" spans="1:55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W1" s="191" t="s">
        <v>137</v>
      </c>
      <c r="AY1" s="193" t="s">
        <v>92</v>
      </c>
      <c r="AZ1" s="7"/>
    </row>
    <row r="2" spans="1:55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1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3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/>
      <c r="AW2" s="192"/>
      <c r="AY2" s="194"/>
      <c r="AZ2" s="7"/>
      <c r="BA2" s="7"/>
    </row>
    <row r="3" spans="1:55" s="12" customFormat="1" outlineLevel="1" x14ac:dyDescent="0.3">
      <c r="A3" s="11">
        <v>2026</v>
      </c>
      <c r="C3" s="13">
        <f>EOMONTH(H6,-1)+1</f>
        <v>46023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192"/>
      <c r="AY3" s="194"/>
      <c r="AZ3" s="20"/>
    </row>
    <row r="4" spans="1:55" s="21" customFormat="1" outlineLevel="1" x14ac:dyDescent="0.3">
      <c r="A4" s="11">
        <v>1</v>
      </c>
      <c r="C4" s="13">
        <f>EOMONTH(G6,0)</f>
        <v>46053</v>
      </c>
      <c r="D4" s="14">
        <f>NETWORKDAYS.INTL($C$3,$C$4,"1111110")</f>
        <v>4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Y4" s="26"/>
      <c r="AZ4" s="26"/>
    </row>
    <row r="5" spans="1:55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5</v>
      </c>
      <c r="H5" s="27">
        <f t="shared" ref="H5:N5" si="0">WEEKDAY(H6)</f>
        <v>6</v>
      </c>
      <c r="I5" s="27">
        <f t="shared" si="0"/>
        <v>7</v>
      </c>
      <c r="J5" s="27">
        <f t="shared" si="0"/>
        <v>1</v>
      </c>
      <c r="K5" s="27">
        <f t="shared" si="0"/>
        <v>2</v>
      </c>
      <c r="L5" s="27">
        <f t="shared" si="0"/>
        <v>3</v>
      </c>
      <c r="M5" s="27">
        <f t="shared" si="0"/>
        <v>4</v>
      </c>
      <c r="N5" s="27">
        <f t="shared" si="0"/>
        <v>5</v>
      </c>
      <c r="O5" s="27">
        <f>WEEKDAY(O6)</f>
        <v>6</v>
      </c>
      <c r="P5" s="27">
        <f t="shared" ref="P5:AK5" si="1">WEEKDAY(P6)</f>
        <v>7</v>
      </c>
      <c r="Q5" s="27">
        <f t="shared" si="1"/>
        <v>1</v>
      </c>
      <c r="R5" s="27">
        <f t="shared" si="1"/>
        <v>2</v>
      </c>
      <c r="S5" s="27">
        <f t="shared" si="1"/>
        <v>3</v>
      </c>
      <c r="T5" s="27">
        <f t="shared" si="1"/>
        <v>4</v>
      </c>
      <c r="U5" s="27">
        <f t="shared" si="1"/>
        <v>5</v>
      </c>
      <c r="V5" s="27">
        <f t="shared" si="1"/>
        <v>6</v>
      </c>
      <c r="W5" s="27">
        <f t="shared" si="1"/>
        <v>7</v>
      </c>
      <c r="X5" s="27">
        <f t="shared" si="1"/>
        <v>1</v>
      </c>
      <c r="Y5" s="27">
        <f t="shared" si="1"/>
        <v>2</v>
      </c>
      <c r="Z5" s="27">
        <f t="shared" si="1"/>
        <v>3</v>
      </c>
      <c r="AA5" s="27">
        <f t="shared" si="1"/>
        <v>4</v>
      </c>
      <c r="AB5" s="27">
        <f t="shared" si="1"/>
        <v>5</v>
      </c>
      <c r="AC5" s="27">
        <f t="shared" si="1"/>
        <v>6</v>
      </c>
      <c r="AD5" s="27">
        <f t="shared" si="1"/>
        <v>7</v>
      </c>
      <c r="AE5" s="27">
        <f t="shared" si="1"/>
        <v>1</v>
      </c>
      <c r="AF5" s="27">
        <f t="shared" si="1"/>
        <v>2</v>
      </c>
      <c r="AG5" s="27">
        <f t="shared" si="1"/>
        <v>3</v>
      </c>
      <c r="AH5" s="27">
        <f t="shared" si="1"/>
        <v>4</v>
      </c>
      <c r="AI5" s="27">
        <f t="shared" si="1"/>
        <v>5</v>
      </c>
      <c r="AJ5" s="27">
        <f t="shared" si="1"/>
        <v>6</v>
      </c>
      <c r="AK5" s="27">
        <f t="shared" si="1"/>
        <v>7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134</v>
      </c>
      <c r="AT5" s="186" t="s">
        <v>142</v>
      </c>
      <c r="AU5" s="187" t="s">
        <v>13</v>
      </c>
      <c r="AV5" s="189" t="s">
        <v>15</v>
      </c>
      <c r="AW5" s="184" t="s">
        <v>130</v>
      </c>
      <c r="AX5" s="184" t="s">
        <v>78</v>
      </c>
      <c r="AY5" s="184" t="s">
        <v>138</v>
      </c>
      <c r="AZ5" s="182" t="s">
        <v>80</v>
      </c>
      <c r="BA5" s="184" t="s">
        <v>14</v>
      </c>
    </row>
    <row r="6" spans="1:55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46023</v>
      </c>
      <c r="H6" s="30">
        <f t="shared" ref="H6:AK6" si="2">G6+1</f>
        <v>46024</v>
      </c>
      <c r="I6" s="30">
        <f t="shared" si="2"/>
        <v>46025</v>
      </c>
      <c r="J6" s="30">
        <f>I6+1</f>
        <v>46026</v>
      </c>
      <c r="K6" s="30">
        <f t="shared" si="2"/>
        <v>46027</v>
      </c>
      <c r="L6" s="30">
        <f t="shared" si="2"/>
        <v>46028</v>
      </c>
      <c r="M6" s="30">
        <f t="shared" si="2"/>
        <v>46029</v>
      </c>
      <c r="N6" s="30">
        <f t="shared" si="2"/>
        <v>46030</v>
      </c>
      <c r="O6" s="30">
        <f t="shared" si="2"/>
        <v>46031</v>
      </c>
      <c r="P6" s="30">
        <f t="shared" si="2"/>
        <v>46032</v>
      </c>
      <c r="Q6" s="30">
        <f t="shared" si="2"/>
        <v>46033</v>
      </c>
      <c r="R6" s="30">
        <f t="shared" si="2"/>
        <v>46034</v>
      </c>
      <c r="S6" s="30">
        <f t="shared" si="2"/>
        <v>46035</v>
      </c>
      <c r="T6" s="30">
        <f t="shared" si="2"/>
        <v>46036</v>
      </c>
      <c r="U6" s="30">
        <f t="shared" si="2"/>
        <v>46037</v>
      </c>
      <c r="V6" s="30">
        <f t="shared" si="2"/>
        <v>46038</v>
      </c>
      <c r="W6" s="30">
        <f t="shared" si="2"/>
        <v>46039</v>
      </c>
      <c r="X6" s="30">
        <f t="shared" si="2"/>
        <v>46040</v>
      </c>
      <c r="Y6" s="30">
        <f t="shared" si="2"/>
        <v>46041</v>
      </c>
      <c r="Z6" s="30">
        <f t="shared" si="2"/>
        <v>46042</v>
      </c>
      <c r="AA6" s="30">
        <f t="shared" si="2"/>
        <v>46043</v>
      </c>
      <c r="AB6" s="30">
        <f t="shared" si="2"/>
        <v>46044</v>
      </c>
      <c r="AC6" s="30">
        <f t="shared" si="2"/>
        <v>46045</v>
      </c>
      <c r="AD6" s="30">
        <f t="shared" si="2"/>
        <v>46046</v>
      </c>
      <c r="AE6" s="30">
        <f t="shared" si="2"/>
        <v>46047</v>
      </c>
      <c r="AF6" s="30">
        <f t="shared" si="2"/>
        <v>46048</v>
      </c>
      <c r="AG6" s="30">
        <f t="shared" si="2"/>
        <v>46049</v>
      </c>
      <c r="AH6" s="30">
        <f t="shared" si="2"/>
        <v>46050</v>
      </c>
      <c r="AI6" s="30">
        <f t="shared" si="2"/>
        <v>46051</v>
      </c>
      <c r="AJ6" s="30">
        <f t="shared" si="2"/>
        <v>46052</v>
      </c>
      <c r="AK6" s="30">
        <f t="shared" si="2"/>
        <v>46053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85"/>
      <c r="AX6" s="185"/>
      <c r="AY6" s="185"/>
      <c r="AZ6" s="183"/>
      <c r="BA6" s="185"/>
    </row>
    <row r="7" spans="1:55" ht="15" customHeight="1" x14ac:dyDescent="0.3">
      <c r="A7" s="99"/>
      <c r="B7" s="100"/>
      <c r="C7" s="99"/>
      <c r="D7" s="99"/>
      <c r="E7" s="101"/>
      <c r="F7" s="101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98"/>
      <c r="AM7" s="98"/>
      <c r="AN7" s="98"/>
      <c r="AO7" s="98"/>
      <c r="AP7" s="98"/>
      <c r="AQ7" s="31"/>
      <c r="AR7" s="31"/>
      <c r="AS7" s="98"/>
      <c r="AT7" s="98"/>
      <c r="AU7" s="104"/>
      <c r="AV7" s="105"/>
      <c r="AW7" s="103"/>
      <c r="AX7" s="103"/>
      <c r="AY7" s="102"/>
      <c r="AZ7" s="102"/>
      <c r="BA7" s="103"/>
    </row>
    <row r="8" spans="1:55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 t="s">
        <v>93</v>
      </c>
      <c r="H8" s="69" t="s">
        <v>93</v>
      </c>
      <c r="I8" s="69" t="s">
        <v>93</v>
      </c>
      <c r="J8" s="69"/>
      <c r="K8" s="69">
        <v>8</v>
      </c>
      <c r="L8" s="69">
        <v>8</v>
      </c>
      <c r="M8" s="69">
        <v>8</v>
      </c>
      <c r="N8" s="69">
        <v>8</v>
      </c>
      <c r="O8" s="69">
        <v>8</v>
      </c>
      <c r="P8" s="69">
        <v>8</v>
      </c>
      <c r="Q8" s="69"/>
      <c r="R8" s="69">
        <v>8</v>
      </c>
      <c r="S8" s="69">
        <v>8</v>
      </c>
      <c r="T8" s="69">
        <v>8</v>
      </c>
      <c r="U8" s="69">
        <v>8</v>
      </c>
      <c r="V8" s="69">
        <v>8</v>
      </c>
      <c r="W8" s="69">
        <v>8</v>
      </c>
      <c r="X8" s="69"/>
      <c r="Y8" s="69">
        <v>8</v>
      </c>
      <c r="Z8" s="69">
        <v>8</v>
      </c>
      <c r="AA8" s="69">
        <v>8</v>
      </c>
      <c r="AB8" s="69">
        <v>8</v>
      </c>
      <c r="AC8" s="69">
        <v>8</v>
      </c>
      <c r="AD8" s="69">
        <v>8</v>
      </c>
      <c r="AE8" s="69"/>
      <c r="AF8" s="69">
        <v>8</v>
      </c>
      <c r="AG8" s="69">
        <v>8</v>
      </c>
      <c r="AH8" s="69">
        <v>8</v>
      </c>
      <c r="AI8" s="69">
        <v>8</v>
      </c>
      <c r="AJ8" s="69">
        <v>8</v>
      </c>
      <c r="AK8" s="69">
        <v>8</v>
      </c>
      <c r="AL8" s="38">
        <f>SUM(G8:AK8)/8+COUNTIF(G8:AK8,"P/2")*0.5</f>
        <v>24</v>
      </c>
      <c r="AM8" s="38">
        <f>COUNTIF(G8:AK8,"P")+COUNTIF(G8:AK8,"P/2")*0.5</f>
        <v>0</v>
      </c>
      <c r="AN8" s="38">
        <f>COUNTIF(G8:AK8,"NL")+COUNTIF(G8:AK8,"NL/2")*0.5+COUNTIF(G8:AK8,"HL")</f>
        <v>3</v>
      </c>
      <c r="AO8" s="38">
        <f>COUNTIF(G8:AK8,"O")</f>
        <v>0</v>
      </c>
      <c r="AP8" s="38">
        <f>COUNTIF(G8:AK8,"KL")+COUNTIF(G8:AK8,"KL/2")*0.5+COUNTIF(G8:AK8,"4")*0.5+COUNTIF(G8:AK8,"")-$D$4+COUNTIF(G8:AK8,"N")+COUNTIF(G8:AK8,"0")</f>
        <v>0</v>
      </c>
      <c r="AQ8" s="38">
        <f>AP8+AM8+AO8</f>
        <v>0</v>
      </c>
      <c r="AR8" s="39">
        <f>$AR$2-AP8-AO8</f>
        <v>26</v>
      </c>
      <c r="AS8" s="40">
        <f>INDEX([1]T01.2026!$C:$C,MATCH(C8,[1]T01.2026!$B:$B,0))</f>
        <v>9</v>
      </c>
      <c r="AT8" s="42">
        <f>INDEX([1]T01.2026!$J:$J,MATCH(C8,[1]T01.2026!$B:$B,0))</f>
        <v>10</v>
      </c>
      <c r="AU8" s="41">
        <v>1110900</v>
      </c>
      <c r="AV8" s="43"/>
      <c r="AW8" s="40"/>
      <c r="AX8" s="41"/>
      <c r="AY8" s="41"/>
      <c r="AZ8" s="41"/>
      <c r="BA8" s="40"/>
      <c r="BB8" s="54">
        <f>COUNTIF(G8:AK8,"KL/2")+COUNTIF(G8:AK8,"4")+COUNTIF(G8:AK8,"P/2")</f>
        <v>0</v>
      </c>
      <c r="BC8" s="32">
        <f>COUNTIF(C:C,#REF!)</f>
        <v>0</v>
      </c>
    </row>
    <row r="9" spans="1:55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 t="s">
        <v>93</v>
      </c>
      <c r="H9" s="69" t="s">
        <v>93</v>
      </c>
      <c r="I9" s="69" t="s">
        <v>93</v>
      </c>
      <c r="J9" s="69"/>
      <c r="K9" s="69">
        <v>8</v>
      </c>
      <c r="L9" s="69">
        <v>8</v>
      </c>
      <c r="M9" s="69">
        <v>8</v>
      </c>
      <c r="N9" s="69">
        <v>8</v>
      </c>
      <c r="O9" s="69">
        <v>8</v>
      </c>
      <c r="P9" s="69">
        <v>8</v>
      </c>
      <c r="Q9" s="69"/>
      <c r="R9" s="69">
        <v>8</v>
      </c>
      <c r="S9" s="69">
        <v>8</v>
      </c>
      <c r="T9" s="69">
        <v>8</v>
      </c>
      <c r="U9" s="69">
        <v>8</v>
      </c>
      <c r="V9" s="69">
        <v>8</v>
      </c>
      <c r="W9" s="69">
        <v>8</v>
      </c>
      <c r="X9" s="69"/>
      <c r="Y9" s="69">
        <v>8</v>
      </c>
      <c r="Z9" s="69">
        <v>8</v>
      </c>
      <c r="AA9" s="69">
        <v>8</v>
      </c>
      <c r="AB9" s="69">
        <v>8</v>
      </c>
      <c r="AC9" s="69">
        <v>8</v>
      </c>
      <c r="AD9" s="69">
        <v>8</v>
      </c>
      <c r="AE9" s="69"/>
      <c r="AF9" s="69">
        <v>8</v>
      </c>
      <c r="AG9" s="69">
        <v>8</v>
      </c>
      <c r="AH9" s="69">
        <v>8</v>
      </c>
      <c r="AI9" s="69">
        <v>8</v>
      </c>
      <c r="AJ9" s="69">
        <v>8</v>
      </c>
      <c r="AK9" s="69">
        <v>8</v>
      </c>
      <c r="AL9" s="38">
        <f t="shared" ref="AL9:AL48" si="3">SUM(G9:AK9)/8+COUNTIF(G9:AK9,"P/2")*0.5</f>
        <v>24</v>
      </c>
      <c r="AM9" s="38">
        <f t="shared" ref="AM9:AM48" si="4">COUNTIF(G9:AK9,"P")+COUNTIF(G9:AK9,"P/2")*0.5</f>
        <v>0</v>
      </c>
      <c r="AN9" s="38">
        <f t="shared" ref="AN9:AN48" si="5">COUNTIF(G9:AK9,"NL")+COUNTIF(G9:AK9,"NL/2")*0.5+COUNTIF(G9:AK9,"HL")</f>
        <v>3</v>
      </c>
      <c r="AO9" s="38">
        <f t="shared" ref="AO9:AO48" si="6">COUNTIF(G9:AK9,"O")</f>
        <v>0</v>
      </c>
      <c r="AP9" s="38">
        <f t="shared" ref="AP9:AP47" si="7">COUNTIF(G9:AK9,"KL")+COUNTIF(G9:AK9,"KL/2")*0.5+COUNTIF(G9:AK9,"4")*0.5+COUNTIF(G9:AK9,"")-$D$4+COUNTIF(G9:AK9,"N")+COUNTIF(G9:AK9,"0")</f>
        <v>0</v>
      </c>
      <c r="AQ9" s="38">
        <f t="shared" ref="AQ9:AQ48" si="8">AP9+AM9+AO9</f>
        <v>0</v>
      </c>
      <c r="AR9" s="39">
        <f t="shared" ref="AR9:AR47" si="9">$AR$2-AP9-AO9</f>
        <v>26</v>
      </c>
      <c r="AS9" s="40">
        <f>INDEX([1]T01.2026!$C:$C,MATCH(C9,[1]T01.2026!$B:$B,0))</f>
        <v>9</v>
      </c>
      <c r="AT9" s="42">
        <f>INDEX([1]T01.2026!$J:$J,MATCH(C9,[1]T01.2026!$B:$B,0))</f>
        <v>10</v>
      </c>
      <c r="AU9" s="41">
        <v>1110900</v>
      </c>
      <c r="AV9" s="43"/>
      <c r="AW9" s="41">
        <v>100000</v>
      </c>
      <c r="AX9" s="41"/>
      <c r="AY9" s="41">
        <v>300000</v>
      </c>
      <c r="AZ9" s="41"/>
      <c r="BA9" s="76"/>
      <c r="BB9" s="54">
        <f t="shared" ref="BB9:BB48" si="10">COUNTIF(G9:AK9,"KL/2")+COUNTIF(G9:AK9,"4")+COUNTIF(G9:AK9,"P/2")</f>
        <v>0</v>
      </c>
      <c r="BC9" s="32">
        <f>COUNTIF(C:C,#REF!)</f>
        <v>0</v>
      </c>
    </row>
    <row r="10" spans="1:55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 t="s">
        <v>93</v>
      </c>
      <c r="H10" s="69" t="s">
        <v>93</v>
      </c>
      <c r="I10" s="69" t="s">
        <v>93</v>
      </c>
      <c r="J10" s="69"/>
      <c r="K10" s="69">
        <v>8</v>
      </c>
      <c r="L10" s="69">
        <v>8</v>
      </c>
      <c r="M10" s="69">
        <v>8</v>
      </c>
      <c r="N10" s="69">
        <v>8</v>
      </c>
      <c r="O10" s="69">
        <v>8</v>
      </c>
      <c r="P10" s="69">
        <v>8</v>
      </c>
      <c r="Q10" s="69"/>
      <c r="R10" s="69">
        <v>8</v>
      </c>
      <c r="S10" s="69">
        <v>8</v>
      </c>
      <c r="T10" s="69">
        <v>8</v>
      </c>
      <c r="U10" s="69">
        <v>8</v>
      </c>
      <c r="V10" s="69">
        <v>8</v>
      </c>
      <c r="W10" s="69">
        <v>8</v>
      </c>
      <c r="X10" s="69"/>
      <c r="Y10" s="69">
        <v>8</v>
      </c>
      <c r="Z10" s="69">
        <v>8</v>
      </c>
      <c r="AA10" s="69">
        <v>8</v>
      </c>
      <c r="AB10" s="69">
        <v>8</v>
      </c>
      <c r="AC10" s="69">
        <v>8</v>
      </c>
      <c r="AD10" s="69">
        <v>8</v>
      </c>
      <c r="AE10" s="69"/>
      <c r="AF10" s="69">
        <v>8</v>
      </c>
      <c r="AG10" s="69">
        <v>8</v>
      </c>
      <c r="AH10" s="69">
        <v>8</v>
      </c>
      <c r="AI10" s="69">
        <v>8</v>
      </c>
      <c r="AJ10" s="69">
        <v>8</v>
      </c>
      <c r="AK10" s="69">
        <v>8</v>
      </c>
      <c r="AL10" s="38">
        <f t="shared" si="3"/>
        <v>24</v>
      </c>
      <c r="AM10" s="38">
        <f t="shared" si="4"/>
        <v>0</v>
      </c>
      <c r="AN10" s="38">
        <f t="shared" si="5"/>
        <v>3</v>
      </c>
      <c r="AO10" s="38">
        <f t="shared" si="6"/>
        <v>0</v>
      </c>
      <c r="AP10" s="38">
        <f t="shared" si="7"/>
        <v>0</v>
      </c>
      <c r="AQ10" s="38">
        <f t="shared" si="8"/>
        <v>0</v>
      </c>
      <c r="AR10" s="39">
        <f t="shared" si="9"/>
        <v>26</v>
      </c>
      <c r="AS10" s="40">
        <f>INDEX([1]T01.2026!$C:$C,MATCH(C10,[1]T01.2026!$B:$B,0))</f>
        <v>7</v>
      </c>
      <c r="AT10" s="42">
        <f>INDEX([1]T01.2026!$J:$J,MATCH(C10,[1]T01.2026!$B:$B,0))</f>
        <v>8</v>
      </c>
      <c r="AU10" s="41">
        <v>1110900</v>
      </c>
      <c r="AV10" s="43"/>
      <c r="AW10" s="40"/>
      <c r="AX10" s="41"/>
      <c r="AY10" s="41"/>
      <c r="AZ10" s="41"/>
      <c r="BA10" s="77"/>
      <c r="BB10" s="54">
        <f t="shared" si="10"/>
        <v>0</v>
      </c>
      <c r="BC10" s="32">
        <f>COUNTIF(C:C,#REF!)</f>
        <v>0</v>
      </c>
    </row>
    <row r="11" spans="1:55" x14ac:dyDescent="0.3">
      <c r="A11" s="33">
        <f>SUBTOTAL(3,$C$8:C11)</f>
        <v>4</v>
      </c>
      <c r="B11" s="67"/>
      <c r="C11" s="46" t="s">
        <v>126</v>
      </c>
      <c r="D11" s="45" t="s">
        <v>127</v>
      </c>
      <c r="E11" s="44"/>
      <c r="F11" s="44"/>
      <c r="G11" s="69" t="s">
        <v>93</v>
      </c>
      <c r="H11" s="69" t="s">
        <v>93</v>
      </c>
      <c r="I11" s="69" t="s">
        <v>93</v>
      </c>
      <c r="J11" s="69"/>
      <c r="K11" s="69">
        <v>8</v>
      </c>
      <c r="L11" s="69">
        <v>8</v>
      </c>
      <c r="M11" s="69">
        <v>8</v>
      </c>
      <c r="N11" s="69">
        <v>8</v>
      </c>
      <c r="O11" s="69">
        <v>8</v>
      </c>
      <c r="P11" s="69">
        <v>8</v>
      </c>
      <c r="Q11" s="69"/>
      <c r="R11" s="69">
        <v>8</v>
      </c>
      <c r="S11" s="69">
        <v>8</v>
      </c>
      <c r="T11" s="69">
        <v>8</v>
      </c>
      <c r="U11" s="69">
        <v>8</v>
      </c>
      <c r="V11" s="69">
        <v>8</v>
      </c>
      <c r="W11" s="69">
        <v>8</v>
      </c>
      <c r="X11" s="69"/>
      <c r="Y11" s="69">
        <v>8</v>
      </c>
      <c r="Z11" s="69">
        <v>8</v>
      </c>
      <c r="AA11" s="69">
        <v>8</v>
      </c>
      <c r="AB11" s="69">
        <v>8</v>
      </c>
      <c r="AC11" s="69">
        <v>8</v>
      </c>
      <c r="AD11" s="69">
        <v>8</v>
      </c>
      <c r="AE11" s="69"/>
      <c r="AF11" s="69">
        <v>8</v>
      </c>
      <c r="AG11" s="69">
        <v>8</v>
      </c>
      <c r="AH11" s="69">
        <v>8</v>
      </c>
      <c r="AI11" s="69">
        <v>8</v>
      </c>
      <c r="AJ11" s="69">
        <v>8</v>
      </c>
      <c r="AK11" s="69">
        <v>8</v>
      </c>
      <c r="AL11" s="38">
        <f t="shared" si="3"/>
        <v>24</v>
      </c>
      <c r="AM11" s="38">
        <f t="shared" si="4"/>
        <v>0</v>
      </c>
      <c r="AN11" s="38">
        <f t="shared" si="5"/>
        <v>3</v>
      </c>
      <c r="AO11" s="38">
        <f t="shared" si="6"/>
        <v>0</v>
      </c>
      <c r="AP11" s="38">
        <f t="shared" si="7"/>
        <v>0</v>
      </c>
      <c r="AQ11" s="38">
        <f t="shared" si="8"/>
        <v>0</v>
      </c>
      <c r="AR11" s="39">
        <f t="shared" si="9"/>
        <v>26</v>
      </c>
      <c r="AS11" s="40">
        <f>INDEX([1]T01.2026!$C:$C,MATCH(C11,[1]T01.2026!$B:$B,0))</f>
        <v>4</v>
      </c>
      <c r="AT11" s="42">
        <f>INDEX([1]T01.2026!$J:$J,MATCH(C11,[1]T01.2026!$B:$B,0))</f>
        <v>5</v>
      </c>
      <c r="AU11" s="41">
        <v>840000</v>
      </c>
      <c r="AV11" s="43"/>
      <c r="AW11" s="40"/>
      <c r="AX11" s="41"/>
      <c r="AY11" s="41"/>
      <c r="AZ11" s="41"/>
      <c r="BA11" s="76" t="s">
        <v>129</v>
      </c>
      <c r="BB11" s="54">
        <f t="shared" si="10"/>
        <v>0</v>
      </c>
      <c r="BC11" s="32">
        <f>COUNTIF(C:C,#REF!)</f>
        <v>0</v>
      </c>
    </row>
    <row r="12" spans="1:55" x14ac:dyDescent="0.3">
      <c r="A12" s="33">
        <f>SUBTOTAL(3,$C$8:C12)</f>
        <v>5</v>
      </c>
      <c r="B12" s="67"/>
      <c r="C12" s="95" t="s">
        <v>24</v>
      </c>
      <c r="D12" s="45" t="s">
        <v>125</v>
      </c>
      <c r="E12" s="44"/>
      <c r="F12" s="44"/>
      <c r="G12" s="69" t="s">
        <v>93</v>
      </c>
      <c r="H12" s="69" t="s">
        <v>93</v>
      </c>
      <c r="I12" s="69" t="s">
        <v>93</v>
      </c>
      <c r="J12" s="69"/>
      <c r="K12" s="69">
        <v>8</v>
      </c>
      <c r="L12" s="69">
        <v>8</v>
      </c>
      <c r="M12" s="69">
        <v>8</v>
      </c>
      <c r="N12" s="69">
        <v>8</v>
      </c>
      <c r="O12" s="69">
        <v>8</v>
      </c>
      <c r="P12" s="69">
        <v>8</v>
      </c>
      <c r="Q12" s="69"/>
      <c r="R12" s="69">
        <v>8</v>
      </c>
      <c r="S12" s="69">
        <v>8</v>
      </c>
      <c r="T12" s="69">
        <v>8</v>
      </c>
      <c r="U12" s="69">
        <v>8</v>
      </c>
      <c r="V12" s="69">
        <v>8</v>
      </c>
      <c r="W12" s="69">
        <v>8</v>
      </c>
      <c r="X12" s="69"/>
      <c r="Y12" s="69">
        <v>8</v>
      </c>
      <c r="Z12" s="69">
        <v>8</v>
      </c>
      <c r="AA12" s="69">
        <v>8</v>
      </c>
      <c r="AB12" s="69">
        <v>8</v>
      </c>
      <c r="AC12" s="69">
        <v>8</v>
      </c>
      <c r="AD12" s="69">
        <v>8</v>
      </c>
      <c r="AE12" s="69"/>
      <c r="AF12" s="69">
        <v>8</v>
      </c>
      <c r="AG12" s="69">
        <v>8</v>
      </c>
      <c r="AH12" s="69">
        <v>8</v>
      </c>
      <c r="AI12" s="69">
        <v>8</v>
      </c>
      <c r="AJ12" s="69">
        <v>8</v>
      </c>
      <c r="AK12" s="69">
        <v>8</v>
      </c>
      <c r="AL12" s="38">
        <f t="shared" si="3"/>
        <v>24</v>
      </c>
      <c r="AM12" s="38">
        <f t="shared" si="4"/>
        <v>0</v>
      </c>
      <c r="AN12" s="38">
        <f t="shared" si="5"/>
        <v>3</v>
      </c>
      <c r="AO12" s="38">
        <f t="shared" si="6"/>
        <v>0</v>
      </c>
      <c r="AP12" s="38">
        <f t="shared" si="7"/>
        <v>0</v>
      </c>
      <c r="AQ12" s="38">
        <f t="shared" si="8"/>
        <v>0</v>
      </c>
      <c r="AR12" s="39">
        <f t="shared" si="9"/>
        <v>26</v>
      </c>
      <c r="AS12" s="40">
        <f>INDEX([1]T01.2026!$C:$C,MATCH(C12,[1]T01.2026!$B:$B,0))</f>
        <v>9</v>
      </c>
      <c r="AT12" s="42">
        <f>INDEX([1]T01.2026!$J:$J,MATCH(C12,[1]T01.2026!$B:$B,0))</f>
        <v>10</v>
      </c>
      <c r="AU12" s="41">
        <v>636215.57999999996</v>
      </c>
      <c r="AV12" s="43"/>
      <c r="AW12" s="41">
        <v>100000</v>
      </c>
      <c r="AX12" s="41"/>
      <c r="AY12" s="41"/>
      <c r="AZ12" s="41"/>
      <c r="BA12" s="76" t="s">
        <v>70</v>
      </c>
      <c r="BB12" s="54">
        <f t="shared" si="10"/>
        <v>0</v>
      </c>
      <c r="BC12" s="32">
        <f>COUNTIF(C:C,#REF!)</f>
        <v>0</v>
      </c>
    </row>
    <row r="13" spans="1:55" x14ac:dyDescent="0.3">
      <c r="A13" s="33">
        <f>SUBTOTAL(3,$C$8:C13)</f>
        <v>6</v>
      </c>
      <c r="B13" s="67"/>
      <c r="C13" s="94" t="s">
        <v>29</v>
      </c>
      <c r="D13" s="45" t="s">
        <v>22</v>
      </c>
      <c r="E13" s="44"/>
      <c r="F13" s="44"/>
      <c r="G13" s="69" t="s">
        <v>93</v>
      </c>
      <c r="H13" s="69" t="s">
        <v>93</v>
      </c>
      <c r="I13" s="69" t="s">
        <v>93</v>
      </c>
      <c r="J13" s="69"/>
      <c r="K13" s="69">
        <v>8</v>
      </c>
      <c r="L13" s="69">
        <v>8</v>
      </c>
      <c r="M13" s="69">
        <v>8</v>
      </c>
      <c r="N13" s="69">
        <v>8</v>
      </c>
      <c r="O13" s="69">
        <v>8</v>
      </c>
      <c r="P13" s="69">
        <v>8</v>
      </c>
      <c r="Q13" s="69"/>
      <c r="R13" s="69">
        <v>8</v>
      </c>
      <c r="S13" s="69">
        <v>8</v>
      </c>
      <c r="T13" s="69">
        <v>8</v>
      </c>
      <c r="U13" s="69">
        <v>8</v>
      </c>
      <c r="V13" s="69">
        <v>8</v>
      </c>
      <c r="W13" s="69">
        <v>8</v>
      </c>
      <c r="X13" s="69"/>
      <c r="Y13" s="69">
        <v>8</v>
      </c>
      <c r="Z13" s="69">
        <v>8</v>
      </c>
      <c r="AA13" s="69">
        <v>8</v>
      </c>
      <c r="AB13" s="69">
        <v>8</v>
      </c>
      <c r="AC13" s="69">
        <v>8</v>
      </c>
      <c r="AD13" s="69">
        <v>8</v>
      </c>
      <c r="AE13" s="69"/>
      <c r="AF13" s="69">
        <v>8</v>
      </c>
      <c r="AG13" s="69">
        <v>8</v>
      </c>
      <c r="AH13" s="69">
        <v>8</v>
      </c>
      <c r="AI13" s="69">
        <v>8</v>
      </c>
      <c r="AJ13" s="69">
        <v>8</v>
      </c>
      <c r="AK13" s="69">
        <v>8</v>
      </c>
      <c r="AL13" s="38">
        <f t="shared" si="3"/>
        <v>24</v>
      </c>
      <c r="AM13" s="38">
        <f t="shared" si="4"/>
        <v>0</v>
      </c>
      <c r="AN13" s="38">
        <f t="shared" si="5"/>
        <v>3</v>
      </c>
      <c r="AO13" s="38">
        <f t="shared" si="6"/>
        <v>0</v>
      </c>
      <c r="AP13" s="38">
        <f t="shared" si="7"/>
        <v>0</v>
      </c>
      <c r="AQ13" s="38">
        <f t="shared" si="8"/>
        <v>0</v>
      </c>
      <c r="AR13" s="39">
        <f t="shared" si="9"/>
        <v>26</v>
      </c>
      <c r="AS13" s="40">
        <f>INDEX([1]T01.2026!$C:$C,MATCH(C13,[1]T01.2026!$B:$B,0))</f>
        <v>6</v>
      </c>
      <c r="AT13" s="42">
        <f>INDEX([1]T01.2026!$J:$J,MATCH(C13,[1]T01.2026!$B:$B,0))</f>
        <v>7</v>
      </c>
      <c r="AU13" s="73">
        <v>596610</v>
      </c>
      <c r="AV13" s="43"/>
      <c r="AW13" s="88"/>
      <c r="AX13" s="41"/>
      <c r="AY13" s="41"/>
      <c r="AZ13" s="41"/>
      <c r="BA13" s="76" t="s">
        <v>105</v>
      </c>
      <c r="BB13" s="54">
        <f t="shared" si="10"/>
        <v>0</v>
      </c>
      <c r="BC13" s="32">
        <f>COUNTIF(C:C,#REF!)</f>
        <v>0</v>
      </c>
    </row>
    <row r="14" spans="1:55" ht="16.2" customHeight="1" x14ac:dyDescent="0.3">
      <c r="A14" s="33">
        <f>SUBTOTAL(3,$C$8:C14)</f>
        <v>7</v>
      </c>
      <c r="B14" s="67"/>
      <c r="C14" s="94" t="s">
        <v>32</v>
      </c>
      <c r="D14" s="45" t="s">
        <v>22</v>
      </c>
      <c r="E14" s="44"/>
      <c r="F14" s="44"/>
      <c r="G14" s="69" t="s">
        <v>93</v>
      </c>
      <c r="H14" s="69" t="s">
        <v>93</v>
      </c>
      <c r="I14" s="69" t="s">
        <v>93</v>
      </c>
      <c r="J14" s="69"/>
      <c r="K14" s="69">
        <v>8</v>
      </c>
      <c r="L14" s="69">
        <v>8</v>
      </c>
      <c r="M14" s="69">
        <v>8</v>
      </c>
      <c r="N14" s="69">
        <v>8</v>
      </c>
      <c r="O14" s="69">
        <v>8</v>
      </c>
      <c r="P14" s="69">
        <v>8</v>
      </c>
      <c r="Q14" s="69"/>
      <c r="R14" s="69">
        <v>8</v>
      </c>
      <c r="S14" s="69">
        <v>8</v>
      </c>
      <c r="T14" s="69">
        <v>8</v>
      </c>
      <c r="U14" s="69">
        <v>8</v>
      </c>
      <c r="V14" s="69">
        <v>8</v>
      </c>
      <c r="W14" s="69">
        <v>8</v>
      </c>
      <c r="X14" s="69"/>
      <c r="Y14" s="69">
        <v>8</v>
      </c>
      <c r="Z14" s="69">
        <v>8</v>
      </c>
      <c r="AA14" s="69">
        <v>8</v>
      </c>
      <c r="AB14" s="69">
        <v>8</v>
      </c>
      <c r="AC14" s="69">
        <v>8</v>
      </c>
      <c r="AD14" s="69">
        <v>8</v>
      </c>
      <c r="AE14" s="69"/>
      <c r="AF14" s="69">
        <v>8</v>
      </c>
      <c r="AG14" s="69">
        <v>8</v>
      </c>
      <c r="AH14" s="69">
        <v>8</v>
      </c>
      <c r="AI14" s="69">
        <v>8</v>
      </c>
      <c r="AJ14" s="69">
        <v>8</v>
      </c>
      <c r="AK14" s="69">
        <v>8</v>
      </c>
      <c r="AL14" s="38">
        <f t="shared" si="3"/>
        <v>24</v>
      </c>
      <c r="AM14" s="38">
        <f t="shared" si="4"/>
        <v>0</v>
      </c>
      <c r="AN14" s="38">
        <f t="shared" si="5"/>
        <v>3</v>
      </c>
      <c r="AO14" s="38">
        <f t="shared" si="6"/>
        <v>0</v>
      </c>
      <c r="AP14" s="38">
        <f t="shared" si="7"/>
        <v>0</v>
      </c>
      <c r="AQ14" s="38">
        <f t="shared" si="8"/>
        <v>0</v>
      </c>
      <c r="AR14" s="39">
        <f t="shared" si="9"/>
        <v>26</v>
      </c>
      <c r="AS14" s="40">
        <f>INDEX([1]T01.2026!$C:$C,MATCH(C14,[1]T01.2026!$B:$B,0))</f>
        <v>4</v>
      </c>
      <c r="AT14" s="42">
        <f>INDEX([1]T01.2026!$J:$J,MATCH(C14,[1]T01.2026!$B:$B,0))</f>
        <v>5</v>
      </c>
      <c r="AU14" s="41">
        <v>636215.57999999996</v>
      </c>
      <c r="AV14" s="43"/>
      <c r="AW14" s="41">
        <v>100000</v>
      </c>
      <c r="AX14" s="41"/>
      <c r="AY14" s="41"/>
      <c r="AZ14" s="41"/>
      <c r="BA14" s="76"/>
      <c r="BB14" s="54">
        <f t="shared" si="10"/>
        <v>0</v>
      </c>
      <c r="BC14" s="32">
        <f>COUNTIF(C:C,#REF!)</f>
        <v>0</v>
      </c>
    </row>
    <row r="15" spans="1:55" x14ac:dyDescent="0.3">
      <c r="A15" s="33">
        <f>SUBTOTAL(3,$C$8:C15)</f>
        <v>8</v>
      </c>
      <c r="B15" s="67"/>
      <c r="C15" s="94" t="s">
        <v>33</v>
      </c>
      <c r="D15" s="45" t="s">
        <v>31</v>
      </c>
      <c r="E15" s="44"/>
      <c r="F15" s="44"/>
      <c r="G15" s="69" t="s">
        <v>93</v>
      </c>
      <c r="H15" s="69" t="s">
        <v>93</v>
      </c>
      <c r="I15" s="69" t="s">
        <v>93</v>
      </c>
      <c r="J15" s="69"/>
      <c r="K15" s="69">
        <v>8</v>
      </c>
      <c r="L15" s="69">
        <v>8</v>
      </c>
      <c r="M15" s="69">
        <v>8</v>
      </c>
      <c r="N15" s="69">
        <v>8</v>
      </c>
      <c r="O15" s="69">
        <v>8</v>
      </c>
      <c r="P15" s="69">
        <v>8</v>
      </c>
      <c r="Q15" s="69"/>
      <c r="R15" s="69">
        <v>8</v>
      </c>
      <c r="S15" s="69">
        <v>8</v>
      </c>
      <c r="T15" s="69">
        <v>8</v>
      </c>
      <c r="U15" s="69">
        <v>8</v>
      </c>
      <c r="V15" s="69">
        <v>8</v>
      </c>
      <c r="W15" s="69">
        <v>8</v>
      </c>
      <c r="X15" s="69"/>
      <c r="Y15" s="69">
        <v>8</v>
      </c>
      <c r="Z15" s="69">
        <v>8</v>
      </c>
      <c r="AA15" s="69">
        <v>8</v>
      </c>
      <c r="AB15" s="69">
        <v>8</v>
      </c>
      <c r="AC15" s="69">
        <v>8</v>
      </c>
      <c r="AD15" s="69">
        <v>8</v>
      </c>
      <c r="AE15" s="69"/>
      <c r="AF15" s="69">
        <v>8</v>
      </c>
      <c r="AG15" s="69">
        <v>8</v>
      </c>
      <c r="AH15" s="69">
        <v>8</v>
      </c>
      <c r="AI15" s="69">
        <v>8</v>
      </c>
      <c r="AJ15" s="69">
        <v>8</v>
      </c>
      <c r="AK15" s="69">
        <v>8</v>
      </c>
      <c r="AL15" s="38">
        <f t="shared" si="3"/>
        <v>24</v>
      </c>
      <c r="AM15" s="38">
        <f t="shared" si="4"/>
        <v>0</v>
      </c>
      <c r="AN15" s="38">
        <f t="shared" si="5"/>
        <v>3</v>
      </c>
      <c r="AO15" s="38">
        <f t="shared" si="6"/>
        <v>0</v>
      </c>
      <c r="AP15" s="38">
        <f t="shared" si="7"/>
        <v>0</v>
      </c>
      <c r="AQ15" s="38">
        <f t="shared" si="8"/>
        <v>0</v>
      </c>
      <c r="AR15" s="39">
        <f t="shared" si="9"/>
        <v>26</v>
      </c>
      <c r="AS15" s="40">
        <f>INDEX([1]T01.2026!$C:$C,MATCH(C15,[1]T01.2026!$B:$B,0))</f>
        <v>3</v>
      </c>
      <c r="AT15" s="42">
        <f>INDEX([1]T01.2026!$J:$J,MATCH(C15,[1]T01.2026!$B:$B,0))</f>
        <v>4</v>
      </c>
      <c r="AU15" s="41">
        <v>578377.79999999993</v>
      </c>
      <c r="AV15" s="43"/>
      <c r="AW15" s="41">
        <v>100000</v>
      </c>
      <c r="AX15" s="41"/>
      <c r="AY15" s="41"/>
      <c r="AZ15" s="41"/>
      <c r="BA15" s="76"/>
      <c r="BB15" s="54">
        <f t="shared" si="10"/>
        <v>0</v>
      </c>
      <c r="BC15" s="32">
        <f>COUNTIF(C:C,#REF!)</f>
        <v>0</v>
      </c>
    </row>
    <row r="16" spans="1:55" x14ac:dyDescent="0.3">
      <c r="A16" s="33">
        <f>SUBTOTAL(3,$C$8:C16)</f>
        <v>9</v>
      </c>
      <c r="B16" s="67"/>
      <c r="C16" s="94" t="s">
        <v>34</v>
      </c>
      <c r="D16" s="84" t="s">
        <v>121</v>
      </c>
      <c r="E16" s="44"/>
      <c r="F16" s="44"/>
      <c r="G16" s="69" t="s">
        <v>93</v>
      </c>
      <c r="H16" s="69" t="s">
        <v>93</v>
      </c>
      <c r="I16" s="69" t="s">
        <v>93</v>
      </c>
      <c r="J16" s="69"/>
      <c r="K16" s="69">
        <v>8</v>
      </c>
      <c r="L16" s="69">
        <v>8</v>
      </c>
      <c r="M16" s="69">
        <v>8</v>
      </c>
      <c r="N16" s="69">
        <v>8</v>
      </c>
      <c r="O16" s="69">
        <v>8</v>
      </c>
      <c r="P16" s="69">
        <v>8</v>
      </c>
      <c r="Q16" s="69"/>
      <c r="R16" s="69">
        <v>8</v>
      </c>
      <c r="S16" s="69">
        <v>8</v>
      </c>
      <c r="T16" s="69">
        <v>8</v>
      </c>
      <c r="U16" s="69">
        <v>8</v>
      </c>
      <c r="V16" s="69">
        <v>8</v>
      </c>
      <c r="W16" s="69">
        <v>8</v>
      </c>
      <c r="X16" s="69"/>
      <c r="Y16" s="69">
        <v>8</v>
      </c>
      <c r="Z16" s="69">
        <v>8</v>
      </c>
      <c r="AA16" s="69">
        <v>8</v>
      </c>
      <c r="AB16" s="69">
        <v>8</v>
      </c>
      <c r="AC16" s="69">
        <v>8</v>
      </c>
      <c r="AD16" s="69">
        <v>8</v>
      </c>
      <c r="AE16" s="69"/>
      <c r="AF16" s="69">
        <v>8</v>
      </c>
      <c r="AG16" s="69">
        <v>8</v>
      </c>
      <c r="AH16" s="69">
        <v>8</v>
      </c>
      <c r="AI16" s="69">
        <v>8</v>
      </c>
      <c r="AJ16" s="69">
        <v>8</v>
      </c>
      <c r="AK16" s="69">
        <v>8</v>
      </c>
      <c r="AL16" s="38">
        <f t="shared" si="3"/>
        <v>24</v>
      </c>
      <c r="AM16" s="38">
        <f t="shared" si="4"/>
        <v>0</v>
      </c>
      <c r="AN16" s="38">
        <f t="shared" si="5"/>
        <v>3</v>
      </c>
      <c r="AO16" s="38">
        <f t="shared" si="6"/>
        <v>0</v>
      </c>
      <c r="AP16" s="38">
        <f t="shared" si="7"/>
        <v>0</v>
      </c>
      <c r="AQ16" s="38">
        <f t="shared" si="8"/>
        <v>0</v>
      </c>
      <c r="AR16" s="39">
        <f t="shared" si="9"/>
        <v>26</v>
      </c>
      <c r="AS16" s="40">
        <f>INDEX([1]T01.2026!$C:$C,MATCH(C16,[1]T01.2026!$B:$B,0))</f>
        <v>8</v>
      </c>
      <c r="AT16" s="42">
        <f>INDEX([1]T01.2026!$J:$J,MATCH(C16,[1]T01.2026!$B:$B,0))</f>
        <v>9</v>
      </c>
      <c r="AU16" s="41">
        <v>840000</v>
      </c>
      <c r="AV16" s="43"/>
      <c r="AW16" s="40"/>
      <c r="AX16" s="41"/>
      <c r="AY16" s="41"/>
      <c r="AZ16" s="41"/>
      <c r="BA16" s="76" t="s">
        <v>75</v>
      </c>
      <c r="BB16" s="54">
        <f t="shared" si="10"/>
        <v>0</v>
      </c>
      <c r="BC16" s="32">
        <f>COUNTIF(C:C,#REF!)</f>
        <v>0</v>
      </c>
    </row>
    <row r="17" spans="1:55" x14ac:dyDescent="0.3">
      <c r="A17" s="33">
        <f>SUBTOTAL(3,$C$8:C17)</f>
        <v>10</v>
      </c>
      <c r="B17" s="67"/>
      <c r="C17" s="94" t="s">
        <v>35</v>
      </c>
      <c r="D17" s="84" t="s">
        <v>36</v>
      </c>
      <c r="E17" s="44">
        <v>44831</v>
      </c>
      <c r="F17" s="44"/>
      <c r="G17" s="69" t="s">
        <v>93</v>
      </c>
      <c r="H17" s="69" t="s">
        <v>93</v>
      </c>
      <c r="I17" s="69" t="s">
        <v>93</v>
      </c>
      <c r="J17" s="69"/>
      <c r="K17" s="69">
        <v>8</v>
      </c>
      <c r="L17" s="69">
        <v>8</v>
      </c>
      <c r="M17" s="69">
        <v>8</v>
      </c>
      <c r="N17" s="69">
        <v>8</v>
      </c>
      <c r="O17" s="69">
        <v>8</v>
      </c>
      <c r="P17" s="69">
        <v>8</v>
      </c>
      <c r="Q17" s="69"/>
      <c r="R17" s="69">
        <v>8</v>
      </c>
      <c r="S17" s="69">
        <v>8</v>
      </c>
      <c r="T17" s="69">
        <v>8</v>
      </c>
      <c r="U17" s="69">
        <v>8</v>
      </c>
      <c r="V17" s="69">
        <v>8</v>
      </c>
      <c r="W17" s="69">
        <v>8</v>
      </c>
      <c r="X17" s="69"/>
      <c r="Y17" s="69">
        <v>8</v>
      </c>
      <c r="Z17" s="69">
        <v>8</v>
      </c>
      <c r="AA17" s="69">
        <v>8</v>
      </c>
      <c r="AB17" s="69">
        <v>8</v>
      </c>
      <c r="AC17" s="69">
        <v>8</v>
      </c>
      <c r="AD17" s="69">
        <v>8</v>
      </c>
      <c r="AE17" s="69"/>
      <c r="AF17" s="69">
        <v>8</v>
      </c>
      <c r="AG17" s="69">
        <v>8</v>
      </c>
      <c r="AH17" s="69">
        <v>8</v>
      </c>
      <c r="AI17" s="69">
        <v>8</v>
      </c>
      <c r="AJ17" s="69">
        <v>8</v>
      </c>
      <c r="AK17" s="69">
        <v>8</v>
      </c>
      <c r="AL17" s="38">
        <f t="shared" si="3"/>
        <v>24</v>
      </c>
      <c r="AM17" s="38">
        <f t="shared" si="4"/>
        <v>0</v>
      </c>
      <c r="AN17" s="38">
        <f t="shared" si="5"/>
        <v>3</v>
      </c>
      <c r="AO17" s="38">
        <f t="shared" si="6"/>
        <v>0</v>
      </c>
      <c r="AP17" s="38">
        <f t="shared" si="7"/>
        <v>0</v>
      </c>
      <c r="AQ17" s="38">
        <f t="shared" si="8"/>
        <v>0</v>
      </c>
      <c r="AR17" s="39">
        <f t="shared" si="9"/>
        <v>26</v>
      </c>
      <c r="AS17" s="40">
        <f>INDEX([1]T01.2026!$C:$C,MATCH(C17,[1]T01.2026!$B:$B,0))</f>
        <v>9.5</v>
      </c>
      <c r="AT17" s="42">
        <f>INDEX([1]T01.2026!$J:$J,MATCH(C17,[1]T01.2026!$B:$B,0))</f>
        <v>10.5</v>
      </c>
      <c r="AU17" s="73">
        <v>596610</v>
      </c>
      <c r="AV17" s="43"/>
      <c r="AW17" s="41">
        <v>100000</v>
      </c>
      <c r="AX17" s="41"/>
      <c r="AY17" s="41"/>
      <c r="AZ17" s="41"/>
      <c r="BA17" s="76"/>
      <c r="BB17" s="54">
        <f t="shared" si="10"/>
        <v>0</v>
      </c>
      <c r="BC17" s="32">
        <f>COUNTIF(C:C,#REF!)</f>
        <v>0</v>
      </c>
    </row>
    <row r="18" spans="1:55" ht="31.2" x14ac:dyDescent="0.3">
      <c r="A18" s="33">
        <f>SUBTOTAL(3,$C$8:C18)</f>
        <v>11</v>
      </c>
      <c r="B18" s="67"/>
      <c r="C18" s="96" t="s">
        <v>37</v>
      </c>
      <c r="D18" s="84" t="s">
        <v>22</v>
      </c>
      <c r="E18" s="44">
        <v>44844</v>
      </c>
      <c r="F18" s="44"/>
      <c r="G18" s="69" t="s">
        <v>93</v>
      </c>
      <c r="H18" s="69" t="s">
        <v>93</v>
      </c>
      <c r="I18" s="69" t="s">
        <v>93</v>
      </c>
      <c r="J18" s="69"/>
      <c r="K18" s="69">
        <v>8</v>
      </c>
      <c r="L18" s="69">
        <v>8</v>
      </c>
      <c r="M18" s="69">
        <v>8</v>
      </c>
      <c r="N18" s="69">
        <v>8</v>
      </c>
      <c r="O18" s="69">
        <v>8</v>
      </c>
      <c r="P18" s="69">
        <v>8</v>
      </c>
      <c r="Q18" s="69"/>
      <c r="R18" s="69">
        <v>8</v>
      </c>
      <c r="S18" s="69">
        <v>8</v>
      </c>
      <c r="T18" s="69">
        <v>8</v>
      </c>
      <c r="U18" s="69" t="s">
        <v>27</v>
      </c>
      <c r="V18" s="69">
        <v>8</v>
      </c>
      <c r="W18" s="69">
        <v>8</v>
      </c>
      <c r="X18" s="69"/>
      <c r="Y18" s="69">
        <v>8</v>
      </c>
      <c r="Z18" s="69" t="s">
        <v>27</v>
      </c>
      <c r="AA18" s="69">
        <v>8</v>
      </c>
      <c r="AB18" s="69">
        <v>8</v>
      </c>
      <c r="AC18" s="69">
        <v>8</v>
      </c>
      <c r="AD18" s="69">
        <v>8</v>
      </c>
      <c r="AE18" s="69"/>
      <c r="AF18" s="69">
        <v>8</v>
      </c>
      <c r="AG18" s="69">
        <v>8</v>
      </c>
      <c r="AH18" s="69">
        <v>8</v>
      </c>
      <c r="AI18" s="69">
        <v>8</v>
      </c>
      <c r="AJ18" s="69">
        <v>8</v>
      </c>
      <c r="AK18" s="69">
        <v>8</v>
      </c>
      <c r="AL18" s="38">
        <f t="shared" si="3"/>
        <v>22</v>
      </c>
      <c r="AM18" s="38">
        <f t="shared" si="4"/>
        <v>2</v>
      </c>
      <c r="AN18" s="38">
        <f t="shared" si="5"/>
        <v>3</v>
      </c>
      <c r="AO18" s="38">
        <f t="shared" si="6"/>
        <v>0</v>
      </c>
      <c r="AP18" s="38">
        <f t="shared" si="7"/>
        <v>0</v>
      </c>
      <c r="AQ18" s="38">
        <f t="shared" si="8"/>
        <v>2</v>
      </c>
      <c r="AR18" s="39">
        <f t="shared" si="9"/>
        <v>26</v>
      </c>
      <c r="AS18" s="40">
        <f>INDEX([1]T01.2026!$C:$C,MATCH(C18,[1]T01.2026!$B:$B,0))</f>
        <v>4.5</v>
      </c>
      <c r="AT18" s="42">
        <f>INDEX([1]T01.2026!$J:$J,MATCH(C18,[1]T01.2026!$B:$B,0))</f>
        <v>3.5</v>
      </c>
      <c r="AU18" s="73">
        <v>596610</v>
      </c>
      <c r="AV18" s="43"/>
      <c r="AW18" s="88"/>
      <c r="AX18" s="41"/>
      <c r="AY18" s="41">
        <v>300000</v>
      </c>
      <c r="AZ18" s="41"/>
      <c r="BA18" s="83" t="s">
        <v>89</v>
      </c>
      <c r="BB18" s="54">
        <f t="shared" si="10"/>
        <v>0</v>
      </c>
      <c r="BC18" s="32">
        <f>COUNTIF(C:C,#REF!)</f>
        <v>0</v>
      </c>
    </row>
    <row r="19" spans="1:55" ht="33.6" customHeight="1" x14ac:dyDescent="0.3">
      <c r="A19" s="33">
        <f>SUBTOTAL(3,$C$8:C19)</f>
        <v>12</v>
      </c>
      <c r="B19" s="68"/>
      <c r="C19" s="97" t="s">
        <v>38</v>
      </c>
      <c r="D19" s="84" t="s">
        <v>23</v>
      </c>
      <c r="E19" s="44">
        <v>45049</v>
      </c>
      <c r="F19" s="44"/>
      <c r="G19" s="69" t="s">
        <v>93</v>
      </c>
      <c r="H19" s="69" t="s">
        <v>93</v>
      </c>
      <c r="I19" s="69" t="s">
        <v>93</v>
      </c>
      <c r="J19" s="69"/>
      <c r="K19" s="69">
        <v>8</v>
      </c>
      <c r="L19" s="69">
        <v>8</v>
      </c>
      <c r="M19" s="69">
        <v>8</v>
      </c>
      <c r="N19" s="69">
        <v>8</v>
      </c>
      <c r="O19" s="69">
        <v>8</v>
      </c>
      <c r="P19" s="69">
        <v>8</v>
      </c>
      <c r="Q19" s="69"/>
      <c r="R19" s="69">
        <v>8</v>
      </c>
      <c r="S19" s="69">
        <v>8</v>
      </c>
      <c r="T19" s="69">
        <v>8</v>
      </c>
      <c r="U19" s="69">
        <v>8</v>
      </c>
      <c r="V19" s="69">
        <v>8</v>
      </c>
      <c r="W19" s="69">
        <v>8</v>
      </c>
      <c r="X19" s="69"/>
      <c r="Y19" s="69">
        <v>8</v>
      </c>
      <c r="Z19" s="69">
        <v>8</v>
      </c>
      <c r="AA19" s="69">
        <v>8</v>
      </c>
      <c r="AB19" s="69">
        <v>8</v>
      </c>
      <c r="AC19" s="69">
        <v>8</v>
      </c>
      <c r="AD19" s="69">
        <v>8</v>
      </c>
      <c r="AE19" s="69"/>
      <c r="AF19" s="69">
        <v>8</v>
      </c>
      <c r="AG19" s="69">
        <v>8</v>
      </c>
      <c r="AH19" s="69">
        <v>8</v>
      </c>
      <c r="AI19" s="69">
        <v>8</v>
      </c>
      <c r="AJ19" s="69">
        <v>8</v>
      </c>
      <c r="AK19" s="69">
        <v>8</v>
      </c>
      <c r="AL19" s="38">
        <f t="shared" si="3"/>
        <v>24</v>
      </c>
      <c r="AM19" s="38">
        <f t="shared" si="4"/>
        <v>0</v>
      </c>
      <c r="AN19" s="38">
        <f t="shared" si="5"/>
        <v>3</v>
      </c>
      <c r="AO19" s="38">
        <f t="shared" si="6"/>
        <v>0</v>
      </c>
      <c r="AP19" s="38">
        <f t="shared" si="7"/>
        <v>0</v>
      </c>
      <c r="AQ19" s="38">
        <f t="shared" si="8"/>
        <v>0</v>
      </c>
      <c r="AR19" s="39">
        <f t="shared" si="9"/>
        <v>26</v>
      </c>
      <c r="AS19" s="40">
        <f>INDEX([1]T01.2026!$C:$C,MATCH(C19,[1]T01.2026!$B:$B,0))</f>
        <v>6</v>
      </c>
      <c r="AT19" s="42">
        <f>INDEX([1]T01.2026!$J:$J,MATCH(C19,[1]T01.2026!$B:$B,0))</f>
        <v>7</v>
      </c>
      <c r="AU19" s="41">
        <v>557550</v>
      </c>
      <c r="AV19" s="43"/>
      <c r="AW19" s="41">
        <v>100000</v>
      </c>
      <c r="AX19" s="41"/>
      <c r="AY19" s="41"/>
      <c r="AZ19" s="41"/>
      <c r="BA19" s="78"/>
      <c r="BB19" s="54">
        <f t="shared" si="10"/>
        <v>0</v>
      </c>
      <c r="BC19" s="32">
        <f>COUNTIF(C:C,#REF!)</f>
        <v>0</v>
      </c>
    </row>
    <row r="20" spans="1:55" x14ac:dyDescent="0.3">
      <c r="A20" s="33">
        <f>SUBTOTAL(3,$C$8:C20)</f>
        <v>13</v>
      </c>
      <c r="B20" s="68"/>
      <c r="C20" s="86" t="s">
        <v>40</v>
      </c>
      <c r="D20" s="84" t="s">
        <v>22</v>
      </c>
      <c r="E20" s="44">
        <v>45159</v>
      </c>
      <c r="F20" s="44"/>
      <c r="G20" s="69" t="s">
        <v>93</v>
      </c>
      <c r="H20" s="69" t="s">
        <v>93</v>
      </c>
      <c r="I20" s="69" t="s">
        <v>93</v>
      </c>
      <c r="J20" s="69"/>
      <c r="K20" s="69">
        <v>8</v>
      </c>
      <c r="L20" s="69">
        <v>8</v>
      </c>
      <c r="M20" s="69">
        <v>8</v>
      </c>
      <c r="N20" s="69">
        <v>8</v>
      </c>
      <c r="O20" s="69">
        <v>8</v>
      </c>
      <c r="P20" s="69">
        <v>8</v>
      </c>
      <c r="Q20" s="69"/>
      <c r="R20" s="69">
        <v>8</v>
      </c>
      <c r="S20" s="69">
        <v>8</v>
      </c>
      <c r="T20" s="69">
        <v>8</v>
      </c>
      <c r="U20" s="69">
        <v>8</v>
      </c>
      <c r="V20" s="69">
        <v>8</v>
      </c>
      <c r="W20" s="69">
        <v>8</v>
      </c>
      <c r="X20" s="69"/>
      <c r="Y20" s="69">
        <v>8</v>
      </c>
      <c r="Z20" s="69">
        <v>8</v>
      </c>
      <c r="AA20" s="69">
        <v>8</v>
      </c>
      <c r="AB20" s="69">
        <v>8</v>
      </c>
      <c r="AC20" s="69">
        <v>8</v>
      </c>
      <c r="AD20" s="69">
        <v>8</v>
      </c>
      <c r="AE20" s="69"/>
      <c r="AF20" s="69">
        <v>8</v>
      </c>
      <c r="AG20" s="69">
        <v>8</v>
      </c>
      <c r="AH20" s="69" t="s">
        <v>25</v>
      </c>
      <c r="AI20" s="69">
        <v>8</v>
      </c>
      <c r="AJ20" s="69">
        <v>8</v>
      </c>
      <c r="AK20" s="69">
        <v>8</v>
      </c>
      <c r="AL20" s="38">
        <f t="shared" si="3"/>
        <v>23.5</v>
      </c>
      <c r="AM20" s="38">
        <f t="shared" si="4"/>
        <v>0.5</v>
      </c>
      <c r="AN20" s="38">
        <f t="shared" si="5"/>
        <v>3</v>
      </c>
      <c r="AO20" s="38">
        <f t="shared" si="6"/>
        <v>0</v>
      </c>
      <c r="AP20" s="38">
        <f t="shared" si="7"/>
        <v>0</v>
      </c>
      <c r="AQ20" s="38">
        <f t="shared" si="8"/>
        <v>0.5</v>
      </c>
      <c r="AR20" s="39">
        <f t="shared" si="9"/>
        <v>26</v>
      </c>
      <c r="AS20" s="40">
        <f>INDEX([1]T01.2026!$C:$C,MATCH(C20,[1]T01.2026!$B:$B,0))</f>
        <v>2.5</v>
      </c>
      <c r="AT20" s="42">
        <f>INDEX([1]T01.2026!$J:$J,MATCH(C20,[1]T01.2026!$B:$B,0))</f>
        <v>3</v>
      </c>
      <c r="AU20" s="73">
        <v>596610</v>
      </c>
      <c r="AV20" s="43"/>
      <c r="AW20" s="41">
        <v>100000</v>
      </c>
      <c r="AX20" s="41"/>
      <c r="AY20" s="41"/>
      <c r="AZ20" s="41">
        <f>9*70000</f>
        <v>630000</v>
      </c>
      <c r="BA20" s="76" t="s">
        <v>107</v>
      </c>
      <c r="BB20" s="54">
        <f>COUNTIF(G20:AK20,"KL/2")+COUNTIF(G20:AK20,"4")+COUNTIF(G20:AK20,"P/2")</f>
        <v>1</v>
      </c>
      <c r="BC20" s="32">
        <f>COUNTIF(C:C,#REF!)</f>
        <v>0</v>
      </c>
    </row>
    <row r="21" spans="1:55" x14ac:dyDescent="0.3">
      <c r="A21" s="33">
        <f>SUBTOTAL(3,$C$8:C21)</f>
        <v>14</v>
      </c>
      <c r="B21" s="68"/>
      <c r="C21" s="86" t="s">
        <v>41</v>
      </c>
      <c r="D21" s="84" t="s">
        <v>22</v>
      </c>
      <c r="E21" s="44">
        <v>45194</v>
      </c>
      <c r="F21" s="44"/>
      <c r="G21" s="69" t="s">
        <v>93</v>
      </c>
      <c r="H21" s="69" t="s">
        <v>93</v>
      </c>
      <c r="I21" s="69" t="s">
        <v>93</v>
      </c>
      <c r="J21" s="69"/>
      <c r="K21" s="69">
        <v>8</v>
      </c>
      <c r="L21" s="69">
        <v>8</v>
      </c>
      <c r="M21" s="69">
        <v>8</v>
      </c>
      <c r="N21" s="69">
        <v>8</v>
      </c>
      <c r="O21" s="69">
        <v>8</v>
      </c>
      <c r="P21" s="69">
        <v>8</v>
      </c>
      <c r="Q21" s="69"/>
      <c r="R21" s="69">
        <v>8</v>
      </c>
      <c r="S21" s="69">
        <v>8</v>
      </c>
      <c r="T21" s="69">
        <v>8</v>
      </c>
      <c r="U21" s="69">
        <v>8</v>
      </c>
      <c r="V21" s="69">
        <v>8</v>
      </c>
      <c r="W21" s="69" t="s">
        <v>27</v>
      </c>
      <c r="X21" s="69"/>
      <c r="Y21" s="69">
        <v>8</v>
      </c>
      <c r="Z21" s="69">
        <v>8</v>
      </c>
      <c r="AA21" s="69">
        <v>8</v>
      </c>
      <c r="AB21" s="69">
        <v>8</v>
      </c>
      <c r="AC21" s="69">
        <v>8</v>
      </c>
      <c r="AD21" s="69">
        <v>8</v>
      </c>
      <c r="AE21" s="69"/>
      <c r="AF21" s="69" t="s">
        <v>27</v>
      </c>
      <c r="AG21" s="69">
        <v>8</v>
      </c>
      <c r="AH21" s="69">
        <v>8</v>
      </c>
      <c r="AI21" s="69">
        <v>8</v>
      </c>
      <c r="AJ21" s="69">
        <v>8</v>
      </c>
      <c r="AK21" s="69">
        <v>8</v>
      </c>
      <c r="AL21" s="38">
        <f t="shared" si="3"/>
        <v>22</v>
      </c>
      <c r="AM21" s="38">
        <f t="shared" si="4"/>
        <v>2</v>
      </c>
      <c r="AN21" s="38">
        <f t="shared" si="5"/>
        <v>3</v>
      </c>
      <c r="AO21" s="38">
        <f t="shared" si="6"/>
        <v>0</v>
      </c>
      <c r="AP21" s="38">
        <f t="shared" si="7"/>
        <v>0</v>
      </c>
      <c r="AQ21" s="38">
        <f t="shared" si="8"/>
        <v>2</v>
      </c>
      <c r="AR21" s="39">
        <f t="shared" si="9"/>
        <v>26</v>
      </c>
      <c r="AS21" s="40">
        <f>INDEX([1]T01.2026!$C:$C,MATCH(C21,[1]T01.2026!$B:$B,0))</f>
        <v>5.5</v>
      </c>
      <c r="AT21" s="42">
        <f>INDEX([1]T01.2026!$J:$J,MATCH(C21,[1]T01.2026!$B:$B,0))</f>
        <v>4.5</v>
      </c>
      <c r="AU21" s="73">
        <v>596610</v>
      </c>
      <c r="AV21" s="43"/>
      <c r="AW21" s="41">
        <v>100000</v>
      </c>
      <c r="AX21" s="41"/>
      <c r="AY21" s="41"/>
      <c r="AZ21" s="41"/>
      <c r="BA21" s="76" t="s">
        <v>106</v>
      </c>
      <c r="BB21" s="54">
        <f t="shared" si="10"/>
        <v>0</v>
      </c>
      <c r="BC21" s="32">
        <f>COUNTIF(C:C,#REF!)</f>
        <v>0</v>
      </c>
    </row>
    <row r="22" spans="1:55" ht="15.6" customHeight="1" x14ac:dyDescent="0.3">
      <c r="A22" s="33">
        <f>SUBTOTAL(3,$C$8:C22)</f>
        <v>15</v>
      </c>
      <c r="B22" s="68"/>
      <c r="C22" s="86" t="s">
        <v>42</v>
      </c>
      <c r="D22" s="84" t="s">
        <v>43</v>
      </c>
      <c r="E22" s="44">
        <v>45231</v>
      </c>
      <c r="F22" s="44"/>
      <c r="G22" s="69" t="s">
        <v>93</v>
      </c>
      <c r="H22" s="69" t="s">
        <v>93</v>
      </c>
      <c r="I22" s="69" t="s">
        <v>93</v>
      </c>
      <c r="J22" s="69"/>
      <c r="K22" s="69">
        <v>8</v>
      </c>
      <c r="L22" s="69">
        <v>8</v>
      </c>
      <c r="M22" s="69">
        <v>8</v>
      </c>
      <c r="N22" s="69">
        <v>8</v>
      </c>
      <c r="O22" s="69">
        <v>8</v>
      </c>
      <c r="P22" s="69">
        <v>8</v>
      </c>
      <c r="Q22" s="69"/>
      <c r="R22" s="69">
        <v>8</v>
      </c>
      <c r="S22" s="69">
        <v>8</v>
      </c>
      <c r="T22" s="69" t="s">
        <v>27</v>
      </c>
      <c r="U22" s="69">
        <v>8</v>
      </c>
      <c r="V22" s="69">
        <v>8</v>
      </c>
      <c r="W22" s="69">
        <v>8</v>
      </c>
      <c r="X22" s="69"/>
      <c r="Y22" s="69">
        <v>8</v>
      </c>
      <c r="Z22" s="69">
        <v>8</v>
      </c>
      <c r="AA22" s="69">
        <v>8</v>
      </c>
      <c r="AB22" s="69">
        <v>8</v>
      </c>
      <c r="AC22" s="69">
        <v>8</v>
      </c>
      <c r="AD22" s="69">
        <v>8</v>
      </c>
      <c r="AE22" s="69"/>
      <c r="AF22" s="69" t="s">
        <v>27</v>
      </c>
      <c r="AG22" s="69">
        <v>8</v>
      </c>
      <c r="AH22" s="69">
        <v>8</v>
      </c>
      <c r="AI22" s="69">
        <v>8</v>
      </c>
      <c r="AJ22" s="69">
        <v>8</v>
      </c>
      <c r="AK22" s="69">
        <v>8</v>
      </c>
      <c r="AL22" s="38">
        <f t="shared" si="3"/>
        <v>22</v>
      </c>
      <c r="AM22" s="38">
        <f t="shared" si="4"/>
        <v>2</v>
      </c>
      <c r="AN22" s="38">
        <f t="shared" si="5"/>
        <v>3</v>
      </c>
      <c r="AO22" s="38">
        <f t="shared" si="6"/>
        <v>0</v>
      </c>
      <c r="AP22" s="38">
        <f t="shared" si="7"/>
        <v>0</v>
      </c>
      <c r="AQ22" s="38">
        <f t="shared" si="8"/>
        <v>2</v>
      </c>
      <c r="AR22" s="39">
        <f t="shared" si="9"/>
        <v>26</v>
      </c>
      <c r="AS22" s="40">
        <f>INDEX([1]T01.2026!$C:$C,MATCH(C22,[1]T01.2026!$B:$B,0))</f>
        <v>9</v>
      </c>
      <c r="AT22" s="42">
        <f>INDEX([1]T01.2026!$J:$J,MATCH(C22,[1]T01.2026!$B:$B,0))</f>
        <v>8</v>
      </c>
      <c r="AU22" s="73">
        <v>596610</v>
      </c>
      <c r="AV22" s="43"/>
      <c r="AW22" s="40"/>
      <c r="AX22" s="41"/>
      <c r="AY22" s="41"/>
      <c r="AZ22" s="41"/>
      <c r="BA22" s="76"/>
      <c r="BB22" s="54">
        <f t="shared" si="10"/>
        <v>0</v>
      </c>
      <c r="BC22" s="32">
        <f>COUNTIF(C:C,#REF!)</f>
        <v>0</v>
      </c>
    </row>
    <row r="23" spans="1:55" ht="15.6" customHeight="1" x14ac:dyDescent="0.3">
      <c r="A23" s="33">
        <f>SUBTOTAL(3,$C$8:C23)</f>
        <v>16</v>
      </c>
      <c r="B23" s="68"/>
      <c r="C23" s="86" t="s">
        <v>44</v>
      </c>
      <c r="D23" s="84" t="s">
        <v>94</v>
      </c>
      <c r="E23" s="44">
        <v>45231</v>
      </c>
      <c r="F23" s="44"/>
      <c r="G23" s="69" t="s">
        <v>93</v>
      </c>
      <c r="H23" s="69" t="s">
        <v>93</v>
      </c>
      <c r="I23" s="69" t="s">
        <v>93</v>
      </c>
      <c r="J23" s="69"/>
      <c r="K23" s="69">
        <v>8</v>
      </c>
      <c r="L23" s="69">
        <v>8</v>
      </c>
      <c r="M23" s="69">
        <v>8</v>
      </c>
      <c r="N23" s="69">
        <v>8</v>
      </c>
      <c r="O23" s="69">
        <v>8</v>
      </c>
      <c r="P23" s="69">
        <v>8</v>
      </c>
      <c r="Q23" s="69"/>
      <c r="R23" s="69">
        <v>8</v>
      </c>
      <c r="S23" s="69">
        <v>8</v>
      </c>
      <c r="T23" s="69">
        <v>8</v>
      </c>
      <c r="U23" s="69">
        <v>8</v>
      </c>
      <c r="V23" s="69">
        <v>8</v>
      </c>
      <c r="W23" s="69">
        <v>8</v>
      </c>
      <c r="X23" s="69"/>
      <c r="Y23" s="69">
        <v>8</v>
      </c>
      <c r="Z23" s="69">
        <v>8</v>
      </c>
      <c r="AA23" s="69">
        <v>8</v>
      </c>
      <c r="AB23" s="69">
        <v>8</v>
      </c>
      <c r="AC23" s="69">
        <v>8</v>
      </c>
      <c r="AD23" s="69">
        <v>8</v>
      </c>
      <c r="AE23" s="69"/>
      <c r="AF23" s="69">
        <v>8</v>
      </c>
      <c r="AG23" s="69">
        <v>8</v>
      </c>
      <c r="AH23" s="69">
        <v>8</v>
      </c>
      <c r="AI23" s="69">
        <v>8</v>
      </c>
      <c r="AJ23" s="69">
        <v>8</v>
      </c>
      <c r="AK23" s="69">
        <v>8</v>
      </c>
      <c r="AL23" s="38">
        <f t="shared" si="3"/>
        <v>24</v>
      </c>
      <c r="AM23" s="38">
        <f t="shared" si="4"/>
        <v>0</v>
      </c>
      <c r="AN23" s="38">
        <f t="shared" si="5"/>
        <v>3</v>
      </c>
      <c r="AO23" s="38">
        <f t="shared" si="6"/>
        <v>0</v>
      </c>
      <c r="AP23" s="38">
        <f t="shared" si="7"/>
        <v>0</v>
      </c>
      <c r="AQ23" s="38">
        <f t="shared" si="8"/>
        <v>0</v>
      </c>
      <c r="AR23" s="39">
        <f t="shared" si="9"/>
        <v>26</v>
      </c>
      <c r="AS23" s="40">
        <f>INDEX([1]T01.2026!$C:$C,MATCH(C23,[1]T01.2026!$B:$B,0))</f>
        <v>6</v>
      </c>
      <c r="AT23" s="42">
        <f>INDEX([1]T01.2026!$J:$J,MATCH(C23,[1]T01.2026!$B:$B,0))</f>
        <v>7</v>
      </c>
      <c r="AU23" s="73">
        <v>596610</v>
      </c>
      <c r="AV23" s="43"/>
      <c r="AW23" s="41">
        <v>100000</v>
      </c>
      <c r="AX23" s="41"/>
      <c r="AY23" s="41"/>
      <c r="AZ23" s="41"/>
      <c r="BA23" s="76"/>
      <c r="BB23" s="54">
        <f t="shared" si="10"/>
        <v>0</v>
      </c>
      <c r="BC23" s="32">
        <f>COUNTIF(C:C,#REF!)</f>
        <v>0</v>
      </c>
    </row>
    <row r="24" spans="1:55" ht="48" customHeight="1" x14ac:dyDescent="0.3">
      <c r="A24" s="33">
        <f>SUBTOTAL(3,$C$8:C24)</f>
        <v>17</v>
      </c>
      <c r="B24" s="68"/>
      <c r="C24" s="97" t="s">
        <v>45</v>
      </c>
      <c r="D24" s="84" t="s">
        <v>22</v>
      </c>
      <c r="E24" s="44">
        <v>45454</v>
      </c>
      <c r="F24" s="44"/>
      <c r="G24" s="69" t="s">
        <v>93</v>
      </c>
      <c r="H24" s="69" t="s">
        <v>93</v>
      </c>
      <c r="I24" s="69" t="s">
        <v>93</v>
      </c>
      <c r="J24" s="69"/>
      <c r="K24" s="69">
        <v>8</v>
      </c>
      <c r="L24" s="69">
        <v>8</v>
      </c>
      <c r="M24" s="69">
        <v>8</v>
      </c>
      <c r="N24" s="69">
        <v>8</v>
      </c>
      <c r="O24" s="69">
        <v>8</v>
      </c>
      <c r="P24" s="69">
        <v>8</v>
      </c>
      <c r="Q24" s="69"/>
      <c r="R24" s="69" t="s">
        <v>25</v>
      </c>
      <c r="S24" s="69" t="s">
        <v>25</v>
      </c>
      <c r="T24" s="69">
        <v>8</v>
      </c>
      <c r="U24" s="69">
        <v>8</v>
      </c>
      <c r="V24" s="69">
        <v>8</v>
      </c>
      <c r="W24" s="69">
        <v>8</v>
      </c>
      <c r="X24" s="69"/>
      <c r="Y24" s="69">
        <v>8</v>
      </c>
      <c r="Z24" s="69">
        <v>8</v>
      </c>
      <c r="AA24" s="69">
        <v>8</v>
      </c>
      <c r="AB24" s="69">
        <v>8</v>
      </c>
      <c r="AC24" s="69">
        <v>8</v>
      </c>
      <c r="AD24" s="69">
        <v>8</v>
      </c>
      <c r="AE24" s="69"/>
      <c r="AF24" s="69">
        <v>8</v>
      </c>
      <c r="AG24" s="69">
        <v>8</v>
      </c>
      <c r="AH24" s="69">
        <v>8</v>
      </c>
      <c r="AI24" s="69">
        <v>8</v>
      </c>
      <c r="AJ24" s="69">
        <v>8</v>
      </c>
      <c r="AK24" s="69">
        <v>8</v>
      </c>
      <c r="AL24" s="38">
        <f t="shared" si="3"/>
        <v>23</v>
      </c>
      <c r="AM24" s="38">
        <f t="shared" si="4"/>
        <v>1</v>
      </c>
      <c r="AN24" s="38">
        <f t="shared" si="5"/>
        <v>3</v>
      </c>
      <c r="AO24" s="38">
        <f t="shared" si="6"/>
        <v>0</v>
      </c>
      <c r="AP24" s="38">
        <f t="shared" si="7"/>
        <v>0</v>
      </c>
      <c r="AQ24" s="38">
        <f t="shared" si="8"/>
        <v>1</v>
      </c>
      <c r="AR24" s="39">
        <f t="shared" si="9"/>
        <v>26</v>
      </c>
      <c r="AS24" s="40">
        <f>INDEX([1]T01.2026!$C:$C,MATCH(C24,[1]T01.2026!$B:$B,0))</f>
        <v>6.5</v>
      </c>
      <c r="AT24" s="42">
        <f>INDEX([1]T01.2026!$J:$J,MATCH(C24,[1]T01.2026!$B:$B,0))</f>
        <v>6.5</v>
      </c>
      <c r="AU24" s="73">
        <v>596610</v>
      </c>
      <c r="AV24" s="43"/>
      <c r="AW24" s="88"/>
      <c r="AX24" s="41"/>
      <c r="AY24" s="41"/>
      <c r="AZ24" s="41"/>
      <c r="BA24" s="76" t="s">
        <v>96</v>
      </c>
      <c r="BB24" s="54">
        <f t="shared" si="10"/>
        <v>2</v>
      </c>
      <c r="BC24" s="32">
        <f>COUNTIF(C:C,#REF!)</f>
        <v>0</v>
      </c>
    </row>
    <row r="25" spans="1:55" ht="15.6" customHeight="1" x14ac:dyDescent="0.3">
      <c r="A25" s="33">
        <f>SUBTOTAL(3,$C$8:C25)</f>
        <v>18</v>
      </c>
      <c r="B25" s="68"/>
      <c r="C25" s="86" t="s">
        <v>66</v>
      </c>
      <c r="D25" s="84" t="s">
        <v>65</v>
      </c>
      <c r="E25" s="44">
        <v>45364</v>
      </c>
      <c r="F25" s="44"/>
      <c r="G25" s="69" t="s">
        <v>93</v>
      </c>
      <c r="H25" s="69" t="s">
        <v>93</v>
      </c>
      <c r="I25" s="69" t="s">
        <v>93</v>
      </c>
      <c r="J25" s="69"/>
      <c r="K25" s="69">
        <v>8</v>
      </c>
      <c r="L25" s="69">
        <v>8</v>
      </c>
      <c r="M25" s="69">
        <v>8</v>
      </c>
      <c r="N25" s="69">
        <v>8</v>
      </c>
      <c r="O25" s="69">
        <v>8</v>
      </c>
      <c r="P25" s="69">
        <v>8</v>
      </c>
      <c r="Q25" s="69"/>
      <c r="R25" s="69">
        <v>8</v>
      </c>
      <c r="S25" s="69">
        <v>8</v>
      </c>
      <c r="T25" s="69">
        <v>8</v>
      </c>
      <c r="U25" s="69">
        <v>8</v>
      </c>
      <c r="V25" s="69">
        <v>8</v>
      </c>
      <c r="W25" s="69">
        <v>8</v>
      </c>
      <c r="X25" s="69"/>
      <c r="Y25" s="69">
        <v>8</v>
      </c>
      <c r="Z25" s="69">
        <v>8</v>
      </c>
      <c r="AA25" s="69">
        <v>8</v>
      </c>
      <c r="AB25" s="69">
        <v>8</v>
      </c>
      <c r="AC25" s="69">
        <v>8</v>
      </c>
      <c r="AD25" s="69">
        <v>8</v>
      </c>
      <c r="AE25" s="69"/>
      <c r="AF25" s="69">
        <v>8</v>
      </c>
      <c r="AG25" s="69">
        <v>8</v>
      </c>
      <c r="AH25" s="69">
        <v>8</v>
      </c>
      <c r="AI25" s="69">
        <v>8</v>
      </c>
      <c r="AJ25" s="69">
        <v>8</v>
      </c>
      <c r="AK25" s="69">
        <v>8</v>
      </c>
      <c r="AL25" s="38">
        <f t="shared" si="3"/>
        <v>24</v>
      </c>
      <c r="AM25" s="38">
        <f t="shared" si="4"/>
        <v>0</v>
      </c>
      <c r="AN25" s="38">
        <f t="shared" si="5"/>
        <v>3</v>
      </c>
      <c r="AO25" s="38">
        <f t="shared" si="6"/>
        <v>0</v>
      </c>
      <c r="AP25" s="38">
        <f t="shared" si="7"/>
        <v>0</v>
      </c>
      <c r="AQ25" s="38">
        <f t="shared" si="8"/>
        <v>0</v>
      </c>
      <c r="AR25" s="39">
        <f t="shared" si="9"/>
        <v>26</v>
      </c>
      <c r="AS25" s="40">
        <f>INDEX([1]T01.2026!$C:$C,MATCH(C25,[1]T01.2026!$B:$B,0))</f>
        <v>1.5</v>
      </c>
      <c r="AT25" s="42">
        <f>INDEX([1]T01.2026!$J:$J,MATCH(C25,[1]T01.2026!$B:$B,0))</f>
        <v>2.5</v>
      </c>
      <c r="AU25" s="41">
        <v>557550</v>
      </c>
      <c r="AV25" s="43"/>
      <c r="AW25" s="41">
        <v>100000</v>
      </c>
      <c r="AX25" s="41"/>
      <c r="AY25" s="41"/>
      <c r="AZ25" s="41"/>
      <c r="BA25" s="47"/>
      <c r="BB25" s="54">
        <f t="shared" si="10"/>
        <v>0</v>
      </c>
    </row>
    <row r="26" spans="1:55" ht="15.6" customHeight="1" x14ac:dyDescent="0.3">
      <c r="A26" s="33">
        <f>SUBTOTAL(3,$C$8:C26)</f>
        <v>19</v>
      </c>
      <c r="B26" s="68"/>
      <c r="C26" s="86" t="s">
        <v>67</v>
      </c>
      <c r="D26" s="84" t="s">
        <v>22</v>
      </c>
      <c r="E26" s="44">
        <v>45383</v>
      </c>
      <c r="F26" s="44"/>
      <c r="G26" s="69" t="s">
        <v>93</v>
      </c>
      <c r="H26" s="69" t="s">
        <v>93</v>
      </c>
      <c r="I26" s="69" t="s">
        <v>93</v>
      </c>
      <c r="J26" s="69"/>
      <c r="K26" s="69">
        <v>8</v>
      </c>
      <c r="L26" s="69">
        <v>8</v>
      </c>
      <c r="M26" s="69">
        <v>8</v>
      </c>
      <c r="N26" s="69">
        <v>8</v>
      </c>
      <c r="O26" s="69">
        <v>8</v>
      </c>
      <c r="P26" s="69" t="s">
        <v>27</v>
      </c>
      <c r="Q26" s="69"/>
      <c r="R26" s="69">
        <v>8</v>
      </c>
      <c r="S26" s="69">
        <v>8</v>
      </c>
      <c r="T26" s="69">
        <v>8</v>
      </c>
      <c r="U26" s="69">
        <v>8</v>
      </c>
      <c r="V26" s="69">
        <v>8</v>
      </c>
      <c r="W26" s="69">
        <v>8</v>
      </c>
      <c r="X26" s="69"/>
      <c r="Y26" s="69">
        <v>8</v>
      </c>
      <c r="Z26" s="69">
        <v>8</v>
      </c>
      <c r="AA26" s="69">
        <v>8</v>
      </c>
      <c r="AB26" s="69">
        <v>8</v>
      </c>
      <c r="AC26" s="69">
        <v>8</v>
      </c>
      <c r="AD26" s="69">
        <v>8</v>
      </c>
      <c r="AE26" s="69"/>
      <c r="AF26" s="69">
        <v>8</v>
      </c>
      <c r="AG26" s="69">
        <v>8</v>
      </c>
      <c r="AH26" s="69">
        <v>8</v>
      </c>
      <c r="AI26" s="69">
        <v>8</v>
      </c>
      <c r="AJ26" s="69">
        <v>8</v>
      </c>
      <c r="AK26" s="69">
        <v>8</v>
      </c>
      <c r="AL26" s="38">
        <f t="shared" si="3"/>
        <v>23</v>
      </c>
      <c r="AM26" s="38">
        <f t="shared" si="4"/>
        <v>1</v>
      </c>
      <c r="AN26" s="38">
        <f t="shared" si="5"/>
        <v>3</v>
      </c>
      <c r="AO26" s="38">
        <f t="shared" si="6"/>
        <v>0</v>
      </c>
      <c r="AP26" s="38">
        <f t="shared" si="7"/>
        <v>0</v>
      </c>
      <c r="AQ26" s="38">
        <f t="shared" si="8"/>
        <v>1</v>
      </c>
      <c r="AR26" s="39">
        <f>$AR$2-AP26-AO26</f>
        <v>26</v>
      </c>
      <c r="AS26" s="40">
        <f>INDEX([1]T01.2026!$C:$C,MATCH(C26,[1]T01.2026!$B:$B,0))</f>
        <v>1.5</v>
      </c>
      <c r="AT26" s="42">
        <f>INDEX([1]T01.2026!$J:$J,MATCH(C26,[1]T01.2026!$B:$B,0))</f>
        <v>1.5</v>
      </c>
      <c r="AU26" s="73">
        <v>596610</v>
      </c>
      <c r="AV26" s="43"/>
      <c r="AW26" s="40"/>
      <c r="AX26" s="41"/>
      <c r="AY26" s="41"/>
      <c r="AZ26" s="41"/>
      <c r="BA26" s="76" t="s">
        <v>86</v>
      </c>
      <c r="BB26" s="54">
        <f t="shared" si="10"/>
        <v>0</v>
      </c>
    </row>
    <row r="27" spans="1:55" ht="15.6" customHeight="1" x14ac:dyDescent="0.3">
      <c r="A27" s="33">
        <f>SUBTOTAL(3,$C$8:C27)</f>
        <v>20</v>
      </c>
      <c r="B27" s="68"/>
      <c r="C27" s="86" t="s">
        <v>68</v>
      </c>
      <c r="D27" s="84" t="s">
        <v>22</v>
      </c>
      <c r="E27" s="44">
        <v>45414</v>
      </c>
      <c r="F27" s="44"/>
      <c r="G27" s="69" t="s">
        <v>93</v>
      </c>
      <c r="H27" s="69" t="s">
        <v>93</v>
      </c>
      <c r="I27" s="69" t="s">
        <v>93</v>
      </c>
      <c r="J27" s="69"/>
      <c r="K27" s="69">
        <v>8</v>
      </c>
      <c r="L27" s="69">
        <v>8</v>
      </c>
      <c r="M27" s="69">
        <v>8</v>
      </c>
      <c r="N27" s="69">
        <v>8</v>
      </c>
      <c r="O27" s="69">
        <v>8</v>
      </c>
      <c r="P27" s="69">
        <v>8</v>
      </c>
      <c r="Q27" s="69"/>
      <c r="R27" s="69">
        <v>8</v>
      </c>
      <c r="S27" s="69">
        <v>8</v>
      </c>
      <c r="T27" s="69">
        <v>8</v>
      </c>
      <c r="U27" s="69">
        <v>8</v>
      </c>
      <c r="V27" s="69">
        <v>8</v>
      </c>
      <c r="W27" s="69" t="s">
        <v>27</v>
      </c>
      <c r="X27" s="69"/>
      <c r="Y27" s="69">
        <v>8</v>
      </c>
      <c r="Z27" s="69">
        <v>8</v>
      </c>
      <c r="AA27" s="69">
        <v>8</v>
      </c>
      <c r="AB27" s="69">
        <v>8</v>
      </c>
      <c r="AC27" s="69">
        <v>8</v>
      </c>
      <c r="AD27" s="69">
        <v>8</v>
      </c>
      <c r="AE27" s="69"/>
      <c r="AF27" s="69">
        <v>8</v>
      </c>
      <c r="AG27" s="69">
        <v>8</v>
      </c>
      <c r="AH27" s="69">
        <v>8</v>
      </c>
      <c r="AI27" s="69">
        <v>8</v>
      </c>
      <c r="AJ27" s="69">
        <v>8</v>
      </c>
      <c r="AK27" s="69">
        <v>8</v>
      </c>
      <c r="AL27" s="38">
        <f t="shared" si="3"/>
        <v>23</v>
      </c>
      <c r="AM27" s="38">
        <f t="shared" si="4"/>
        <v>1</v>
      </c>
      <c r="AN27" s="38">
        <f t="shared" si="5"/>
        <v>3</v>
      </c>
      <c r="AO27" s="38">
        <f t="shared" si="6"/>
        <v>0</v>
      </c>
      <c r="AP27" s="38">
        <f t="shared" si="7"/>
        <v>0</v>
      </c>
      <c r="AQ27" s="38">
        <f t="shared" si="8"/>
        <v>1</v>
      </c>
      <c r="AR27" s="39">
        <f t="shared" si="9"/>
        <v>26</v>
      </c>
      <c r="AS27" s="40">
        <f>INDEX([1]T01.2026!$C:$C,MATCH(C27,[1]T01.2026!$B:$B,0))</f>
        <v>0.5</v>
      </c>
      <c r="AT27" s="42">
        <f>INDEX([1]T01.2026!$J:$J,MATCH(C27,[1]T01.2026!$B:$B,0))</f>
        <v>0.5</v>
      </c>
      <c r="AU27" s="73">
        <v>596610</v>
      </c>
      <c r="AV27" s="43"/>
      <c r="AW27" s="41">
        <v>100000</v>
      </c>
      <c r="AX27" s="41"/>
      <c r="AY27" s="41"/>
      <c r="AZ27" s="41">
        <f>8*70000</f>
        <v>560000</v>
      </c>
      <c r="BA27" s="47"/>
      <c r="BB27" s="54">
        <f t="shared" si="10"/>
        <v>0</v>
      </c>
    </row>
    <row r="28" spans="1:55" ht="17.399999999999999" customHeight="1" x14ac:dyDescent="0.3">
      <c r="A28" s="33">
        <f>SUBTOTAL(3,$C$8:C28)</f>
        <v>21</v>
      </c>
      <c r="B28" s="68"/>
      <c r="C28" s="50" t="s">
        <v>62</v>
      </c>
      <c r="D28" s="84" t="s">
        <v>64</v>
      </c>
      <c r="E28" s="44">
        <v>45292</v>
      </c>
      <c r="F28" s="44"/>
      <c r="G28" s="69" t="s">
        <v>93</v>
      </c>
      <c r="H28" s="69" t="s">
        <v>93</v>
      </c>
      <c r="I28" s="69" t="s">
        <v>93</v>
      </c>
      <c r="J28" s="69"/>
      <c r="K28" s="69">
        <v>8</v>
      </c>
      <c r="L28" s="69">
        <v>8</v>
      </c>
      <c r="M28" s="69">
        <v>8</v>
      </c>
      <c r="N28" s="69">
        <v>8</v>
      </c>
      <c r="O28" s="69">
        <v>8</v>
      </c>
      <c r="P28" s="69">
        <v>8</v>
      </c>
      <c r="Q28" s="69"/>
      <c r="R28" s="69">
        <v>8</v>
      </c>
      <c r="S28" s="69">
        <v>8</v>
      </c>
      <c r="T28" s="69">
        <v>8</v>
      </c>
      <c r="U28" s="69">
        <v>8</v>
      </c>
      <c r="V28" s="69">
        <v>8</v>
      </c>
      <c r="W28" s="69">
        <v>8</v>
      </c>
      <c r="X28" s="69"/>
      <c r="Y28" s="69">
        <v>8</v>
      </c>
      <c r="Z28" s="69">
        <v>8</v>
      </c>
      <c r="AA28" s="69">
        <v>8</v>
      </c>
      <c r="AB28" s="69">
        <v>8</v>
      </c>
      <c r="AC28" s="69">
        <v>8</v>
      </c>
      <c r="AD28" s="69">
        <v>8</v>
      </c>
      <c r="AE28" s="69"/>
      <c r="AF28" s="69">
        <v>8</v>
      </c>
      <c r="AG28" s="69">
        <v>8</v>
      </c>
      <c r="AH28" s="69">
        <v>8</v>
      </c>
      <c r="AI28" s="69">
        <v>8</v>
      </c>
      <c r="AJ28" s="69">
        <v>8</v>
      </c>
      <c r="AK28" s="69">
        <v>8</v>
      </c>
      <c r="AL28" s="38">
        <f t="shared" si="3"/>
        <v>24</v>
      </c>
      <c r="AM28" s="38">
        <f t="shared" si="4"/>
        <v>0</v>
      </c>
      <c r="AN28" s="38">
        <f t="shared" si="5"/>
        <v>3</v>
      </c>
      <c r="AO28" s="38">
        <f t="shared" si="6"/>
        <v>0</v>
      </c>
      <c r="AP28" s="38">
        <f t="shared" si="7"/>
        <v>0</v>
      </c>
      <c r="AQ28" s="38">
        <f t="shared" si="8"/>
        <v>0</v>
      </c>
      <c r="AR28" s="39">
        <f t="shared" si="9"/>
        <v>26</v>
      </c>
      <c r="AS28" s="40">
        <v>0</v>
      </c>
      <c r="AT28" s="42">
        <v>0</v>
      </c>
      <c r="AU28" s="41"/>
      <c r="AV28" s="43"/>
      <c r="AW28" s="40"/>
      <c r="AX28" s="41"/>
      <c r="AY28" s="41"/>
      <c r="AZ28" s="41"/>
      <c r="BA28" s="47"/>
      <c r="BB28" s="54">
        <f t="shared" si="10"/>
        <v>0</v>
      </c>
    </row>
    <row r="29" spans="1:55" ht="15.6" customHeight="1" x14ac:dyDescent="0.3">
      <c r="A29" s="33">
        <f>SUBTOTAL(3,$C$8:C29)</f>
        <v>22</v>
      </c>
      <c r="B29" s="68"/>
      <c r="C29" s="86" t="s">
        <v>63</v>
      </c>
      <c r="D29" s="84" t="s">
        <v>39</v>
      </c>
      <c r="E29" s="44">
        <v>45292</v>
      </c>
      <c r="F29" s="44"/>
      <c r="G29" s="69" t="s">
        <v>93</v>
      </c>
      <c r="H29" s="69" t="s">
        <v>93</v>
      </c>
      <c r="I29" s="69" t="s">
        <v>93</v>
      </c>
      <c r="J29" s="69"/>
      <c r="K29" s="69">
        <v>8</v>
      </c>
      <c r="L29" s="69">
        <v>8</v>
      </c>
      <c r="M29" s="69">
        <v>8</v>
      </c>
      <c r="N29" s="69">
        <v>8</v>
      </c>
      <c r="O29" s="69">
        <v>8</v>
      </c>
      <c r="P29" s="69">
        <v>8</v>
      </c>
      <c r="Q29" s="69"/>
      <c r="R29" s="69">
        <v>8</v>
      </c>
      <c r="S29" s="69">
        <v>8</v>
      </c>
      <c r="T29" s="69">
        <v>8</v>
      </c>
      <c r="U29" s="69">
        <v>8</v>
      </c>
      <c r="V29" s="69">
        <v>8</v>
      </c>
      <c r="W29" s="69">
        <v>8</v>
      </c>
      <c r="X29" s="69"/>
      <c r="Y29" s="69">
        <v>8</v>
      </c>
      <c r="Z29" s="69">
        <v>8</v>
      </c>
      <c r="AA29" s="69">
        <v>8</v>
      </c>
      <c r="AB29" s="69">
        <v>8</v>
      </c>
      <c r="AC29" s="69">
        <v>8</v>
      </c>
      <c r="AD29" s="69">
        <v>8</v>
      </c>
      <c r="AE29" s="69"/>
      <c r="AF29" s="69">
        <v>8</v>
      </c>
      <c r="AG29" s="69">
        <v>8</v>
      </c>
      <c r="AH29" s="69">
        <v>8</v>
      </c>
      <c r="AI29" s="69">
        <v>8</v>
      </c>
      <c r="AJ29" s="69">
        <v>8</v>
      </c>
      <c r="AK29" s="69">
        <v>8</v>
      </c>
      <c r="AL29" s="38">
        <f t="shared" si="3"/>
        <v>24</v>
      </c>
      <c r="AM29" s="38">
        <f t="shared" si="4"/>
        <v>0</v>
      </c>
      <c r="AN29" s="38">
        <f t="shared" si="5"/>
        <v>3</v>
      </c>
      <c r="AO29" s="38">
        <f t="shared" si="6"/>
        <v>0</v>
      </c>
      <c r="AP29" s="38">
        <f t="shared" si="7"/>
        <v>0</v>
      </c>
      <c r="AQ29" s="38">
        <f t="shared" si="8"/>
        <v>0</v>
      </c>
      <c r="AR29" s="39">
        <f t="shared" si="9"/>
        <v>26</v>
      </c>
      <c r="AS29" s="40">
        <v>0</v>
      </c>
      <c r="AT29" s="42">
        <v>0</v>
      </c>
      <c r="AU29" s="41"/>
      <c r="AV29" s="43"/>
      <c r="AW29" s="40"/>
      <c r="AX29" s="41"/>
      <c r="AY29" s="41"/>
      <c r="AZ29" s="41"/>
      <c r="BA29" s="47"/>
      <c r="BB29" s="54">
        <f t="shared" si="10"/>
        <v>0</v>
      </c>
    </row>
    <row r="30" spans="1:55" ht="15.6" customHeight="1" x14ac:dyDescent="0.3">
      <c r="A30" s="33">
        <f>SUBTOTAL(3,$C$8:C30)</f>
        <v>23</v>
      </c>
      <c r="B30" s="68"/>
      <c r="C30" s="86" t="s">
        <v>69</v>
      </c>
      <c r="D30" s="84" t="s">
        <v>22</v>
      </c>
      <c r="E30" s="44">
        <v>45502</v>
      </c>
      <c r="F30" s="44"/>
      <c r="G30" s="69" t="s">
        <v>93</v>
      </c>
      <c r="H30" s="69" t="s">
        <v>93</v>
      </c>
      <c r="I30" s="69" t="s">
        <v>93</v>
      </c>
      <c r="J30" s="69"/>
      <c r="K30" s="69">
        <v>8</v>
      </c>
      <c r="L30" s="69">
        <v>8</v>
      </c>
      <c r="M30" s="69">
        <v>8</v>
      </c>
      <c r="N30" s="69">
        <v>8</v>
      </c>
      <c r="O30" s="69">
        <v>8</v>
      </c>
      <c r="P30" s="69">
        <v>8</v>
      </c>
      <c r="Q30" s="69"/>
      <c r="R30" s="69">
        <v>8</v>
      </c>
      <c r="S30" s="69">
        <v>8</v>
      </c>
      <c r="T30" s="69">
        <v>8</v>
      </c>
      <c r="U30" s="69">
        <v>8</v>
      </c>
      <c r="V30" s="69">
        <v>8</v>
      </c>
      <c r="W30" s="69">
        <v>8</v>
      </c>
      <c r="X30" s="69"/>
      <c r="Y30" s="69">
        <v>8</v>
      </c>
      <c r="Z30" s="69">
        <v>8</v>
      </c>
      <c r="AA30" s="69">
        <v>8</v>
      </c>
      <c r="AB30" s="69">
        <v>8</v>
      </c>
      <c r="AC30" s="69">
        <v>8</v>
      </c>
      <c r="AD30" s="69">
        <v>8</v>
      </c>
      <c r="AE30" s="69"/>
      <c r="AF30" s="69">
        <v>8</v>
      </c>
      <c r="AG30" s="69">
        <v>8</v>
      </c>
      <c r="AH30" s="69">
        <v>8</v>
      </c>
      <c r="AI30" s="69">
        <v>8</v>
      </c>
      <c r="AJ30" s="69">
        <v>8</v>
      </c>
      <c r="AK30" s="69">
        <v>8</v>
      </c>
      <c r="AL30" s="38">
        <f t="shared" si="3"/>
        <v>24</v>
      </c>
      <c r="AM30" s="38">
        <f t="shared" si="4"/>
        <v>0</v>
      </c>
      <c r="AN30" s="38">
        <f t="shared" si="5"/>
        <v>3</v>
      </c>
      <c r="AO30" s="38">
        <f t="shared" si="6"/>
        <v>0</v>
      </c>
      <c r="AP30" s="38">
        <f t="shared" si="7"/>
        <v>0</v>
      </c>
      <c r="AQ30" s="38">
        <f t="shared" si="8"/>
        <v>0</v>
      </c>
      <c r="AR30" s="39">
        <f t="shared" si="9"/>
        <v>26</v>
      </c>
      <c r="AS30" s="40">
        <f>INDEX([1]T01.2026!$C:$C,MATCH(C30,[1]T01.2026!$B:$B,0))</f>
        <v>3.5</v>
      </c>
      <c r="AT30" s="42">
        <f>INDEX([1]T01.2026!$J:$J,MATCH(C30,[1]T01.2026!$B:$B,0))</f>
        <v>4.5</v>
      </c>
      <c r="AU30" s="73">
        <v>596610</v>
      </c>
      <c r="AV30" s="43"/>
      <c r="AW30" s="40"/>
      <c r="AX30" s="41"/>
      <c r="AY30" s="41"/>
      <c r="AZ30" s="41"/>
      <c r="BA30" s="83" t="s">
        <v>106</v>
      </c>
      <c r="BB30" s="54">
        <f t="shared" si="10"/>
        <v>0</v>
      </c>
    </row>
    <row r="31" spans="1:55" ht="15.6" customHeight="1" x14ac:dyDescent="0.3">
      <c r="A31" s="33">
        <f>SUBTOTAL(3,$C$8:C31)</f>
        <v>24</v>
      </c>
      <c r="B31" s="68"/>
      <c r="C31" s="86" t="s">
        <v>73</v>
      </c>
      <c r="D31" s="84" t="s">
        <v>125</v>
      </c>
      <c r="E31" s="44">
        <v>45514</v>
      </c>
      <c r="F31" s="44"/>
      <c r="G31" s="69" t="s">
        <v>93</v>
      </c>
      <c r="H31" s="69" t="s">
        <v>93</v>
      </c>
      <c r="I31" s="69" t="s">
        <v>93</v>
      </c>
      <c r="J31" s="69"/>
      <c r="K31" s="69">
        <v>8</v>
      </c>
      <c r="L31" s="69">
        <v>8</v>
      </c>
      <c r="M31" s="69">
        <v>8</v>
      </c>
      <c r="N31" s="69">
        <v>8</v>
      </c>
      <c r="O31" s="69">
        <v>8</v>
      </c>
      <c r="P31" s="69">
        <v>8</v>
      </c>
      <c r="Q31" s="69"/>
      <c r="R31" s="69">
        <v>8</v>
      </c>
      <c r="S31" s="69">
        <v>8</v>
      </c>
      <c r="T31" s="69">
        <v>8</v>
      </c>
      <c r="U31" s="69">
        <v>8</v>
      </c>
      <c r="V31" s="69">
        <v>8</v>
      </c>
      <c r="W31" s="69">
        <v>8</v>
      </c>
      <c r="X31" s="69"/>
      <c r="Y31" s="69">
        <v>8</v>
      </c>
      <c r="Z31" s="69">
        <v>8</v>
      </c>
      <c r="AA31" s="69">
        <v>8</v>
      </c>
      <c r="AB31" s="69">
        <v>8</v>
      </c>
      <c r="AC31" s="69">
        <v>8</v>
      </c>
      <c r="AD31" s="69">
        <v>8</v>
      </c>
      <c r="AE31" s="69"/>
      <c r="AF31" s="69">
        <v>8</v>
      </c>
      <c r="AG31" s="69">
        <v>8</v>
      </c>
      <c r="AH31" s="69">
        <v>8</v>
      </c>
      <c r="AI31" s="69">
        <v>8</v>
      </c>
      <c r="AJ31" s="69">
        <v>8</v>
      </c>
      <c r="AK31" s="69">
        <v>8</v>
      </c>
      <c r="AL31" s="38">
        <f t="shared" si="3"/>
        <v>24</v>
      </c>
      <c r="AM31" s="38">
        <f t="shared" si="4"/>
        <v>0</v>
      </c>
      <c r="AN31" s="38">
        <f t="shared" si="5"/>
        <v>3</v>
      </c>
      <c r="AO31" s="38">
        <f t="shared" si="6"/>
        <v>0</v>
      </c>
      <c r="AP31" s="38">
        <f t="shared" si="7"/>
        <v>0</v>
      </c>
      <c r="AQ31" s="38">
        <f t="shared" si="8"/>
        <v>0</v>
      </c>
      <c r="AR31" s="39">
        <f t="shared" si="9"/>
        <v>26</v>
      </c>
      <c r="AS31" s="40">
        <f>INDEX([1]T01.2026!$C:$C,MATCH(C31,[1]T01.2026!$B:$B,0))</f>
        <v>9</v>
      </c>
      <c r="AT31" s="42">
        <f>INDEX([1]T01.2026!$J:$J,MATCH(C31,[1]T01.2026!$B:$B,0))</f>
        <v>10</v>
      </c>
      <c r="AU31" s="41">
        <v>557550</v>
      </c>
      <c r="AV31" s="43"/>
      <c r="AW31" s="41">
        <v>100000</v>
      </c>
      <c r="AX31" s="41"/>
      <c r="AY31" s="41"/>
      <c r="AZ31" s="41"/>
      <c r="BA31" s="47"/>
      <c r="BB31" s="54">
        <f t="shared" si="10"/>
        <v>0</v>
      </c>
    </row>
    <row r="32" spans="1:55" ht="18.600000000000001" customHeight="1" x14ac:dyDescent="0.3">
      <c r="A32" s="33">
        <f>SUBTOTAL(3,$C$8:C32)</f>
        <v>25</v>
      </c>
      <c r="B32" s="68"/>
      <c r="C32" s="86" t="s">
        <v>74</v>
      </c>
      <c r="D32" s="84" t="s">
        <v>125</v>
      </c>
      <c r="E32" s="44">
        <v>45567</v>
      </c>
      <c r="F32" s="44"/>
      <c r="G32" s="69" t="s">
        <v>93</v>
      </c>
      <c r="H32" s="69" t="s">
        <v>93</v>
      </c>
      <c r="I32" s="69" t="s">
        <v>93</v>
      </c>
      <c r="J32" s="69"/>
      <c r="K32" s="69">
        <v>8</v>
      </c>
      <c r="L32" s="69">
        <v>8</v>
      </c>
      <c r="M32" s="69">
        <v>8</v>
      </c>
      <c r="N32" s="69">
        <v>8</v>
      </c>
      <c r="O32" s="69">
        <v>8</v>
      </c>
      <c r="P32" s="69">
        <v>8</v>
      </c>
      <c r="Q32" s="69"/>
      <c r="R32" s="69">
        <v>8</v>
      </c>
      <c r="S32" s="69">
        <v>8</v>
      </c>
      <c r="T32" s="69">
        <v>8</v>
      </c>
      <c r="U32" s="69">
        <v>8</v>
      </c>
      <c r="V32" s="69">
        <v>8</v>
      </c>
      <c r="W32" s="69">
        <v>8</v>
      </c>
      <c r="X32" s="69"/>
      <c r="Y32" s="69">
        <v>8</v>
      </c>
      <c r="Z32" s="69">
        <v>8</v>
      </c>
      <c r="AA32" s="69">
        <v>8</v>
      </c>
      <c r="AB32" s="69">
        <v>8</v>
      </c>
      <c r="AC32" s="69">
        <v>8</v>
      </c>
      <c r="AD32" s="69">
        <v>8</v>
      </c>
      <c r="AE32" s="69"/>
      <c r="AF32" s="69">
        <v>8</v>
      </c>
      <c r="AG32" s="69">
        <v>8</v>
      </c>
      <c r="AH32" s="69">
        <v>8</v>
      </c>
      <c r="AI32" s="69">
        <v>8</v>
      </c>
      <c r="AJ32" s="69">
        <v>8</v>
      </c>
      <c r="AK32" s="69">
        <v>8</v>
      </c>
      <c r="AL32" s="38">
        <f t="shared" si="3"/>
        <v>24</v>
      </c>
      <c r="AM32" s="38">
        <f t="shared" si="4"/>
        <v>0</v>
      </c>
      <c r="AN32" s="38">
        <f t="shared" si="5"/>
        <v>3</v>
      </c>
      <c r="AO32" s="38">
        <f t="shared" si="6"/>
        <v>0</v>
      </c>
      <c r="AP32" s="38">
        <f t="shared" si="7"/>
        <v>0</v>
      </c>
      <c r="AQ32" s="38">
        <f t="shared" si="8"/>
        <v>0</v>
      </c>
      <c r="AR32" s="39">
        <f t="shared" si="9"/>
        <v>26</v>
      </c>
      <c r="AS32" s="40">
        <f>INDEX([1]T01.2026!$C:$C,MATCH(C32,[1]T01.2026!$B:$B,0))</f>
        <v>6</v>
      </c>
      <c r="AT32" s="42">
        <f>INDEX([1]T01.2026!$J:$J,MATCH(C32,[1]T01.2026!$B:$B,0))</f>
        <v>7</v>
      </c>
      <c r="AU32" s="41">
        <v>557550</v>
      </c>
      <c r="AV32" s="43"/>
      <c r="AW32" s="41">
        <v>100000</v>
      </c>
      <c r="AX32" s="41"/>
      <c r="AY32" s="41"/>
      <c r="AZ32" s="41"/>
      <c r="BA32" s="83" t="s">
        <v>131</v>
      </c>
      <c r="BB32" s="54">
        <f t="shared" si="10"/>
        <v>0</v>
      </c>
    </row>
    <row r="33" spans="1:54" ht="54" customHeight="1" x14ac:dyDescent="0.3">
      <c r="A33" s="33">
        <f>SUBTOTAL(3,$C$8:C33)</f>
        <v>26</v>
      </c>
      <c r="B33" s="68"/>
      <c r="C33" s="97" t="s">
        <v>79</v>
      </c>
      <c r="D33" s="84" t="s">
        <v>31</v>
      </c>
      <c r="E33" s="44">
        <v>45628</v>
      </c>
      <c r="F33" s="44"/>
      <c r="G33" s="69" t="s">
        <v>93</v>
      </c>
      <c r="H33" s="69" t="s">
        <v>93</v>
      </c>
      <c r="I33" s="69" t="s">
        <v>93</v>
      </c>
      <c r="J33" s="69"/>
      <c r="K33" s="69">
        <v>8</v>
      </c>
      <c r="L33" s="69">
        <v>8</v>
      </c>
      <c r="M33" s="69">
        <v>8</v>
      </c>
      <c r="N33" s="69" t="s">
        <v>27</v>
      </c>
      <c r="O33" s="69">
        <v>8</v>
      </c>
      <c r="P33" s="69">
        <v>8</v>
      </c>
      <c r="Q33" s="69"/>
      <c r="R33" s="69">
        <v>8</v>
      </c>
      <c r="S33" s="69">
        <v>8</v>
      </c>
      <c r="T33" s="69">
        <v>8</v>
      </c>
      <c r="U33" s="69">
        <v>8</v>
      </c>
      <c r="V33" s="69">
        <v>8</v>
      </c>
      <c r="W33" s="69">
        <v>8</v>
      </c>
      <c r="X33" s="69"/>
      <c r="Y33" s="69">
        <v>8</v>
      </c>
      <c r="Z33" s="69">
        <v>8</v>
      </c>
      <c r="AA33" s="69">
        <v>8</v>
      </c>
      <c r="AB33" s="69">
        <v>8</v>
      </c>
      <c r="AC33" s="69">
        <v>8</v>
      </c>
      <c r="AD33" s="69">
        <v>8</v>
      </c>
      <c r="AE33" s="69"/>
      <c r="AF33" s="69">
        <v>8</v>
      </c>
      <c r="AG33" s="69">
        <v>8</v>
      </c>
      <c r="AH33" s="69">
        <v>8</v>
      </c>
      <c r="AI33" s="69">
        <v>8</v>
      </c>
      <c r="AJ33" s="69">
        <v>8</v>
      </c>
      <c r="AK33" s="69">
        <v>8</v>
      </c>
      <c r="AL33" s="38">
        <f t="shared" si="3"/>
        <v>23</v>
      </c>
      <c r="AM33" s="38">
        <f t="shared" si="4"/>
        <v>1</v>
      </c>
      <c r="AN33" s="38">
        <f t="shared" si="5"/>
        <v>3</v>
      </c>
      <c r="AO33" s="38">
        <f t="shared" si="6"/>
        <v>0</v>
      </c>
      <c r="AP33" s="38">
        <f t="shared" si="7"/>
        <v>0</v>
      </c>
      <c r="AQ33" s="38">
        <f t="shared" si="8"/>
        <v>1</v>
      </c>
      <c r="AR33" s="39">
        <f t="shared" si="9"/>
        <v>26</v>
      </c>
      <c r="AS33" s="40">
        <f>INDEX([1]T01.2026!$C:$C,MATCH(C33,[1]T01.2026!$B:$B,0))</f>
        <v>2.5</v>
      </c>
      <c r="AT33" s="42">
        <f>INDEX([1]T01.2026!$J:$J,MATCH(C33,[1]T01.2026!$B:$B,0))</f>
        <v>2.5</v>
      </c>
      <c r="AU33" s="41">
        <v>596610</v>
      </c>
      <c r="AV33" s="43">
        <v>800000</v>
      </c>
      <c r="AW33" s="41">
        <v>100000</v>
      </c>
      <c r="AX33" s="41"/>
      <c r="AY33" s="41"/>
      <c r="AZ33" s="41"/>
      <c r="BA33" s="83" t="s">
        <v>90</v>
      </c>
      <c r="BB33" s="54">
        <f t="shared" si="10"/>
        <v>0</v>
      </c>
    </row>
    <row r="34" spans="1:54" ht="30.6" customHeight="1" x14ac:dyDescent="0.3">
      <c r="A34" s="33">
        <f>SUBTOTAL(3,$C$8:C34)</f>
        <v>27</v>
      </c>
      <c r="B34" s="68"/>
      <c r="C34" s="97" t="s">
        <v>81</v>
      </c>
      <c r="D34" s="84" t="s">
        <v>85</v>
      </c>
      <c r="E34" s="44">
        <v>45665</v>
      </c>
      <c r="F34" s="44"/>
      <c r="G34" s="69" t="s">
        <v>93</v>
      </c>
      <c r="H34" s="69" t="s">
        <v>93</v>
      </c>
      <c r="I34" s="69" t="s">
        <v>93</v>
      </c>
      <c r="J34" s="69"/>
      <c r="K34" s="69">
        <v>8</v>
      </c>
      <c r="L34" s="69">
        <v>8</v>
      </c>
      <c r="M34" s="69">
        <v>8</v>
      </c>
      <c r="N34" s="69">
        <v>8</v>
      </c>
      <c r="O34" s="69">
        <v>8</v>
      </c>
      <c r="P34" s="69">
        <v>8</v>
      </c>
      <c r="Q34" s="69"/>
      <c r="R34" s="69">
        <v>8</v>
      </c>
      <c r="S34" s="69">
        <v>8</v>
      </c>
      <c r="T34" s="69">
        <v>8</v>
      </c>
      <c r="U34" s="69">
        <v>8</v>
      </c>
      <c r="V34" s="69">
        <v>8</v>
      </c>
      <c r="W34" s="69">
        <v>8</v>
      </c>
      <c r="X34" s="69"/>
      <c r="Y34" s="69">
        <v>8</v>
      </c>
      <c r="Z34" s="69">
        <v>8</v>
      </c>
      <c r="AA34" s="69">
        <v>8</v>
      </c>
      <c r="AB34" s="69">
        <v>8</v>
      </c>
      <c r="AC34" s="69">
        <v>8</v>
      </c>
      <c r="AD34" s="69">
        <v>8</v>
      </c>
      <c r="AE34" s="69"/>
      <c r="AF34" s="69">
        <v>8</v>
      </c>
      <c r="AG34" s="69">
        <v>8</v>
      </c>
      <c r="AH34" s="69">
        <v>8</v>
      </c>
      <c r="AI34" s="69">
        <v>8</v>
      </c>
      <c r="AJ34" s="69">
        <v>8</v>
      </c>
      <c r="AK34" s="69">
        <v>8</v>
      </c>
      <c r="AL34" s="38">
        <f t="shared" si="3"/>
        <v>24</v>
      </c>
      <c r="AM34" s="38">
        <f t="shared" si="4"/>
        <v>0</v>
      </c>
      <c r="AN34" s="38">
        <f t="shared" si="5"/>
        <v>3</v>
      </c>
      <c r="AO34" s="38">
        <f t="shared" si="6"/>
        <v>0</v>
      </c>
      <c r="AP34" s="38">
        <f t="shared" si="7"/>
        <v>0</v>
      </c>
      <c r="AQ34" s="38">
        <f t="shared" si="8"/>
        <v>0</v>
      </c>
      <c r="AR34" s="39">
        <f t="shared" si="9"/>
        <v>26</v>
      </c>
      <c r="AS34" s="40">
        <f>INDEX([1]T01.2026!$C:$C,MATCH(C34,[1]T01.2026!$B:$B,0))</f>
        <v>2.5</v>
      </c>
      <c r="AT34" s="42">
        <f>INDEX([1]T01.2026!$J:$J,MATCH(C34,[1]T01.2026!$B:$B,0))</f>
        <v>3.5</v>
      </c>
      <c r="AU34" s="73">
        <v>596610</v>
      </c>
      <c r="AV34" s="43"/>
      <c r="AW34" s="41">
        <v>100000</v>
      </c>
      <c r="AX34" s="41"/>
      <c r="AY34" s="41"/>
      <c r="AZ34" s="41"/>
      <c r="BA34" s="83" t="s">
        <v>83</v>
      </c>
      <c r="BB34" s="54">
        <f t="shared" si="10"/>
        <v>0</v>
      </c>
    </row>
    <row r="35" spans="1:54" ht="39" customHeight="1" x14ac:dyDescent="0.3">
      <c r="A35" s="33">
        <f>SUBTOTAL(3,$C$8:C35)</f>
        <v>28</v>
      </c>
      <c r="B35" s="68"/>
      <c r="C35" s="97" t="s">
        <v>84</v>
      </c>
      <c r="D35" s="84" t="s">
        <v>87</v>
      </c>
      <c r="E35" s="44">
        <v>45698</v>
      </c>
      <c r="F35" s="44"/>
      <c r="G35" s="69" t="s">
        <v>93</v>
      </c>
      <c r="H35" s="69" t="s">
        <v>93</v>
      </c>
      <c r="I35" s="69" t="s">
        <v>93</v>
      </c>
      <c r="J35" s="69"/>
      <c r="K35" s="69">
        <v>8</v>
      </c>
      <c r="L35" s="69">
        <v>8</v>
      </c>
      <c r="M35" s="69" t="s">
        <v>27</v>
      </c>
      <c r="N35" s="69">
        <v>8</v>
      </c>
      <c r="O35" s="69">
        <v>8</v>
      </c>
      <c r="P35" s="69">
        <v>8</v>
      </c>
      <c r="Q35" s="69"/>
      <c r="R35" s="69">
        <v>8</v>
      </c>
      <c r="S35" s="69">
        <v>8</v>
      </c>
      <c r="T35" s="69">
        <v>8</v>
      </c>
      <c r="U35" s="69">
        <v>8</v>
      </c>
      <c r="V35" s="69">
        <v>8</v>
      </c>
      <c r="W35" s="69">
        <v>8</v>
      </c>
      <c r="X35" s="69"/>
      <c r="Y35" s="69">
        <v>8</v>
      </c>
      <c r="Z35" s="69">
        <v>8</v>
      </c>
      <c r="AA35" s="69">
        <v>8</v>
      </c>
      <c r="AB35" s="69">
        <v>8</v>
      </c>
      <c r="AC35" s="69">
        <v>8</v>
      </c>
      <c r="AD35" s="69" t="s">
        <v>27</v>
      </c>
      <c r="AE35" s="69"/>
      <c r="AF35" s="69">
        <v>8</v>
      </c>
      <c r="AG35" s="69">
        <v>8</v>
      </c>
      <c r="AH35" s="69">
        <v>8</v>
      </c>
      <c r="AI35" s="69">
        <v>8</v>
      </c>
      <c r="AJ35" s="69">
        <v>8</v>
      </c>
      <c r="AK35" s="69">
        <v>8</v>
      </c>
      <c r="AL35" s="38">
        <f t="shared" si="3"/>
        <v>22</v>
      </c>
      <c r="AM35" s="38">
        <f t="shared" si="4"/>
        <v>2</v>
      </c>
      <c r="AN35" s="38">
        <f t="shared" si="5"/>
        <v>3</v>
      </c>
      <c r="AO35" s="38">
        <f t="shared" si="6"/>
        <v>0</v>
      </c>
      <c r="AP35" s="38">
        <f t="shared" si="7"/>
        <v>0</v>
      </c>
      <c r="AQ35" s="38">
        <f t="shared" si="8"/>
        <v>2</v>
      </c>
      <c r="AR35" s="39">
        <f t="shared" si="9"/>
        <v>26</v>
      </c>
      <c r="AS35" s="40">
        <f>INDEX([1]T01.2026!$C:$C,MATCH(C35,[1]T01.2026!$B:$B,0))</f>
        <v>1.5</v>
      </c>
      <c r="AT35" s="42">
        <f>INDEX([1]T01.2026!$J:$J,MATCH(C35,[1]T01.2026!$B:$B,0))</f>
        <v>0.5</v>
      </c>
      <c r="AU35" s="73">
        <v>596610</v>
      </c>
      <c r="AV35" s="43"/>
      <c r="AW35" s="41">
        <v>100000</v>
      </c>
      <c r="AX35" s="41"/>
      <c r="AY35" s="41"/>
      <c r="AZ35" s="41"/>
      <c r="BA35" s="83" t="s">
        <v>91</v>
      </c>
      <c r="BB35" s="54">
        <f t="shared" si="10"/>
        <v>0</v>
      </c>
    </row>
    <row r="36" spans="1:54" ht="15.6" customHeight="1" x14ac:dyDescent="0.3">
      <c r="A36" s="33">
        <f>SUBTOTAL(3,$C$8:C36)</f>
        <v>29</v>
      </c>
      <c r="B36" s="68"/>
      <c r="C36" s="86" t="s">
        <v>28</v>
      </c>
      <c r="D36" s="84" t="s">
        <v>22</v>
      </c>
      <c r="E36" s="44">
        <v>43255</v>
      </c>
      <c r="F36" s="44"/>
      <c r="G36" s="69" t="s">
        <v>93</v>
      </c>
      <c r="H36" s="69" t="s">
        <v>93</v>
      </c>
      <c r="I36" s="69" t="s">
        <v>93</v>
      </c>
      <c r="J36" s="69"/>
      <c r="K36" s="69">
        <v>8</v>
      </c>
      <c r="L36" s="69">
        <v>8</v>
      </c>
      <c r="M36" s="69">
        <v>8</v>
      </c>
      <c r="N36" s="69">
        <v>8</v>
      </c>
      <c r="O36" s="69">
        <v>8</v>
      </c>
      <c r="P36" s="69">
        <v>8</v>
      </c>
      <c r="Q36" s="69"/>
      <c r="R36" s="69">
        <v>8</v>
      </c>
      <c r="S36" s="69">
        <v>8</v>
      </c>
      <c r="T36" s="69">
        <v>8</v>
      </c>
      <c r="U36" s="69">
        <v>8</v>
      </c>
      <c r="V36" s="69">
        <v>8</v>
      </c>
      <c r="W36" s="69">
        <v>8</v>
      </c>
      <c r="X36" s="69"/>
      <c r="Y36" s="69">
        <v>8</v>
      </c>
      <c r="Z36" s="69">
        <v>8</v>
      </c>
      <c r="AA36" s="69">
        <v>8</v>
      </c>
      <c r="AB36" s="69">
        <v>8</v>
      </c>
      <c r="AC36" s="69">
        <v>8</v>
      </c>
      <c r="AD36" s="69">
        <v>8</v>
      </c>
      <c r="AE36" s="69"/>
      <c r="AF36" s="69">
        <v>8</v>
      </c>
      <c r="AG36" s="69">
        <v>8</v>
      </c>
      <c r="AH36" s="69">
        <v>8</v>
      </c>
      <c r="AI36" s="69">
        <v>8</v>
      </c>
      <c r="AJ36" s="69">
        <v>8</v>
      </c>
      <c r="AK36" s="69">
        <v>8</v>
      </c>
      <c r="AL36" s="38">
        <f t="shared" si="3"/>
        <v>24</v>
      </c>
      <c r="AM36" s="38">
        <f t="shared" si="4"/>
        <v>0</v>
      </c>
      <c r="AN36" s="38">
        <f t="shared" si="5"/>
        <v>3</v>
      </c>
      <c r="AO36" s="38">
        <f t="shared" si="6"/>
        <v>0</v>
      </c>
      <c r="AP36" s="38">
        <f t="shared" si="7"/>
        <v>0</v>
      </c>
      <c r="AQ36" s="38">
        <f t="shared" si="8"/>
        <v>0</v>
      </c>
      <c r="AR36" s="39">
        <f t="shared" si="9"/>
        <v>26</v>
      </c>
      <c r="AS36" s="40">
        <f>INDEX([1]T01.2026!$C:$C,MATCH(C36,[1]T01.2026!$B:$B,0))</f>
        <v>1.5</v>
      </c>
      <c r="AT36" s="42">
        <f>INDEX([1]T01.2026!$J:$J,MATCH(C36,[1]T01.2026!$B:$B,0))</f>
        <v>2.5</v>
      </c>
      <c r="AU36" s="41">
        <v>636215.57999999996</v>
      </c>
      <c r="AV36" s="43"/>
      <c r="AW36" s="88"/>
      <c r="AX36" s="41"/>
      <c r="AY36" s="41"/>
      <c r="AZ36" s="41"/>
      <c r="BA36" s="83" t="s">
        <v>104</v>
      </c>
      <c r="BB36" s="54">
        <f t="shared" si="10"/>
        <v>0</v>
      </c>
    </row>
    <row r="37" spans="1:54" ht="62.4" customHeight="1" x14ac:dyDescent="0.3">
      <c r="A37" s="33">
        <f>SUBTOTAL(3,$C$8:C37)</f>
        <v>30</v>
      </c>
      <c r="B37" s="68"/>
      <c r="C37" s="86" t="s">
        <v>95</v>
      </c>
      <c r="D37" s="84" t="s">
        <v>22</v>
      </c>
      <c r="E37" s="44">
        <v>45755</v>
      </c>
      <c r="F37" s="44"/>
      <c r="G37" s="69" t="s">
        <v>93</v>
      </c>
      <c r="H37" s="69" t="s">
        <v>93</v>
      </c>
      <c r="I37" s="69" t="s">
        <v>93</v>
      </c>
      <c r="J37" s="69"/>
      <c r="K37" s="69">
        <v>8</v>
      </c>
      <c r="L37" s="69">
        <v>8</v>
      </c>
      <c r="M37" s="69">
        <v>8</v>
      </c>
      <c r="N37" s="69">
        <v>8</v>
      </c>
      <c r="O37" s="69">
        <v>8</v>
      </c>
      <c r="P37" s="69">
        <v>8</v>
      </c>
      <c r="Q37" s="69"/>
      <c r="R37" s="69">
        <v>8</v>
      </c>
      <c r="S37" s="69">
        <v>8</v>
      </c>
      <c r="T37" s="69">
        <v>8</v>
      </c>
      <c r="U37" s="69">
        <v>8</v>
      </c>
      <c r="V37" s="69">
        <v>8</v>
      </c>
      <c r="W37" s="69">
        <v>8</v>
      </c>
      <c r="X37" s="69"/>
      <c r="Y37" s="69" t="s">
        <v>27</v>
      </c>
      <c r="Z37" s="69">
        <v>8</v>
      </c>
      <c r="AA37" s="69">
        <v>8</v>
      </c>
      <c r="AB37" s="69">
        <v>8</v>
      </c>
      <c r="AC37" s="69">
        <v>8</v>
      </c>
      <c r="AD37" s="69">
        <v>8</v>
      </c>
      <c r="AE37" s="69"/>
      <c r="AF37" s="69">
        <v>8</v>
      </c>
      <c r="AG37" s="69">
        <v>8</v>
      </c>
      <c r="AH37" s="69">
        <v>8</v>
      </c>
      <c r="AI37" s="69">
        <v>8</v>
      </c>
      <c r="AJ37" s="69">
        <v>8</v>
      </c>
      <c r="AK37" s="69">
        <v>8</v>
      </c>
      <c r="AL37" s="38">
        <f t="shared" si="3"/>
        <v>23</v>
      </c>
      <c r="AM37" s="38">
        <f t="shared" si="4"/>
        <v>1</v>
      </c>
      <c r="AN37" s="38">
        <f t="shared" si="5"/>
        <v>3</v>
      </c>
      <c r="AO37" s="38">
        <f t="shared" si="6"/>
        <v>0</v>
      </c>
      <c r="AP37" s="38">
        <f t="shared" si="7"/>
        <v>0</v>
      </c>
      <c r="AQ37" s="38">
        <f t="shared" si="8"/>
        <v>1</v>
      </c>
      <c r="AR37" s="39">
        <f t="shared" si="9"/>
        <v>26</v>
      </c>
      <c r="AS37" s="40">
        <f>INDEX([1]T01.2026!$C:$C,MATCH(C37,[1]T01.2026!$B:$B,0))</f>
        <v>1.5</v>
      </c>
      <c r="AT37" s="42">
        <f>INDEX([1]T01.2026!$J:$J,MATCH(C37,[1]T01.2026!$B:$B,0))</f>
        <v>1.5</v>
      </c>
      <c r="AU37" s="73">
        <v>596610</v>
      </c>
      <c r="AV37" s="43"/>
      <c r="AW37" s="41">
        <v>100000</v>
      </c>
      <c r="AX37" s="41"/>
      <c r="AY37" s="41">
        <v>300000</v>
      </c>
      <c r="AZ37" s="41"/>
      <c r="BA37" s="106" t="s">
        <v>140</v>
      </c>
      <c r="BB37" s="54">
        <f t="shared" si="10"/>
        <v>0</v>
      </c>
    </row>
    <row r="38" spans="1:54" ht="15.6" customHeight="1" x14ac:dyDescent="0.3">
      <c r="A38" s="33">
        <f>SUBTOTAL(3,$C$8:C38)</f>
        <v>31</v>
      </c>
      <c r="B38" s="68"/>
      <c r="C38" s="86" t="s">
        <v>99</v>
      </c>
      <c r="D38" s="84" t="s">
        <v>22</v>
      </c>
      <c r="E38" s="44">
        <v>45796</v>
      </c>
      <c r="F38" s="44"/>
      <c r="G38" s="69" t="s">
        <v>93</v>
      </c>
      <c r="H38" s="69" t="s">
        <v>93</v>
      </c>
      <c r="I38" s="69" t="s">
        <v>93</v>
      </c>
      <c r="J38" s="69"/>
      <c r="K38" s="69">
        <v>8</v>
      </c>
      <c r="L38" s="69" t="s">
        <v>27</v>
      </c>
      <c r="M38" s="69">
        <v>8</v>
      </c>
      <c r="N38" s="69">
        <v>8</v>
      </c>
      <c r="O38" s="69">
        <v>8</v>
      </c>
      <c r="P38" s="69">
        <v>8</v>
      </c>
      <c r="Q38" s="69"/>
      <c r="R38" s="69">
        <v>8</v>
      </c>
      <c r="S38" s="69">
        <v>8</v>
      </c>
      <c r="T38" s="69">
        <v>8</v>
      </c>
      <c r="U38" s="69">
        <v>8</v>
      </c>
      <c r="V38" s="69">
        <v>8</v>
      </c>
      <c r="W38" s="69">
        <v>8</v>
      </c>
      <c r="X38" s="69"/>
      <c r="Y38" s="69">
        <v>8</v>
      </c>
      <c r="Z38" s="69">
        <v>8</v>
      </c>
      <c r="AA38" s="69">
        <v>8</v>
      </c>
      <c r="AB38" s="69">
        <v>8</v>
      </c>
      <c r="AC38" s="69">
        <v>8</v>
      </c>
      <c r="AD38" s="69">
        <v>8</v>
      </c>
      <c r="AE38" s="69"/>
      <c r="AF38" s="69">
        <v>8</v>
      </c>
      <c r="AG38" s="69">
        <v>8</v>
      </c>
      <c r="AH38" s="69">
        <v>8</v>
      </c>
      <c r="AI38" s="69">
        <v>8</v>
      </c>
      <c r="AJ38" s="69">
        <v>8</v>
      </c>
      <c r="AK38" s="69">
        <v>8</v>
      </c>
      <c r="AL38" s="38">
        <f t="shared" si="3"/>
        <v>23</v>
      </c>
      <c r="AM38" s="38">
        <f t="shared" si="4"/>
        <v>1</v>
      </c>
      <c r="AN38" s="38">
        <f t="shared" si="5"/>
        <v>3</v>
      </c>
      <c r="AO38" s="38">
        <f t="shared" si="6"/>
        <v>0</v>
      </c>
      <c r="AP38" s="38">
        <f t="shared" si="7"/>
        <v>0</v>
      </c>
      <c r="AQ38" s="38">
        <f t="shared" si="8"/>
        <v>1</v>
      </c>
      <c r="AR38" s="39">
        <f t="shared" si="9"/>
        <v>26</v>
      </c>
      <c r="AS38" s="40">
        <f>INDEX([1]T01.2026!$C:$C,MATCH(C38,[1]T01.2026!$B:$B,0))</f>
        <v>2</v>
      </c>
      <c r="AT38" s="42">
        <f>INDEX([1]T01.2026!$J:$J,MATCH(C38,[1]T01.2026!$B:$B,0))</f>
        <v>2</v>
      </c>
      <c r="AU38" s="41">
        <v>596610</v>
      </c>
      <c r="AV38" s="43">
        <v>480000</v>
      </c>
      <c r="AW38" s="41">
        <v>100000</v>
      </c>
      <c r="AX38" s="41"/>
      <c r="AY38" s="41"/>
      <c r="AZ38" s="41"/>
      <c r="BA38" s="76" t="s">
        <v>110</v>
      </c>
      <c r="BB38" s="54">
        <f t="shared" si="10"/>
        <v>0</v>
      </c>
    </row>
    <row r="39" spans="1:54" ht="15.6" customHeight="1" x14ac:dyDescent="0.3">
      <c r="A39" s="33">
        <f>SUBTOTAL(3,$C$8:C39)</f>
        <v>32</v>
      </c>
      <c r="B39" s="68"/>
      <c r="C39" s="86" t="s">
        <v>100</v>
      </c>
      <c r="D39" s="84" t="s">
        <v>22</v>
      </c>
      <c r="E39" s="44">
        <v>45817</v>
      </c>
      <c r="F39" s="44"/>
      <c r="G39" s="69" t="s">
        <v>93</v>
      </c>
      <c r="H39" s="69" t="s">
        <v>93</v>
      </c>
      <c r="I39" s="69" t="s">
        <v>93</v>
      </c>
      <c r="J39" s="69"/>
      <c r="K39" s="69">
        <v>8</v>
      </c>
      <c r="L39" s="69">
        <v>8</v>
      </c>
      <c r="M39" s="69">
        <v>8</v>
      </c>
      <c r="N39" s="69">
        <v>8</v>
      </c>
      <c r="O39" s="69">
        <v>8</v>
      </c>
      <c r="P39" s="69">
        <v>8</v>
      </c>
      <c r="Q39" s="69"/>
      <c r="R39" s="69">
        <v>8</v>
      </c>
      <c r="S39" s="69">
        <v>8</v>
      </c>
      <c r="T39" s="69">
        <v>8</v>
      </c>
      <c r="U39" s="69">
        <v>8</v>
      </c>
      <c r="V39" s="69">
        <v>8</v>
      </c>
      <c r="W39" s="69">
        <v>8</v>
      </c>
      <c r="X39" s="69"/>
      <c r="Y39" s="69">
        <v>8</v>
      </c>
      <c r="Z39" s="69">
        <v>8</v>
      </c>
      <c r="AA39" s="69">
        <v>8</v>
      </c>
      <c r="AB39" s="69">
        <v>8</v>
      </c>
      <c r="AC39" s="69">
        <v>8</v>
      </c>
      <c r="AD39" s="69">
        <v>8</v>
      </c>
      <c r="AE39" s="69"/>
      <c r="AF39" s="69">
        <v>8</v>
      </c>
      <c r="AG39" s="69">
        <v>8</v>
      </c>
      <c r="AH39" s="69">
        <v>8</v>
      </c>
      <c r="AI39" s="69">
        <v>8</v>
      </c>
      <c r="AJ39" s="69">
        <v>8</v>
      </c>
      <c r="AK39" s="69">
        <v>8</v>
      </c>
      <c r="AL39" s="38">
        <f t="shared" si="3"/>
        <v>24</v>
      </c>
      <c r="AM39" s="38">
        <f t="shared" si="4"/>
        <v>0</v>
      </c>
      <c r="AN39" s="38">
        <f t="shared" si="5"/>
        <v>3</v>
      </c>
      <c r="AO39" s="38">
        <f t="shared" si="6"/>
        <v>0</v>
      </c>
      <c r="AP39" s="38">
        <f t="shared" si="7"/>
        <v>0</v>
      </c>
      <c r="AQ39" s="38">
        <f t="shared" si="8"/>
        <v>0</v>
      </c>
      <c r="AR39" s="39">
        <f t="shared" si="9"/>
        <v>26</v>
      </c>
      <c r="AS39" s="40">
        <f>INDEX([1]T01.2026!$C:$C,MATCH(C39,[1]T01.2026!$B:$B,0))</f>
        <v>0</v>
      </c>
      <c r="AT39" s="42">
        <f>INDEX([1]T01.2026!$J:$J,MATCH(C39,[1]T01.2026!$B:$B,0))</f>
        <v>1</v>
      </c>
      <c r="AU39" s="41">
        <v>596610</v>
      </c>
      <c r="AV39" s="43">
        <v>300000</v>
      </c>
      <c r="AW39" s="41">
        <v>100000</v>
      </c>
      <c r="AX39" s="41"/>
      <c r="AY39" s="41"/>
      <c r="AZ39" s="41"/>
      <c r="BA39" s="76" t="s">
        <v>113</v>
      </c>
      <c r="BB39" s="54">
        <f t="shared" si="10"/>
        <v>0</v>
      </c>
    </row>
    <row r="40" spans="1:54" ht="15.6" customHeight="1" x14ac:dyDescent="0.3">
      <c r="A40" s="33">
        <f>SUBTOTAL(3,$C$8:C40)</f>
        <v>33</v>
      </c>
      <c r="B40" s="68"/>
      <c r="C40" s="86" t="s">
        <v>101</v>
      </c>
      <c r="D40" s="84" t="s">
        <v>118</v>
      </c>
      <c r="E40" s="44">
        <v>45817</v>
      </c>
      <c r="F40" s="44"/>
      <c r="G40" s="69" t="s">
        <v>93</v>
      </c>
      <c r="H40" s="69" t="s">
        <v>93</v>
      </c>
      <c r="I40" s="69" t="s">
        <v>93</v>
      </c>
      <c r="J40" s="69"/>
      <c r="K40" s="69">
        <v>8</v>
      </c>
      <c r="L40" s="69">
        <v>8</v>
      </c>
      <c r="M40" s="69">
        <v>8</v>
      </c>
      <c r="N40" s="69">
        <v>8</v>
      </c>
      <c r="O40" s="69">
        <v>8</v>
      </c>
      <c r="P40" s="69">
        <v>8</v>
      </c>
      <c r="Q40" s="69"/>
      <c r="R40" s="69">
        <v>8</v>
      </c>
      <c r="S40" s="69">
        <v>8</v>
      </c>
      <c r="T40" s="69">
        <v>8</v>
      </c>
      <c r="U40" s="69">
        <v>8</v>
      </c>
      <c r="V40" s="69">
        <v>8</v>
      </c>
      <c r="W40" s="69">
        <v>8</v>
      </c>
      <c r="X40" s="69"/>
      <c r="Y40" s="69" t="s">
        <v>27</v>
      </c>
      <c r="Z40" s="69">
        <v>8</v>
      </c>
      <c r="AA40" s="69">
        <v>8</v>
      </c>
      <c r="AB40" s="69">
        <v>8</v>
      </c>
      <c r="AC40" s="69">
        <v>8</v>
      </c>
      <c r="AD40" s="69">
        <v>8</v>
      </c>
      <c r="AE40" s="69"/>
      <c r="AF40" s="69">
        <v>8</v>
      </c>
      <c r="AG40" s="69">
        <v>8</v>
      </c>
      <c r="AH40" s="69">
        <v>8</v>
      </c>
      <c r="AI40" s="69">
        <v>8</v>
      </c>
      <c r="AJ40" s="69">
        <v>8</v>
      </c>
      <c r="AK40" s="69">
        <v>8</v>
      </c>
      <c r="AL40" s="38">
        <f t="shared" si="3"/>
        <v>23</v>
      </c>
      <c r="AM40" s="38">
        <f t="shared" si="4"/>
        <v>1</v>
      </c>
      <c r="AN40" s="38">
        <f t="shared" si="5"/>
        <v>3</v>
      </c>
      <c r="AO40" s="38">
        <f t="shared" si="6"/>
        <v>0</v>
      </c>
      <c r="AP40" s="38">
        <f t="shared" si="7"/>
        <v>0</v>
      </c>
      <c r="AQ40" s="38">
        <f t="shared" si="8"/>
        <v>1</v>
      </c>
      <c r="AR40" s="39">
        <f t="shared" si="9"/>
        <v>26</v>
      </c>
      <c r="AS40" s="40">
        <f>INDEX([1]T01.2026!$C:$C,MATCH(C40,[1]T01.2026!$B:$B,0))</f>
        <v>0</v>
      </c>
      <c r="AT40" s="42">
        <f>INDEX([1]T01.2026!$J:$J,MATCH(C40,[1]T01.2026!$B:$B,0))</f>
        <v>0</v>
      </c>
      <c r="AU40" s="41">
        <v>840000</v>
      </c>
      <c r="AV40" s="43"/>
      <c r="AW40" s="41">
        <v>100000</v>
      </c>
      <c r="AX40" s="41"/>
      <c r="AY40" s="41"/>
      <c r="AZ40" s="41">
        <f>8*70000</f>
        <v>560000</v>
      </c>
      <c r="BA40" s="76" t="s">
        <v>132</v>
      </c>
      <c r="BB40" s="54">
        <f t="shared" si="10"/>
        <v>0</v>
      </c>
    </row>
    <row r="41" spans="1:54" ht="15.6" customHeight="1" x14ac:dyDescent="0.3">
      <c r="A41" s="33">
        <f>SUBTOTAL(3,$C$8:C41)</f>
        <v>34</v>
      </c>
      <c r="B41" s="68"/>
      <c r="C41" s="86" t="s">
        <v>102</v>
      </c>
      <c r="D41" s="84" t="s">
        <v>117</v>
      </c>
      <c r="E41" s="44">
        <v>45838</v>
      </c>
      <c r="F41" s="44"/>
      <c r="G41" s="69" t="s">
        <v>93</v>
      </c>
      <c r="H41" s="69" t="s">
        <v>93</v>
      </c>
      <c r="I41" s="69" t="s">
        <v>93</v>
      </c>
      <c r="J41" s="69"/>
      <c r="K41" s="69">
        <v>8</v>
      </c>
      <c r="L41" s="69">
        <v>8</v>
      </c>
      <c r="M41" s="69">
        <v>8</v>
      </c>
      <c r="N41" s="69">
        <v>8</v>
      </c>
      <c r="O41" s="69">
        <v>8</v>
      </c>
      <c r="P41" s="69">
        <v>8</v>
      </c>
      <c r="Q41" s="69"/>
      <c r="R41" s="69">
        <v>8</v>
      </c>
      <c r="S41" s="69">
        <v>8</v>
      </c>
      <c r="T41" s="69">
        <v>8</v>
      </c>
      <c r="U41" s="69">
        <v>8</v>
      </c>
      <c r="V41" s="69">
        <v>8</v>
      </c>
      <c r="W41" s="69">
        <v>8</v>
      </c>
      <c r="X41" s="69"/>
      <c r="Y41" s="69">
        <v>8</v>
      </c>
      <c r="Z41" s="69">
        <v>8</v>
      </c>
      <c r="AA41" s="69">
        <v>8</v>
      </c>
      <c r="AB41" s="69">
        <v>8</v>
      </c>
      <c r="AC41" s="69">
        <v>8</v>
      </c>
      <c r="AD41" s="69">
        <v>8</v>
      </c>
      <c r="AE41" s="69"/>
      <c r="AF41" s="69">
        <v>8</v>
      </c>
      <c r="AG41" s="69">
        <v>8</v>
      </c>
      <c r="AH41" s="69">
        <v>8</v>
      </c>
      <c r="AI41" s="69">
        <v>8</v>
      </c>
      <c r="AJ41" s="69">
        <v>8</v>
      </c>
      <c r="AK41" s="69">
        <v>8</v>
      </c>
      <c r="AL41" s="38">
        <f t="shared" si="3"/>
        <v>24</v>
      </c>
      <c r="AM41" s="38">
        <f t="shared" si="4"/>
        <v>0</v>
      </c>
      <c r="AN41" s="38">
        <f t="shared" si="5"/>
        <v>3</v>
      </c>
      <c r="AO41" s="38">
        <f t="shared" si="6"/>
        <v>0</v>
      </c>
      <c r="AP41" s="38">
        <f t="shared" si="7"/>
        <v>0</v>
      </c>
      <c r="AQ41" s="38">
        <f t="shared" si="8"/>
        <v>0</v>
      </c>
      <c r="AR41" s="39">
        <f t="shared" si="9"/>
        <v>26</v>
      </c>
      <c r="AS41" s="40">
        <f>INDEX([1]T01.2026!$C:$C,MATCH(C41,[1]T01.2026!$B:$B,0))</f>
        <v>3</v>
      </c>
      <c r="AT41" s="42">
        <f>INDEX([1]T01.2026!$J:$J,MATCH(C41,[1]T01.2026!$B:$B,0))</f>
        <v>4</v>
      </c>
      <c r="AU41" s="73">
        <v>596610</v>
      </c>
      <c r="AV41" s="43"/>
      <c r="AW41" s="40"/>
      <c r="AX41" s="41"/>
      <c r="AY41" s="41"/>
      <c r="AZ41" s="41"/>
      <c r="BA41" s="93" t="s">
        <v>120</v>
      </c>
      <c r="BB41" s="54">
        <f t="shared" si="10"/>
        <v>0</v>
      </c>
    </row>
    <row r="42" spans="1:54" ht="15.6" customHeight="1" x14ac:dyDescent="0.3">
      <c r="A42" s="33">
        <f>SUBTOTAL(3,$C$8:C42)</f>
        <v>35</v>
      </c>
      <c r="B42" s="68"/>
      <c r="C42" s="86" t="s">
        <v>103</v>
      </c>
      <c r="D42" s="84" t="s">
        <v>111</v>
      </c>
      <c r="E42" s="44">
        <v>45838</v>
      </c>
      <c r="F42" s="44"/>
      <c r="G42" s="69" t="s">
        <v>93</v>
      </c>
      <c r="H42" s="69" t="s">
        <v>93</v>
      </c>
      <c r="I42" s="69" t="s">
        <v>93</v>
      </c>
      <c r="J42" s="69"/>
      <c r="K42" s="69">
        <v>8</v>
      </c>
      <c r="L42" s="69">
        <v>8</v>
      </c>
      <c r="M42" s="69">
        <v>8</v>
      </c>
      <c r="N42" s="69">
        <v>8</v>
      </c>
      <c r="O42" s="69">
        <v>8</v>
      </c>
      <c r="P42" s="69">
        <v>8</v>
      </c>
      <c r="Q42" s="69"/>
      <c r="R42" s="69">
        <v>8</v>
      </c>
      <c r="S42" s="69">
        <v>8</v>
      </c>
      <c r="T42" s="69">
        <v>8</v>
      </c>
      <c r="U42" s="69">
        <v>8</v>
      </c>
      <c r="V42" s="69">
        <v>8</v>
      </c>
      <c r="W42" s="69" t="s">
        <v>27</v>
      </c>
      <c r="X42" s="69"/>
      <c r="Y42" s="69">
        <v>8</v>
      </c>
      <c r="Z42" s="69">
        <v>8</v>
      </c>
      <c r="AA42" s="69">
        <v>8</v>
      </c>
      <c r="AB42" s="69">
        <v>8</v>
      </c>
      <c r="AC42" s="69">
        <v>8</v>
      </c>
      <c r="AD42" s="69">
        <v>8</v>
      </c>
      <c r="AE42" s="69"/>
      <c r="AF42" s="69">
        <v>8</v>
      </c>
      <c r="AG42" s="69">
        <v>8</v>
      </c>
      <c r="AH42" s="69">
        <v>8</v>
      </c>
      <c r="AI42" s="69">
        <v>8</v>
      </c>
      <c r="AJ42" s="69">
        <v>8</v>
      </c>
      <c r="AK42" s="69">
        <v>8</v>
      </c>
      <c r="AL42" s="38">
        <f t="shared" si="3"/>
        <v>23</v>
      </c>
      <c r="AM42" s="38">
        <f t="shared" si="4"/>
        <v>1</v>
      </c>
      <c r="AN42" s="38">
        <f t="shared" si="5"/>
        <v>3</v>
      </c>
      <c r="AO42" s="38">
        <f t="shared" si="6"/>
        <v>0</v>
      </c>
      <c r="AP42" s="38">
        <f t="shared" si="7"/>
        <v>0</v>
      </c>
      <c r="AQ42" s="38">
        <f t="shared" si="8"/>
        <v>1</v>
      </c>
      <c r="AR42" s="39">
        <f t="shared" si="9"/>
        <v>26</v>
      </c>
      <c r="AS42" s="40">
        <f>INDEX([1]T01.2026!$C:$C,MATCH(C42,[1]T01.2026!$B:$B,0))</f>
        <v>1</v>
      </c>
      <c r="AT42" s="42">
        <f>INDEX([1]T01.2026!$J:$J,MATCH(C42,[1]T01.2026!$B:$B,0))</f>
        <v>1</v>
      </c>
      <c r="AU42" s="91"/>
      <c r="AV42" s="43"/>
      <c r="AW42" s="41">
        <v>100000</v>
      </c>
      <c r="AX42" s="41"/>
      <c r="AY42" s="41"/>
      <c r="AZ42" s="41"/>
      <c r="BA42" s="90" t="s">
        <v>114</v>
      </c>
      <c r="BB42" s="54">
        <f t="shared" si="10"/>
        <v>0</v>
      </c>
    </row>
    <row r="43" spans="1:54" ht="15.6" customHeight="1" x14ac:dyDescent="0.3">
      <c r="A43" s="33">
        <f>SUBTOTAL(3,$C$8:C43)</f>
        <v>36</v>
      </c>
      <c r="B43" s="68"/>
      <c r="C43" s="86" t="s">
        <v>108</v>
      </c>
      <c r="D43" s="84" t="s">
        <v>22</v>
      </c>
      <c r="E43" s="44">
        <v>45852</v>
      </c>
      <c r="F43" s="44"/>
      <c r="G43" s="69" t="s">
        <v>93</v>
      </c>
      <c r="H43" s="69" t="s">
        <v>93</v>
      </c>
      <c r="I43" s="69" t="s">
        <v>93</v>
      </c>
      <c r="J43" s="69"/>
      <c r="K43" s="69">
        <v>8</v>
      </c>
      <c r="L43" s="69">
        <v>8</v>
      </c>
      <c r="M43" s="69">
        <v>8</v>
      </c>
      <c r="N43" s="69">
        <v>8</v>
      </c>
      <c r="O43" s="69">
        <v>8</v>
      </c>
      <c r="P43" s="69">
        <v>8</v>
      </c>
      <c r="Q43" s="69"/>
      <c r="R43" s="69">
        <v>8</v>
      </c>
      <c r="S43" s="69">
        <v>8</v>
      </c>
      <c r="T43" s="69">
        <v>8</v>
      </c>
      <c r="U43" s="69">
        <v>8</v>
      </c>
      <c r="V43" s="69">
        <v>8</v>
      </c>
      <c r="W43" s="69">
        <v>8</v>
      </c>
      <c r="X43" s="69"/>
      <c r="Y43" s="69">
        <v>8</v>
      </c>
      <c r="Z43" s="69">
        <v>8</v>
      </c>
      <c r="AA43" s="69">
        <v>8</v>
      </c>
      <c r="AB43" s="69">
        <v>8</v>
      </c>
      <c r="AC43" s="69">
        <v>8</v>
      </c>
      <c r="AD43" s="69">
        <v>8</v>
      </c>
      <c r="AE43" s="69"/>
      <c r="AF43" s="69">
        <v>8</v>
      </c>
      <c r="AG43" s="69">
        <v>8</v>
      </c>
      <c r="AH43" s="69">
        <v>8</v>
      </c>
      <c r="AI43" s="69">
        <v>8</v>
      </c>
      <c r="AJ43" s="69">
        <v>8</v>
      </c>
      <c r="AK43" s="69">
        <v>8</v>
      </c>
      <c r="AL43" s="38">
        <f t="shared" si="3"/>
        <v>24</v>
      </c>
      <c r="AM43" s="38">
        <f t="shared" si="4"/>
        <v>0</v>
      </c>
      <c r="AN43" s="38">
        <f t="shared" si="5"/>
        <v>3</v>
      </c>
      <c r="AO43" s="38">
        <f t="shared" si="6"/>
        <v>0</v>
      </c>
      <c r="AP43" s="38">
        <f t="shared" si="7"/>
        <v>0</v>
      </c>
      <c r="AQ43" s="38">
        <f t="shared" si="8"/>
        <v>0</v>
      </c>
      <c r="AR43" s="39">
        <f t="shared" si="9"/>
        <v>26</v>
      </c>
      <c r="AS43" s="40">
        <f>INDEX([1]T01.2026!$C:$C,MATCH(C43,[1]T01.2026!$B:$B,0))</f>
        <v>3</v>
      </c>
      <c r="AT43" s="42">
        <f>INDEX([1]T01.2026!$J:$J,MATCH(C43,[1]T01.2026!$B:$B,0))</f>
        <v>4</v>
      </c>
      <c r="AU43" s="73">
        <v>596610</v>
      </c>
      <c r="AV43" s="43"/>
      <c r="AW43" s="41">
        <v>100000</v>
      </c>
      <c r="AX43" s="41"/>
      <c r="AY43" s="41"/>
      <c r="AZ43" s="41"/>
      <c r="BA43" s="76" t="s">
        <v>115</v>
      </c>
      <c r="BB43" s="54">
        <f t="shared" si="10"/>
        <v>0</v>
      </c>
    </row>
    <row r="44" spans="1:54" ht="15.6" customHeight="1" x14ac:dyDescent="0.3">
      <c r="A44" s="33">
        <f>SUBTOTAL(3,$C$8:C44)</f>
        <v>37</v>
      </c>
      <c r="B44" s="68"/>
      <c r="C44" s="86" t="s">
        <v>109</v>
      </c>
      <c r="D44" s="84" t="s">
        <v>31</v>
      </c>
      <c r="E44" s="44">
        <v>45866</v>
      </c>
      <c r="F44" s="44"/>
      <c r="G44" s="69" t="s">
        <v>93</v>
      </c>
      <c r="H44" s="69" t="s">
        <v>93</v>
      </c>
      <c r="I44" s="69" t="s">
        <v>93</v>
      </c>
      <c r="J44" s="69"/>
      <c r="K44" s="69">
        <v>8</v>
      </c>
      <c r="L44" s="69">
        <v>8</v>
      </c>
      <c r="M44" s="69">
        <v>8</v>
      </c>
      <c r="N44" s="69">
        <v>8</v>
      </c>
      <c r="O44" s="69">
        <v>8</v>
      </c>
      <c r="P44" s="69">
        <v>8</v>
      </c>
      <c r="Q44" s="69"/>
      <c r="R44" s="69">
        <v>8</v>
      </c>
      <c r="S44" s="69">
        <v>8</v>
      </c>
      <c r="T44" s="69">
        <v>8</v>
      </c>
      <c r="U44" s="69">
        <v>8</v>
      </c>
      <c r="V44" s="69">
        <v>8</v>
      </c>
      <c r="W44" s="69">
        <v>8</v>
      </c>
      <c r="X44" s="69"/>
      <c r="Y44" s="69">
        <v>8</v>
      </c>
      <c r="Z44" s="69">
        <v>8</v>
      </c>
      <c r="AA44" s="69">
        <v>8</v>
      </c>
      <c r="AB44" s="69">
        <v>8</v>
      </c>
      <c r="AC44" s="69">
        <v>8</v>
      </c>
      <c r="AD44" s="69">
        <v>8</v>
      </c>
      <c r="AE44" s="69"/>
      <c r="AF44" s="69" t="s">
        <v>27</v>
      </c>
      <c r="AG44" s="69" t="s">
        <v>30</v>
      </c>
      <c r="AH44" s="69" t="s">
        <v>30</v>
      </c>
      <c r="AI44" s="69">
        <v>8</v>
      </c>
      <c r="AJ44" s="69">
        <v>8</v>
      </c>
      <c r="AK44" s="69">
        <v>8</v>
      </c>
      <c r="AL44" s="38">
        <f t="shared" si="3"/>
        <v>21</v>
      </c>
      <c r="AM44" s="38">
        <f t="shared" si="4"/>
        <v>1</v>
      </c>
      <c r="AN44" s="38">
        <f t="shared" si="5"/>
        <v>3</v>
      </c>
      <c r="AO44" s="38">
        <f t="shared" si="6"/>
        <v>0</v>
      </c>
      <c r="AP44" s="38">
        <f t="shared" si="7"/>
        <v>2</v>
      </c>
      <c r="AQ44" s="38">
        <f t="shared" si="8"/>
        <v>3</v>
      </c>
      <c r="AR44" s="39">
        <f t="shared" si="9"/>
        <v>24</v>
      </c>
      <c r="AS44" s="40">
        <f>INDEX([1]T01.2026!$C:$C,MATCH(C44,[1]T01.2026!$B:$B,0))</f>
        <v>0</v>
      </c>
      <c r="AT44" s="42">
        <f>INDEX([1]T01.2026!$J:$J,MATCH(C44,[1]T01.2026!$B:$B,0))</f>
        <v>0</v>
      </c>
      <c r="AU44" s="73">
        <v>596610</v>
      </c>
      <c r="AV44" s="43"/>
      <c r="AW44" s="41">
        <v>100000</v>
      </c>
      <c r="AX44" s="41"/>
      <c r="AY44" s="41"/>
      <c r="AZ44" s="41"/>
      <c r="BA44" s="92" t="s">
        <v>141</v>
      </c>
      <c r="BB44" s="54">
        <f t="shared" si="10"/>
        <v>0</v>
      </c>
    </row>
    <row r="45" spans="1:54" ht="15.6" customHeight="1" x14ac:dyDescent="0.3">
      <c r="A45" s="33">
        <f>SUBTOTAL(3,$C$8:C45)</f>
        <v>38</v>
      </c>
      <c r="B45" s="68"/>
      <c r="C45" s="86" t="s">
        <v>112</v>
      </c>
      <c r="D45" s="84" t="s">
        <v>111</v>
      </c>
      <c r="E45" s="44">
        <v>45870</v>
      </c>
      <c r="F45" s="44"/>
      <c r="G45" s="69" t="s">
        <v>93</v>
      </c>
      <c r="H45" s="69" t="s">
        <v>93</v>
      </c>
      <c r="I45" s="69" t="s">
        <v>93</v>
      </c>
      <c r="J45" s="69"/>
      <c r="K45" s="69">
        <v>8</v>
      </c>
      <c r="L45" s="69">
        <v>8</v>
      </c>
      <c r="M45" s="69">
        <v>8</v>
      </c>
      <c r="N45" s="69">
        <v>8</v>
      </c>
      <c r="O45" s="69">
        <v>8</v>
      </c>
      <c r="P45" s="69">
        <v>8</v>
      </c>
      <c r="Q45" s="69"/>
      <c r="R45" s="69">
        <v>8</v>
      </c>
      <c r="S45" s="69">
        <v>8</v>
      </c>
      <c r="T45" s="69">
        <v>8</v>
      </c>
      <c r="U45" s="69">
        <v>8</v>
      </c>
      <c r="V45" s="69">
        <v>8</v>
      </c>
      <c r="W45" s="69">
        <v>8</v>
      </c>
      <c r="X45" s="69"/>
      <c r="Y45" s="69">
        <v>8</v>
      </c>
      <c r="Z45" s="69">
        <v>8</v>
      </c>
      <c r="AA45" s="69">
        <v>8</v>
      </c>
      <c r="AB45" s="69">
        <v>8</v>
      </c>
      <c r="AC45" s="69">
        <v>8</v>
      </c>
      <c r="AD45" s="69">
        <v>8</v>
      </c>
      <c r="AE45" s="69"/>
      <c r="AF45" s="69">
        <v>8</v>
      </c>
      <c r="AG45" s="69">
        <v>8</v>
      </c>
      <c r="AH45" s="69">
        <v>8</v>
      </c>
      <c r="AI45" s="69">
        <v>8</v>
      </c>
      <c r="AJ45" s="69">
        <v>8</v>
      </c>
      <c r="AK45" s="69">
        <v>8</v>
      </c>
      <c r="AL45" s="38">
        <f t="shared" si="3"/>
        <v>24</v>
      </c>
      <c r="AM45" s="38">
        <f t="shared" si="4"/>
        <v>0</v>
      </c>
      <c r="AN45" s="38">
        <f t="shared" si="5"/>
        <v>3</v>
      </c>
      <c r="AO45" s="38">
        <f t="shared" si="6"/>
        <v>0</v>
      </c>
      <c r="AP45" s="38">
        <f t="shared" si="7"/>
        <v>0</v>
      </c>
      <c r="AQ45" s="38">
        <f t="shared" si="8"/>
        <v>0</v>
      </c>
      <c r="AR45" s="39">
        <f t="shared" si="9"/>
        <v>26</v>
      </c>
      <c r="AS45" s="40">
        <f>INDEX([1]T01.2026!$C:$C,MATCH(C45,[1]T01.2026!$B:$B,0))</f>
        <v>1</v>
      </c>
      <c r="AT45" s="42">
        <f>INDEX([1]T01.2026!$J:$J,MATCH(C45,[1]T01.2026!$B:$B,0))</f>
        <v>2</v>
      </c>
      <c r="AU45" s="91"/>
      <c r="AV45" s="43"/>
      <c r="AW45" s="41">
        <v>100000</v>
      </c>
      <c r="AX45" s="41"/>
      <c r="AY45" s="41">
        <v>300000</v>
      </c>
      <c r="AZ45" s="41"/>
      <c r="BA45" s="90" t="s">
        <v>119</v>
      </c>
      <c r="BB45" s="54">
        <f t="shared" si="10"/>
        <v>0</v>
      </c>
    </row>
    <row r="46" spans="1:54" ht="15.6" customHeight="1" x14ac:dyDescent="0.3">
      <c r="A46" s="33">
        <f>SUBTOTAL(3,$C$8:C46)</f>
        <v>39</v>
      </c>
      <c r="B46" s="68"/>
      <c r="C46" s="86" t="s">
        <v>116</v>
      </c>
      <c r="D46" s="84" t="s">
        <v>22</v>
      </c>
      <c r="E46" s="44">
        <v>45876</v>
      </c>
      <c r="F46" s="44"/>
      <c r="G46" s="69" t="s">
        <v>93</v>
      </c>
      <c r="H46" s="69" t="s">
        <v>93</v>
      </c>
      <c r="I46" s="69" t="s">
        <v>93</v>
      </c>
      <c r="J46" s="69"/>
      <c r="K46" s="69">
        <v>8</v>
      </c>
      <c r="L46" s="69">
        <v>8</v>
      </c>
      <c r="M46" s="69">
        <v>8</v>
      </c>
      <c r="N46" s="69">
        <v>8</v>
      </c>
      <c r="O46" s="69">
        <v>8</v>
      </c>
      <c r="P46" s="69">
        <v>8</v>
      </c>
      <c r="Q46" s="69"/>
      <c r="R46" s="69">
        <v>8</v>
      </c>
      <c r="S46" s="69">
        <v>8</v>
      </c>
      <c r="T46" s="69">
        <v>8</v>
      </c>
      <c r="U46" s="69">
        <v>8</v>
      </c>
      <c r="V46" s="69">
        <v>8</v>
      </c>
      <c r="W46" s="69">
        <v>8</v>
      </c>
      <c r="X46" s="69"/>
      <c r="Y46" s="69">
        <v>8</v>
      </c>
      <c r="Z46" s="69">
        <v>8</v>
      </c>
      <c r="AA46" s="69">
        <v>8</v>
      </c>
      <c r="AB46" s="69">
        <v>8</v>
      </c>
      <c r="AC46" s="69">
        <v>8</v>
      </c>
      <c r="AD46" s="69">
        <v>8</v>
      </c>
      <c r="AE46" s="69"/>
      <c r="AF46" s="69">
        <v>8</v>
      </c>
      <c r="AG46" s="69">
        <v>8</v>
      </c>
      <c r="AH46" s="69">
        <v>8</v>
      </c>
      <c r="AI46" s="69">
        <v>8</v>
      </c>
      <c r="AJ46" s="69">
        <v>8</v>
      </c>
      <c r="AK46" s="69">
        <v>8</v>
      </c>
      <c r="AL46" s="38">
        <f t="shared" si="3"/>
        <v>24</v>
      </c>
      <c r="AM46" s="38">
        <f t="shared" si="4"/>
        <v>0</v>
      </c>
      <c r="AN46" s="38">
        <f t="shared" si="5"/>
        <v>3</v>
      </c>
      <c r="AO46" s="38">
        <f t="shared" si="6"/>
        <v>0</v>
      </c>
      <c r="AP46" s="38">
        <f t="shared" si="7"/>
        <v>0</v>
      </c>
      <c r="AQ46" s="38">
        <f t="shared" si="8"/>
        <v>0</v>
      </c>
      <c r="AR46" s="39">
        <f t="shared" si="9"/>
        <v>26</v>
      </c>
      <c r="AS46" s="40">
        <f>INDEX([1]T01.2026!$C:$C,MATCH(C46,[1]T01.2026!$B:$B,0))</f>
        <v>0</v>
      </c>
      <c r="AT46" s="42">
        <f>INDEX([1]T01.2026!$J:$J,MATCH(C46,[1]T01.2026!$B:$B,0))</f>
        <v>1</v>
      </c>
      <c r="AU46" s="73">
        <v>596610</v>
      </c>
      <c r="AV46" s="43"/>
      <c r="AW46" s="40"/>
      <c r="AX46" s="41"/>
      <c r="AY46" s="41"/>
      <c r="AZ46" s="41"/>
      <c r="BA46" s="76" t="s">
        <v>124</v>
      </c>
      <c r="BB46" s="54">
        <f t="shared" si="10"/>
        <v>0</v>
      </c>
    </row>
    <row r="47" spans="1:54" ht="15.6" customHeight="1" x14ac:dyDescent="0.3">
      <c r="A47" s="33">
        <f>SUBTOTAL(3,$C$8:C47)</f>
        <v>40</v>
      </c>
      <c r="B47" s="68"/>
      <c r="C47" s="50" t="s">
        <v>123</v>
      </c>
      <c r="D47" s="84" t="s">
        <v>22</v>
      </c>
      <c r="E47" s="44">
        <v>45943</v>
      </c>
      <c r="F47" s="44"/>
      <c r="G47" s="69" t="s">
        <v>93</v>
      </c>
      <c r="H47" s="69" t="s">
        <v>93</v>
      </c>
      <c r="I47" s="69" t="s">
        <v>93</v>
      </c>
      <c r="J47" s="69"/>
      <c r="K47" s="69">
        <v>8</v>
      </c>
      <c r="L47" s="69">
        <v>8</v>
      </c>
      <c r="M47" s="69">
        <v>8</v>
      </c>
      <c r="N47" s="69">
        <v>8</v>
      </c>
      <c r="O47" s="69">
        <v>8</v>
      </c>
      <c r="P47" s="69">
        <v>8</v>
      </c>
      <c r="Q47" s="69"/>
      <c r="R47" s="69">
        <v>8</v>
      </c>
      <c r="S47" s="69">
        <v>8</v>
      </c>
      <c r="T47" s="69">
        <v>8</v>
      </c>
      <c r="U47" s="69">
        <v>8</v>
      </c>
      <c r="V47" s="69">
        <v>8</v>
      </c>
      <c r="W47" s="69">
        <v>8</v>
      </c>
      <c r="X47" s="69"/>
      <c r="Y47" s="69">
        <v>8</v>
      </c>
      <c r="Z47" s="69">
        <v>8</v>
      </c>
      <c r="AA47" s="69">
        <v>8</v>
      </c>
      <c r="AB47" s="69">
        <v>8</v>
      </c>
      <c r="AC47" s="69">
        <v>8</v>
      </c>
      <c r="AD47" s="69">
        <v>8</v>
      </c>
      <c r="AE47" s="69"/>
      <c r="AF47" s="69">
        <v>8</v>
      </c>
      <c r="AG47" s="69">
        <v>8</v>
      </c>
      <c r="AH47" s="69">
        <v>8</v>
      </c>
      <c r="AI47" s="69">
        <v>8</v>
      </c>
      <c r="AJ47" s="69">
        <v>8</v>
      </c>
      <c r="AK47" s="69">
        <v>8</v>
      </c>
      <c r="AL47" s="38">
        <f t="shared" si="3"/>
        <v>24</v>
      </c>
      <c r="AM47" s="38">
        <f t="shared" si="4"/>
        <v>0</v>
      </c>
      <c r="AN47" s="38">
        <f t="shared" si="5"/>
        <v>3</v>
      </c>
      <c r="AO47" s="38">
        <f t="shared" si="6"/>
        <v>0</v>
      </c>
      <c r="AP47" s="38">
        <f t="shared" si="7"/>
        <v>0</v>
      </c>
      <c r="AQ47" s="38">
        <f t="shared" si="8"/>
        <v>0</v>
      </c>
      <c r="AR47" s="39">
        <f t="shared" si="9"/>
        <v>26</v>
      </c>
      <c r="AS47" s="40">
        <f>INDEX([1]T01.2026!$C:$C,MATCH(C47,[1]T01.2026!$B:$B,0))</f>
        <v>0</v>
      </c>
      <c r="AT47" s="42">
        <f>INDEX([1]T01.2026!$J:$J,MATCH(C47,[1]T01.2026!$B:$B,0))</f>
        <v>1</v>
      </c>
      <c r="AU47" s="91"/>
      <c r="AV47" s="43">
        <v>80000</v>
      </c>
      <c r="AW47" s="40"/>
      <c r="AX47" s="41"/>
      <c r="AY47" s="41"/>
      <c r="AZ47" s="41"/>
      <c r="BA47" s="76" t="s">
        <v>136</v>
      </c>
      <c r="BB47" s="54">
        <f t="shared" si="10"/>
        <v>0</v>
      </c>
    </row>
    <row r="48" spans="1:54" ht="15.6" customHeight="1" x14ac:dyDescent="0.3">
      <c r="A48" s="33">
        <f>SUBTOTAL(3,$C$8:C48)</f>
        <v>41</v>
      </c>
      <c r="B48" s="68"/>
      <c r="C48" s="50" t="s">
        <v>133</v>
      </c>
      <c r="D48" s="49" t="s">
        <v>88</v>
      </c>
      <c r="E48" s="44">
        <v>46016</v>
      </c>
      <c r="F48" s="44"/>
      <c r="G48" s="69" t="s">
        <v>93</v>
      </c>
      <c r="H48" s="69" t="s">
        <v>93</v>
      </c>
      <c r="I48" s="69" t="s">
        <v>93</v>
      </c>
      <c r="J48" s="69"/>
      <c r="K48" s="69">
        <v>8</v>
      </c>
      <c r="L48" s="69">
        <v>8</v>
      </c>
      <c r="M48" s="69">
        <v>8</v>
      </c>
      <c r="N48" s="69">
        <v>8</v>
      </c>
      <c r="O48" s="69">
        <v>8</v>
      </c>
      <c r="P48" s="69">
        <v>8</v>
      </c>
      <c r="Q48" s="69"/>
      <c r="R48" s="69">
        <v>8</v>
      </c>
      <c r="S48" s="69">
        <v>8</v>
      </c>
      <c r="T48" s="69">
        <v>8</v>
      </c>
      <c r="U48" s="69">
        <v>8</v>
      </c>
      <c r="V48" s="69">
        <v>8</v>
      </c>
      <c r="W48" s="69">
        <v>8</v>
      </c>
      <c r="X48" s="69"/>
      <c r="Y48" s="69">
        <v>8</v>
      </c>
      <c r="Z48" s="69">
        <v>8</v>
      </c>
      <c r="AA48" s="69">
        <v>8</v>
      </c>
      <c r="AB48" s="69">
        <v>8</v>
      </c>
      <c r="AC48" s="69">
        <v>8</v>
      </c>
      <c r="AD48" s="69">
        <v>8</v>
      </c>
      <c r="AE48" s="69"/>
      <c r="AF48" s="69">
        <v>8</v>
      </c>
      <c r="AG48" s="69">
        <v>8</v>
      </c>
      <c r="AH48" s="69">
        <v>8</v>
      </c>
      <c r="AI48" s="69">
        <v>8</v>
      </c>
      <c r="AJ48" s="69">
        <v>8</v>
      </c>
      <c r="AK48" s="69">
        <v>8</v>
      </c>
      <c r="AL48" s="38">
        <f t="shared" si="3"/>
        <v>24</v>
      </c>
      <c r="AM48" s="38">
        <f t="shared" si="4"/>
        <v>0</v>
      </c>
      <c r="AN48" s="38">
        <f t="shared" si="5"/>
        <v>3</v>
      </c>
      <c r="AO48" s="38">
        <f t="shared" si="6"/>
        <v>0</v>
      </c>
      <c r="AP48" s="38">
        <v>0</v>
      </c>
      <c r="AQ48" s="38">
        <f t="shared" si="8"/>
        <v>0</v>
      </c>
      <c r="AR48" s="82">
        <v>27</v>
      </c>
      <c r="AS48" s="40"/>
      <c r="AT48" s="42"/>
      <c r="AU48" s="41"/>
      <c r="AV48" s="43"/>
      <c r="AW48" s="41">
        <v>100000</v>
      </c>
      <c r="AX48" s="41"/>
      <c r="AY48" s="41"/>
      <c r="AZ48" s="41"/>
      <c r="BA48" s="92" t="s">
        <v>135</v>
      </c>
      <c r="BB48" s="54">
        <f t="shared" si="10"/>
        <v>0</v>
      </c>
    </row>
    <row r="49" spans="2:53" x14ac:dyDescent="0.3">
      <c r="B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70">
        <f t="shared" ref="AL49:AZ49" si="11">SUM(AL8:AL48)</f>
        <v>964.5</v>
      </c>
      <c r="AM49" s="52">
        <f t="shared" si="11"/>
        <v>17.5</v>
      </c>
      <c r="AN49" s="70">
        <f t="shared" si="11"/>
        <v>123</v>
      </c>
      <c r="AO49" s="70">
        <f t="shared" si="11"/>
        <v>0</v>
      </c>
      <c r="AP49" s="70">
        <f t="shared" si="11"/>
        <v>2</v>
      </c>
      <c r="AQ49" s="70">
        <f t="shared" si="11"/>
        <v>19.5</v>
      </c>
      <c r="AR49" s="70">
        <f t="shared" si="11"/>
        <v>1065</v>
      </c>
      <c r="AS49" s="70">
        <f t="shared" si="11"/>
        <v>150</v>
      </c>
      <c r="AT49" s="70">
        <f t="shared" si="11"/>
        <v>170.5</v>
      </c>
      <c r="AU49" s="70">
        <f t="shared" si="11"/>
        <v>23098734.539999999</v>
      </c>
      <c r="AV49" s="70">
        <f t="shared" si="11"/>
        <v>1660000</v>
      </c>
      <c r="AW49" s="70">
        <f t="shared" si="11"/>
        <v>2500000</v>
      </c>
      <c r="AX49" s="70">
        <f t="shared" si="11"/>
        <v>0</v>
      </c>
      <c r="AY49" s="70">
        <f t="shared" si="11"/>
        <v>1200000</v>
      </c>
      <c r="AZ49" s="70">
        <f t="shared" si="11"/>
        <v>1750000</v>
      </c>
      <c r="BA49" s="12"/>
    </row>
    <row r="50" spans="2:53" x14ac:dyDescent="0.3">
      <c r="B50" s="32"/>
      <c r="D50" s="5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54"/>
      <c r="AN50" s="32"/>
      <c r="AO50" s="32"/>
      <c r="AP50" s="32"/>
      <c r="AQ50" s="32"/>
      <c r="AR50" s="52">
        <f>SUM(AR8:AR48)</f>
        <v>1065</v>
      </c>
      <c r="AU50" s="85">
        <v>238824</v>
      </c>
      <c r="BA50" s="12"/>
    </row>
    <row r="51" spans="2:53" ht="15.6" customHeight="1" x14ac:dyDescent="0.3">
      <c r="C51" s="56" t="s">
        <v>46</v>
      </c>
      <c r="D51" s="57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V51" s="79"/>
      <c r="BA51" s="12"/>
    </row>
    <row r="52" spans="2:53" ht="15.6" customHeight="1" x14ac:dyDescent="0.3">
      <c r="C52" s="58" t="s">
        <v>47</v>
      </c>
      <c r="D52" s="59" t="s">
        <v>48</v>
      </c>
      <c r="E52" s="89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T52" s="74"/>
      <c r="AV52" s="80"/>
      <c r="BA52" s="12"/>
    </row>
    <row r="53" spans="2:53" ht="15.6" customHeight="1" x14ac:dyDescent="0.3">
      <c r="C53" s="58" t="s">
        <v>11</v>
      </c>
      <c r="D53" s="60" t="s">
        <v>30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T53" s="74"/>
      <c r="AU53" s="74"/>
      <c r="BA53" s="12"/>
    </row>
    <row r="54" spans="2:53" ht="15.6" customHeight="1" x14ac:dyDescent="0.3">
      <c r="C54" s="58" t="s">
        <v>49</v>
      </c>
      <c r="D54" s="61" t="s">
        <v>25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BA54" s="12"/>
    </row>
    <row r="55" spans="2:53" ht="15.6" customHeight="1" x14ac:dyDescent="0.3">
      <c r="C55" s="58" t="s">
        <v>50</v>
      </c>
      <c r="D55" s="59" t="s">
        <v>51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BA55" s="12"/>
    </row>
    <row r="56" spans="2:53" ht="15.6" customHeight="1" x14ac:dyDescent="0.3">
      <c r="C56" s="48" t="s">
        <v>52</v>
      </c>
      <c r="D56" s="62" t="s">
        <v>27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BA56" s="12"/>
    </row>
    <row r="57" spans="2:53" ht="15.6" customHeight="1" x14ac:dyDescent="0.3">
      <c r="C57" s="48" t="s">
        <v>53</v>
      </c>
      <c r="D57" s="62" t="s">
        <v>54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BA57" s="12"/>
    </row>
    <row r="58" spans="2:53" ht="15.6" customHeight="1" x14ac:dyDescent="0.3">
      <c r="C58" s="48" t="s">
        <v>55</v>
      </c>
      <c r="D58" s="62" t="s">
        <v>56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BA58" s="12"/>
    </row>
    <row r="59" spans="2:53" ht="15.6" customHeight="1" x14ac:dyDescent="0.3">
      <c r="C59" s="48" t="s">
        <v>57</v>
      </c>
      <c r="D59" s="62" t="s">
        <v>58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A59" s="12"/>
    </row>
    <row r="60" spans="2:53" ht="15.6" customHeight="1" x14ac:dyDescent="0.3">
      <c r="C60" s="48" t="s">
        <v>59</v>
      </c>
      <c r="D60" s="6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A60" s="12"/>
    </row>
    <row r="61" spans="2:53" ht="15.6" customHeight="1" x14ac:dyDescent="0.3">
      <c r="C61" s="48" t="s">
        <v>60</v>
      </c>
      <c r="D61" s="62" t="s">
        <v>61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A61" s="12"/>
    </row>
    <row r="62" spans="2:53" ht="15.6" customHeight="1" x14ac:dyDescent="0.3">
      <c r="C62" s="48" t="s">
        <v>77</v>
      </c>
      <c r="D62" s="75" t="s">
        <v>76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BA62" s="12"/>
    </row>
    <row r="63" spans="2:53" x14ac:dyDescent="0.3">
      <c r="B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54"/>
      <c r="AN63" s="32"/>
      <c r="AO63" s="32"/>
      <c r="AP63" s="32"/>
      <c r="AQ63" s="32"/>
      <c r="BA63" s="12"/>
    </row>
    <row r="64" spans="2:53" x14ac:dyDescent="0.3">
      <c r="B64" s="32"/>
      <c r="C64" s="63" t="s">
        <v>139</v>
      </c>
      <c r="D64" s="64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BA64" s="12"/>
    </row>
    <row r="65" spans="2:43" x14ac:dyDescent="0.3">
      <c r="B65" s="32"/>
      <c r="C65" s="50" t="s">
        <v>26</v>
      </c>
      <c r="D65" s="32" t="s">
        <v>122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spans="2:43" x14ac:dyDescent="0.3">
      <c r="B66" s="32"/>
      <c r="C66" s="50" t="s">
        <v>21</v>
      </c>
      <c r="D66" s="32" t="s">
        <v>128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</row>
    <row r="67" spans="2:43" x14ac:dyDescent="0.3">
      <c r="B67" s="32"/>
      <c r="C67" s="50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2:43" x14ac:dyDescent="0.3">
      <c r="B68" s="32"/>
      <c r="C68" s="50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2:43" x14ac:dyDescent="0.3">
      <c r="B69" s="32"/>
      <c r="C69" s="50"/>
      <c r="D69" s="7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43" x14ac:dyDescent="0.3">
      <c r="B70" s="32"/>
      <c r="C70" s="50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43" x14ac:dyDescent="0.3">
      <c r="B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43" x14ac:dyDescent="0.3">
      <c r="B72" s="32"/>
      <c r="C72" s="72"/>
      <c r="D72" s="7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43" x14ac:dyDescent="0.3">
      <c r="B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43" x14ac:dyDescent="0.3">
      <c r="B74" s="32"/>
      <c r="D74" s="87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43" x14ac:dyDescent="0.3">
      <c r="B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43" x14ac:dyDescent="0.3">
      <c r="B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43" x14ac:dyDescent="0.3">
      <c r="B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43" x14ac:dyDescent="0.3">
      <c r="B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43" x14ac:dyDescent="0.3">
      <c r="B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43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53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53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53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53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53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53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53" x14ac:dyDescent="0.3">
      <c r="B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</row>
    <row r="1240" spans="1:53" x14ac:dyDescent="0.3">
      <c r="A1240" s="55"/>
      <c r="B1240" s="32"/>
      <c r="F1240" s="65"/>
    </row>
    <row r="1241" spans="1:53" x14ac:dyDescent="0.3">
      <c r="A1241" s="55"/>
      <c r="B1241" s="32"/>
      <c r="F1241" s="65"/>
    </row>
    <row r="1242" spans="1:53" x14ac:dyDescent="0.3">
      <c r="A1242" s="55"/>
      <c r="B1242" s="32"/>
      <c r="F1242" s="65"/>
    </row>
    <row r="1243" spans="1:53" x14ac:dyDescent="0.3">
      <c r="A1243" s="55"/>
      <c r="B1243" s="32"/>
      <c r="F1243" s="65"/>
    </row>
    <row r="1244" spans="1:53" x14ac:dyDescent="0.3">
      <c r="A1244" s="55"/>
      <c r="B1244" s="32"/>
      <c r="F1244" s="65"/>
    </row>
    <row r="1245" spans="1:53" x14ac:dyDescent="0.3">
      <c r="A1245" s="55"/>
      <c r="B1245" s="32"/>
      <c r="F1245" s="65"/>
    </row>
    <row r="1246" spans="1:53" x14ac:dyDescent="0.3">
      <c r="A1246" s="55"/>
      <c r="B1246" s="32"/>
      <c r="F1246" s="65"/>
    </row>
    <row r="1247" spans="1:53" x14ac:dyDescent="0.3">
      <c r="A1247" s="55"/>
      <c r="B1247" s="32"/>
      <c r="F1247" s="65"/>
    </row>
    <row r="1248" spans="1:53" s="66" customFormat="1" x14ac:dyDescent="0.3">
      <c r="A1248" s="55"/>
      <c r="B1248" s="32"/>
      <c r="C1248" s="32"/>
      <c r="D1248" s="32"/>
      <c r="E1248" s="51"/>
      <c r="F1248" s="65"/>
      <c r="AL1248" s="53"/>
      <c r="AM1248" s="53"/>
      <c r="AN1248" s="53"/>
      <c r="AO1248" s="53"/>
      <c r="AP1248" s="53"/>
      <c r="AQ1248" s="53"/>
      <c r="AR1248" s="32"/>
      <c r="AS1248" s="32"/>
      <c r="AT1248" s="32"/>
      <c r="AU1248" s="53"/>
      <c r="AV1248" s="32"/>
      <c r="AW1248" s="32"/>
      <c r="AX1248" s="32"/>
      <c r="AY1248" s="53"/>
      <c r="AZ1248" s="53"/>
      <c r="BA1248" s="32"/>
    </row>
    <row r="1249" spans="1:53" s="66" customFormat="1" x14ac:dyDescent="0.3">
      <c r="A1249" s="55"/>
      <c r="B1249" s="32"/>
      <c r="C1249" s="32"/>
      <c r="D1249" s="32"/>
      <c r="E1249" s="51"/>
      <c r="F1249" s="65"/>
      <c r="AL1249" s="53"/>
      <c r="AM1249" s="53"/>
      <c r="AN1249" s="53"/>
      <c r="AO1249" s="53"/>
      <c r="AP1249" s="53"/>
      <c r="AQ1249" s="53"/>
      <c r="AR1249" s="32"/>
      <c r="AS1249" s="32"/>
      <c r="AT1249" s="32"/>
      <c r="AU1249" s="53"/>
      <c r="AV1249" s="32"/>
      <c r="AW1249" s="32"/>
      <c r="AX1249" s="32"/>
      <c r="AY1249" s="53"/>
      <c r="AZ1249" s="53"/>
      <c r="BA1249" s="32"/>
    </row>
    <row r="1250" spans="1:53" s="66" customFormat="1" x14ac:dyDescent="0.3">
      <c r="A1250" s="55"/>
      <c r="B1250" s="32"/>
      <c r="C1250" s="32"/>
      <c r="D1250" s="32"/>
      <c r="E1250" s="51"/>
      <c r="F1250" s="65"/>
      <c r="AL1250" s="53"/>
      <c r="AM1250" s="53"/>
      <c r="AN1250" s="53"/>
      <c r="AO1250" s="53"/>
      <c r="AP1250" s="53"/>
      <c r="AQ1250" s="53"/>
      <c r="AR1250" s="32"/>
      <c r="AS1250" s="32"/>
      <c r="AT1250" s="32"/>
      <c r="AU1250" s="53"/>
      <c r="AV1250" s="32"/>
      <c r="AW1250" s="32"/>
      <c r="AX1250" s="32"/>
      <c r="AY1250" s="53"/>
      <c r="AZ1250" s="53"/>
      <c r="BA1250" s="32"/>
    </row>
    <row r="1251" spans="1:53" s="66" customFormat="1" x14ac:dyDescent="0.3">
      <c r="A1251" s="55"/>
      <c r="B1251" s="32"/>
      <c r="C1251" s="32"/>
      <c r="D1251" s="32"/>
      <c r="E1251" s="51"/>
      <c r="F1251" s="65"/>
      <c r="AL1251" s="53"/>
      <c r="AM1251" s="53"/>
      <c r="AN1251" s="53"/>
      <c r="AO1251" s="53"/>
      <c r="AP1251" s="53"/>
      <c r="AQ1251" s="53"/>
      <c r="AR1251" s="32"/>
      <c r="AS1251" s="32"/>
      <c r="AT1251" s="32"/>
      <c r="AU1251" s="53"/>
      <c r="AV1251" s="32"/>
      <c r="AW1251" s="32"/>
      <c r="AX1251" s="32"/>
      <c r="AY1251" s="53"/>
      <c r="AZ1251" s="53"/>
      <c r="BA1251" s="32"/>
    </row>
    <row r="1252" spans="1:53" s="66" customFormat="1" x14ac:dyDescent="0.3">
      <c r="A1252" s="55"/>
      <c r="B1252" s="32"/>
      <c r="C1252" s="32"/>
      <c r="D1252" s="32"/>
      <c r="E1252" s="51"/>
      <c r="F1252" s="65"/>
      <c r="AL1252" s="53"/>
      <c r="AM1252" s="53"/>
      <c r="AN1252" s="53"/>
      <c r="AO1252" s="53"/>
      <c r="AP1252" s="53"/>
      <c r="AQ1252" s="53"/>
      <c r="AR1252" s="32"/>
      <c r="AS1252" s="32"/>
      <c r="AT1252" s="32"/>
      <c r="AU1252" s="53"/>
      <c r="AV1252" s="32"/>
      <c r="AW1252" s="32"/>
      <c r="AX1252" s="32"/>
      <c r="AY1252" s="53"/>
      <c r="AZ1252" s="53"/>
      <c r="BA1252" s="32"/>
    </row>
    <row r="1253" spans="1:53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53"/>
      <c r="AZ1253" s="53"/>
      <c r="BA1253" s="32"/>
    </row>
    <row r="1254" spans="1:53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53"/>
      <c r="AZ1254" s="53"/>
      <c r="BA1254" s="32"/>
    </row>
    <row r="1255" spans="1:53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53"/>
      <c r="AZ1255" s="53"/>
      <c r="BA1255" s="32"/>
    </row>
    <row r="1256" spans="1:53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53"/>
      <c r="AZ1256" s="53"/>
      <c r="BA1256" s="32"/>
    </row>
    <row r="1257" spans="1:53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53"/>
      <c r="AZ1257" s="53"/>
      <c r="BA1257" s="32"/>
    </row>
    <row r="1258" spans="1:53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53"/>
      <c r="AZ1258" s="53"/>
      <c r="BA1258" s="32"/>
    </row>
    <row r="1259" spans="1:53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53"/>
      <c r="AZ1259" s="53"/>
      <c r="BA1259" s="32"/>
    </row>
    <row r="1260" spans="1:53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53"/>
      <c r="AZ1260" s="53"/>
      <c r="BA1260" s="32"/>
    </row>
    <row r="1261" spans="1:53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53"/>
      <c r="AZ1261" s="53"/>
      <c r="BA1261" s="32"/>
    </row>
    <row r="1262" spans="1:53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53"/>
      <c r="AZ1262" s="53"/>
      <c r="BA1262" s="32"/>
    </row>
    <row r="1263" spans="1:53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53"/>
      <c r="AZ1263" s="53"/>
      <c r="BA1263" s="32"/>
    </row>
    <row r="1264" spans="1:53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53"/>
      <c r="AZ1264" s="53"/>
      <c r="BA1264" s="32"/>
    </row>
    <row r="1265" spans="1:53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53"/>
      <c r="AZ1265" s="53"/>
      <c r="BA1265" s="32"/>
    </row>
    <row r="1266" spans="1:53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53"/>
      <c r="AZ1266" s="53"/>
      <c r="BA1266" s="32"/>
    </row>
    <row r="1267" spans="1:53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53"/>
      <c r="AZ1267" s="53"/>
      <c r="BA1267" s="32"/>
    </row>
    <row r="1268" spans="1:53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53"/>
      <c r="AZ1268" s="53"/>
      <c r="BA1268" s="32"/>
    </row>
    <row r="1269" spans="1:53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53"/>
      <c r="AZ1269" s="53"/>
      <c r="BA1269" s="32"/>
    </row>
    <row r="1270" spans="1:53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53"/>
      <c r="AZ1270" s="53"/>
      <c r="BA1270" s="32"/>
    </row>
    <row r="1271" spans="1:53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53"/>
      <c r="AZ1271" s="53"/>
      <c r="BA1271" s="32"/>
    </row>
    <row r="1272" spans="1:53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53"/>
      <c r="AZ1272" s="53"/>
      <c r="BA1272" s="32"/>
    </row>
    <row r="1273" spans="1:53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53"/>
      <c r="AZ1273" s="53"/>
      <c r="BA1273" s="32"/>
    </row>
    <row r="1274" spans="1:53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53"/>
      <c r="AZ1274" s="53"/>
      <c r="BA1274" s="32"/>
    </row>
    <row r="1275" spans="1:53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53"/>
      <c r="AZ1275" s="53"/>
      <c r="BA1275" s="32"/>
    </row>
    <row r="1276" spans="1:53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53"/>
      <c r="AZ1276" s="53"/>
      <c r="BA1276" s="32"/>
    </row>
    <row r="1277" spans="1:53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53"/>
      <c r="AZ1277" s="53"/>
      <c r="BA1277" s="32"/>
    </row>
    <row r="1278" spans="1:53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53"/>
      <c r="AZ1278" s="53"/>
      <c r="BA1278" s="32"/>
    </row>
    <row r="1279" spans="1:53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53"/>
      <c r="AZ1279" s="53"/>
      <c r="BA1279" s="32"/>
    </row>
    <row r="1280" spans="1:53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53"/>
      <c r="AZ1280" s="53"/>
      <c r="BA1280" s="32"/>
    </row>
    <row r="1281" spans="1:53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53"/>
      <c r="AZ1281" s="53"/>
      <c r="BA1281" s="32"/>
    </row>
    <row r="1282" spans="1:53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53"/>
      <c r="AZ1282" s="53"/>
      <c r="BA1282" s="32"/>
    </row>
    <row r="1283" spans="1:53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53"/>
      <c r="AZ1283" s="53"/>
      <c r="BA1283" s="32"/>
    </row>
    <row r="1284" spans="1:53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53"/>
      <c r="AZ1284" s="53"/>
      <c r="BA1284" s="32"/>
    </row>
    <row r="1285" spans="1:53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53"/>
      <c r="AZ1285" s="53"/>
      <c r="BA1285" s="32"/>
    </row>
    <row r="1286" spans="1:53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53"/>
      <c r="AZ1286" s="53"/>
      <c r="BA1286" s="32"/>
    </row>
    <row r="1287" spans="1:53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53"/>
      <c r="AZ1287" s="53"/>
      <c r="BA1287" s="32"/>
    </row>
    <row r="1288" spans="1:53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53"/>
      <c r="AZ1288" s="53"/>
      <c r="BA1288" s="32"/>
    </row>
    <row r="1289" spans="1:53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53"/>
      <c r="AZ1289" s="53"/>
      <c r="BA1289" s="32"/>
    </row>
    <row r="1290" spans="1:53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53"/>
      <c r="AZ1290" s="53"/>
      <c r="BA1290" s="32"/>
    </row>
    <row r="1291" spans="1:53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53"/>
      <c r="AZ1291" s="53"/>
      <c r="BA1291" s="32"/>
    </row>
    <row r="1292" spans="1:53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53"/>
      <c r="AZ1292" s="53"/>
      <c r="BA1292" s="32"/>
    </row>
    <row r="1293" spans="1:53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53"/>
      <c r="AZ1293" s="53"/>
      <c r="BA1293" s="32"/>
    </row>
    <row r="1294" spans="1:53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53"/>
      <c r="AZ1294" s="53"/>
      <c r="BA1294" s="32"/>
    </row>
    <row r="1295" spans="1:53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53"/>
      <c r="AZ1295" s="53"/>
      <c r="BA1295" s="32"/>
    </row>
    <row r="1296" spans="1:53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53"/>
      <c r="AZ1296" s="53"/>
      <c r="BA1296" s="32"/>
    </row>
    <row r="1297" spans="1:53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53"/>
      <c r="AZ1297" s="53"/>
      <c r="BA1297" s="32"/>
    </row>
    <row r="1298" spans="1:53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53"/>
      <c r="AZ1298" s="53"/>
      <c r="BA1298" s="32"/>
    </row>
    <row r="1299" spans="1:53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53"/>
      <c r="AZ1299" s="53"/>
      <c r="BA1299" s="32"/>
    </row>
    <row r="1300" spans="1:53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53"/>
      <c r="AZ1300" s="53"/>
      <c r="BA1300" s="32"/>
    </row>
    <row r="1301" spans="1:53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53"/>
      <c r="AZ1301" s="53"/>
      <c r="BA1301" s="32"/>
    </row>
    <row r="1302" spans="1:53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53"/>
      <c r="AZ1302" s="53"/>
      <c r="BA1302" s="32"/>
    </row>
    <row r="1303" spans="1:53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53"/>
      <c r="AZ1303" s="53"/>
      <c r="BA1303" s="32"/>
    </row>
    <row r="1304" spans="1:53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53"/>
      <c r="AZ1304" s="53"/>
      <c r="BA1304" s="32"/>
    </row>
    <row r="1305" spans="1:53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53"/>
      <c r="AZ1305" s="53"/>
      <c r="BA1305" s="32"/>
    </row>
    <row r="1306" spans="1:53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53"/>
      <c r="AZ1306" s="53"/>
      <c r="BA1306" s="32"/>
    </row>
    <row r="1307" spans="1:53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53"/>
      <c r="AZ1307" s="53"/>
      <c r="BA1307" s="32"/>
    </row>
    <row r="1308" spans="1:53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53"/>
      <c r="AZ1308" s="53"/>
      <c r="BA1308" s="32"/>
    </row>
    <row r="1309" spans="1:53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53"/>
      <c r="AZ1309" s="53"/>
      <c r="BA1309" s="32"/>
    </row>
    <row r="1310" spans="1:53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53"/>
      <c r="AZ1310" s="53"/>
      <c r="BA1310" s="32"/>
    </row>
    <row r="1311" spans="1:53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53"/>
      <c r="AZ1311" s="53"/>
      <c r="BA1311" s="32"/>
    </row>
    <row r="1312" spans="1:53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53"/>
      <c r="AZ1312" s="53"/>
      <c r="BA1312" s="32"/>
    </row>
    <row r="1313" spans="1:53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53"/>
      <c r="AZ1313" s="53"/>
      <c r="BA1313" s="32"/>
    </row>
    <row r="1314" spans="1:53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53"/>
      <c r="AZ1314" s="53"/>
      <c r="BA1314" s="32"/>
    </row>
    <row r="1315" spans="1:53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53"/>
      <c r="AZ1315" s="53"/>
      <c r="BA1315" s="32"/>
    </row>
    <row r="1316" spans="1:53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53"/>
      <c r="AZ1316" s="53"/>
      <c r="BA1316" s="32"/>
    </row>
    <row r="1317" spans="1:53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53"/>
      <c r="AZ1317" s="53"/>
      <c r="BA1317" s="32"/>
    </row>
    <row r="1318" spans="1:53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53"/>
      <c r="AZ1318" s="53"/>
      <c r="BA1318" s="32"/>
    </row>
    <row r="1319" spans="1:53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53"/>
      <c r="AZ1319" s="53"/>
      <c r="BA1319" s="32"/>
    </row>
    <row r="1320" spans="1:53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53"/>
      <c r="AZ1320" s="53"/>
      <c r="BA1320" s="32"/>
    </row>
    <row r="1321" spans="1:53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53"/>
      <c r="AZ1321" s="53"/>
      <c r="BA1321" s="32"/>
    </row>
    <row r="1322" spans="1:53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53"/>
      <c r="AZ1322" s="53"/>
      <c r="BA1322" s="32"/>
    </row>
    <row r="1323" spans="1:53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53"/>
      <c r="AZ1323" s="53"/>
      <c r="BA1323" s="32"/>
    </row>
    <row r="1324" spans="1:53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53"/>
      <c r="AZ1324" s="53"/>
      <c r="BA1324" s="32"/>
    </row>
    <row r="1325" spans="1:53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53"/>
      <c r="AZ1325" s="53"/>
      <c r="BA1325" s="32"/>
    </row>
    <row r="1326" spans="1:53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53"/>
      <c r="AZ1326" s="53"/>
      <c r="BA1326" s="32"/>
    </row>
    <row r="1327" spans="1:53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53"/>
      <c r="AZ1327" s="53"/>
      <c r="BA1327" s="32"/>
    </row>
    <row r="1328" spans="1:53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53"/>
      <c r="AZ1328" s="53"/>
      <c r="BA1328" s="32"/>
    </row>
    <row r="1329" spans="1:53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53"/>
      <c r="AZ1329" s="53"/>
      <c r="BA1329" s="32"/>
    </row>
    <row r="1330" spans="1:53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53"/>
      <c r="AZ1330" s="53"/>
      <c r="BA1330" s="32"/>
    </row>
    <row r="1331" spans="1:53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53"/>
      <c r="AZ1331" s="53"/>
      <c r="BA1331" s="32"/>
    </row>
    <row r="1332" spans="1:53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53"/>
      <c r="AZ1332" s="53"/>
      <c r="BA1332" s="32"/>
    </row>
    <row r="1333" spans="1:53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53"/>
      <c r="AZ1333" s="53"/>
      <c r="BA1333" s="32"/>
    </row>
    <row r="1334" spans="1:53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53"/>
      <c r="AZ1334" s="53"/>
      <c r="BA1334" s="32"/>
    </row>
    <row r="1335" spans="1:53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53"/>
      <c r="AZ1335" s="53"/>
      <c r="BA1335" s="32"/>
    </row>
    <row r="1336" spans="1:53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53"/>
      <c r="AZ1336" s="53"/>
      <c r="BA1336" s="32"/>
    </row>
    <row r="1337" spans="1:53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53"/>
      <c r="AZ1337" s="53"/>
      <c r="BA1337" s="32"/>
    </row>
    <row r="1338" spans="1:53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53"/>
      <c r="AZ1338" s="53"/>
      <c r="BA1338" s="32"/>
    </row>
    <row r="1339" spans="1:53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53"/>
      <c r="AZ1339" s="53"/>
      <c r="BA1339" s="32"/>
    </row>
    <row r="1340" spans="1:53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53"/>
      <c r="AZ1340" s="53"/>
      <c r="BA1340" s="32"/>
    </row>
    <row r="1341" spans="1:53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53"/>
      <c r="AZ1341" s="53"/>
      <c r="BA1341" s="32"/>
    </row>
    <row r="1342" spans="1:53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53"/>
      <c r="AZ1342" s="53"/>
      <c r="BA1342" s="32"/>
    </row>
    <row r="1343" spans="1:53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53"/>
      <c r="AZ1343" s="53"/>
      <c r="BA1343" s="32"/>
    </row>
    <row r="1344" spans="1:53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53"/>
      <c r="AZ1344" s="53"/>
      <c r="BA1344" s="32"/>
    </row>
    <row r="1345" spans="1:53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53"/>
      <c r="AZ1345" s="53"/>
      <c r="BA1345" s="32"/>
    </row>
    <row r="1346" spans="1:53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53"/>
      <c r="AZ1346" s="53"/>
      <c r="BA1346" s="32"/>
    </row>
    <row r="1347" spans="1:53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53"/>
      <c r="AZ1347" s="53"/>
      <c r="BA1347" s="32"/>
    </row>
    <row r="1348" spans="1:53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53"/>
      <c r="AZ1348" s="53"/>
      <c r="BA1348" s="32"/>
    </row>
    <row r="1349" spans="1:53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53"/>
      <c r="AZ1349" s="53"/>
      <c r="BA1349" s="32"/>
    </row>
    <row r="1350" spans="1:53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53"/>
      <c r="AZ1350" s="53"/>
      <c r="BA1350" s="32"/>
    </row>
    <row r="1351" spans="1:53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53"/>
      <c r="AZ1351" s="53"/>
      <c r="BA1351" s="32"/>
    </row>
    <row r="1352" spans="1:53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53"/>
      <c r="AZ1352" s="53"/>
      <c r="BA1352" s="32"/>
    </row>
    <row r="1353" spans="1:53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53"/>
      <c r="AZ1353" s="53"/>
      <c r="BA1353" s="32"/>
    </row>
    <row r="1354" spans="1:53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53"/>
      <c r="AZ1354" s="53"/>
      <c r="BA1354" s="32"/>
    </row>
    <row r="1355" spans="1:53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53"/>
      <c r="AZ1355" s="53"/>
      <c r="BA1355" s="32"/>
    </row>
    <row r="1356" spans="1:53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53"/>
      <c r="AZ1356" s="53"/>
      <c r="BA1356" s="32"/>
    </row>
    <row r="1357" spans="1:53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53"/>
      <c r="AZ1357" s="53"/>
      <c r="BA1357" s="32"/>
    </row>
    <row r="1358" spans="1:53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53"/>
      <c r="AZ1358" s="53"/>
      <c r="BA1358" s="32"/>
    </row>
    <row r="1359" spans="1:53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53"/>
      <c r="AZ1359" s="53"/>
      <c r="BA1359" s="32"/>
    </row>
    <row r="1360" spans="1:53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53"/>
      <c r="AZ1360" s="53"/>
      <c r="BA1360" s="32"/>
    </row>
    <row r="1361" spans="1:53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53"/>
      <c r="AZ1361" s="53"/>
      <c r="BA1361" s="32"/>
    </row>
    <row r="1362" spans="1:53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53"/>
      <c r="AZ1362" s="53"/>
      <c r="BA1362" s="32"/>
    </row>
    <row r="1363" spans="1:53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53"/>
      <c r="AZ1363" s="53"/>
      <c r="BA1363" s="32"/>
    </row>
    <row r="1364" spans="1:53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53"/>
      <c r="AZ1364" s="53"/>
      <c r="BA1364" s="32"/>
    </row>
    <row r="1365" spans="1:53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53"/>
      <c r="AZ1365" s="53"/>
      <c r="BA1365" s="32"/>
    </row>
    <row r="1366" spans="1:53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53"/>
      <c r="AZ1366" s="53"/>
      <c r="BA1366" s="32"/>
    </row>
    <row r="1367" spans="1:53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53"/>
      <c r="AZ1367" s="53"/>
      <c r="BA1367" s="32"/>
    </row>
    <row r="1368" spans="1:53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53"/>
      <c r="AZ1368" s="53"/>
      <c r="BA1368" s="32"/>
    </row>
    <row r="1369" spans="1:53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53"/>
      <c r="AZ1369" s="53"/>
      <c r="BA1369" s="32"/>
    </row>
    <row r="1370" spans="1:53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53"/>
      <c r="AZ1370" s="53"/>
      <c r="BA1370" s="32"/>
    </row>
    <row r="1371" spans="1:53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53"/>
      <c r="AZ1371" s="53"/>
      <c r="BA1371" s="32"/>
    </row>
    <row r="1372" spans="1:53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53"/>
      <c r="AZ1372" s="53"/>
      <c r="BA1372" s="32"/>
    </row>
    <row r="1373" spans="1:53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53"/>
      <c r="AZ1373" s="53"/>
      <c r="BA1373" s="32"/>
    </row>
    <row r="1374" spans="1:53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53"/>
      <c r="AZ1374" s="53"/>
      <c r="BA1374" s="32"/>
    </row>
    <row r="1375" spans="1:53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53"/>
      <c r="AZ1375" s="53"/>
      <c r="BA1375" s="32"/>
    </row>
    <row r="1376" spans="1:53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53"/>
      <c r="AZ1376" s="53"/>
      <c r="BA1376" s="32"/>
    </row>
    <row r="1377" spans="1:53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53"/>
      <c r="AZ1377" s="53"/>
      <c r="BA1377" s="32"/>
    </row>
    <row r="1378" spans="1:53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53"/>
      <c r="AZ1378" s="53"/>
      <c r="BA1378" s="32"/>
    </row>
    <row r="1379" spans="1:53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53"/>
      <c r="AZ1379" s="53"/>
      <c r="BA1379" s="32"/>
    </row>
    <row r="1380" spans="1:53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53"/>
      <c r="AZ1380" s="53"/>
      <c r="BA1380" s="32"/>
    </row>
    <row r="1381" spans="1:53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53"/>
      <c r="AZ1381" s="53"/>
      <c r="BA1381" s="32"/>
    </row>
    <row r="1382" spans="1:53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53"/>
      <c r="AZ1382" s="53"/>
      <c r="BA1382" s="32"/>
    </row>
    <row r="1383" spans="1:53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53"/>
      <c r="AZ1383" s="53"/>
      <c r="BA1383" s="32"/>
    </row>
    <row r="1384" spans="1:53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53"/>
      <c r="AZ1384" s="53"/>
      <c r="BA1384" s="32"/>
    </row>
    <row r="1385" spans="1:53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53"/>
      <c r="AZ1385" s="53"/>
      <c r="BA1385" s="32"/>
    </row>
    <row r="1386" spans="1:53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53"/>
      <c r="AZ1386" s="53"/>
      <c r="BA1386" s="32"/>
    </row>
    <row r="1387" spans="1:53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53"/>
      <c r="AZ1387" s="53"/>
      <c r="BA1387" s="32"/>
    </row>
    <row r="1388" spans="1:53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53"/>
      <c r="AZ1388" s="53"/>
      <c r="BA1388" s="32"/>
    </row>
    <row r="1389" spans="1:53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53"/>
      <c r="AZ1389" s="53"/>
      <c r="BA1389" s="32"/>
    </row>
    <row r="1390" spans="1:53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53"/>
      <c r="AZ1390" s="53"/>
      <c r="BA1390" s="32"/>
    </row>
    <row r="1391" spans="1:53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53"/>
      <c r="AZ1391" s="53"/>
      <c r="BA1391" s="32"/>
    </row>
    <row r="1392" spans="1:53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53"/>
      <c r="AZ1392" s="53"/>
      <c r="BA1392" s="32"/>
    </row>
    <row r="1393" spans="1:53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53"/>
      <c r="AZ1393" s="53"/>
      <c r="BA1393" s="32"/>
    </row>
    <row r="1394" spans="1:53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53"/>
      <c r="AZ1394" s="53"/>
      <c r="BA1394" s="32"/>
    </row>
    <row r="1395" spans="1:53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53"/>
      <c r="AZ1395" s="53"/>
      <c r="BA1395" s="32"/>
    </row>
    <row r="1396" spans="1:53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53"/>
      <c r="AZ1396" s="53"/>
      <c r="BA1396" s="32"/>
    </row>
    <row r="1397" spans="1:53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53"/>
      <c r="AZ1397" s="53"/>
      <c r="BA1397" s="32"/>
    </row>
    <row r="1398" spans="1:53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53"/>
      <c r="AZ1398" s="53"/>
      <c r="BA1398" s="32"/>
    </row>
    <row r="1399" spans="1:53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53"/>
      <c r="AZ1399" s="53"/>
      <c r="BA1399" s="32"/>
    </row>
    <row r="1400" spans="1:53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53"/>
      <c r="AZ1400" s="53"/>
      <c r="BA1400" s="32"/>
    </row>
    <row r="1401" spans="1:53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53"/>
      <c r="AZ1401" s="53"/>
      <c r="BA1401" s="32"/>
    </row>
    <row r="1402" spans="1:53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53"/>
      <c r="AZ1402" s="53"/>
      <c r="BA1402" s="32"/>
    </row>
    <row r="1403" spans="1:53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53"/>
      <c r="AZ1403" s="53"/>
      <c r="BA1403" s="32"/>
    </row>
    <row r="1404" spans="1:53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53"/>
      <c r="AZ1404" s="53"/>
      <c r="BA1404" s="32"/>
    </row>
    <row r="1405" spans="1:53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53"/>
      <c r="AZ1405" s="53"/>
      <c r="BA1405" s="32"/>
    </row>
    <row r="1406" spans="1:53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53"/>
      <c r="AZ1406" s="53"/>
      <c r="BA1406" s="32"/>
    </row>
    <row r="1407" spans="1:53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53"/>
      <c r="AZ1407" s="53"/>
      <c r="BA1407" s="32"/>
    </row>
    <row r="1408" spans="1:53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53"/>
      <c r="AZ1408" s="53"/>
      <c r="BA1408" s="32"/>
    </row>
    <row r="1409" spans="1:53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53"/>
      <c r="AZ1409" s="53"/>
      <c r="BA1409" s="32"/>
    </row>
    <row r="1410" spans="1:53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53"/>
      <c r="AZ1410" s="53"/>
      <c r="BA1410" s="32"/>
    </row>
    <row r="1411" spans="1:53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53"/>
      <c r="AZ1411" s="53"/>
      <c r="BA1411" s="32"/>
    </row>
    <row r="1412" spans="1:53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53"/>
      <c r="AZ1412" s="53"/>
      <c r="BA1412" s="32"/>
    </row>
    <row r="1413" spans="1:53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53"/>
      <c r="AZ1413" s="53"/>
      <c r="BA1413" s="32"/>
    </row>
    <row r="1414" spans="1:53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53"/>
      <c r="AZ1414" s="53"/>
      <c r="BA1414" s="32"/>
    </row>
    <row r="1415" spans="1:53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53"/>
      <c r="AZ1415" s="53"/>
      <c r="BA1415" s="32"/>
    </row>
    <row r="1416" spans="1:53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53"/>
      <c r="AZ1416" s="53"/>
      <c r="BA1416" s="32"/>
    </row>
    <row r="1417" spans="1:53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53"/>
      <c r="AZ1417" s="53"/>
      <c r="BA1417" s="32"/>
    </row>
    <row r="1418" spans="1:53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53"/>
      <c r="AZ1418" s="53"/>
      <c r="BA1418" s="32"/>
    </row>
    <row r="1419" spans="1:53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53"/>
      <c r="AZ1419" s="53"/>
      <c r="BA1419" s="32"/>
    </row>
    <row r="1420" spans="1:53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53"/>
      <c r="AZ1420" s="53"/>
      <c r="BA1420" s="32"/>
    </row>
    <row r="1421" spans="1:53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53"/>
      <c r="AZ1421" s="53"/>
      <c r="BA1421" s="32"/>
    </row>
    <row r="1422" spans="1:53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53"/>
      <c r="AZ1422" s="53"/>
      <c r="BA1422" s="32"/>
    </row>
    <row r="1423" spans="1:53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53"/>
      <c r="AZ1423" s="53"/>
      <c r="BA1423" s="32"/>
    </row>
    <row r="1424" spans="1:53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53"/>
      <c r="AZ1424" s="53"/>
      <c r="BA1424" s="32"/>
    </row>
    <row r="1425" spans="1:53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53"/>
      <c r="AZ1425" s="53"/>
      <c r="BA1425" s="32"/>
    </row>
    <row r="1426" spans="1:53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53"/>
      <c r="AZ1426" s="53"/>
      <c r="BA1426" s="32"/>
    </row>
    <row r="1427" spans="1:53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53"/>
      <c r="AZ1427" s="53"/>
      <c r="BA1427" s="32"/>
    </row>
    <row r="1428" spans="1:53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53"/>
      <c r="AZ1428" s="53"/>
      <c r="BA1428" s="32"/>
    </row>
    <row r="1429" spans="1:53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53"/>
      <c r="AZ1429" s="53"/>
      <c r="BA1429" s="32"/>
    </row>
    <row r="1430" spans="1:53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53"/>
      <c r="AZ1430" s="53"/>
      <c r="BA1430" s="32"/>
    </row>
    <row r="1431" spans="1:53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53"/>
      <c r="AZ1431" s="53"/>
      <c r="BA1431" s="32"/>
    </row>
    <row r="1432" spans="1:53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53"/>
      <c r="AZ1432" s="53"/>
      <c r="BA1432" s="32"/>
    </row>
    <row r="1433" spans="1:53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53"/>
      <c r="AZ1433" s="53"/>
      <c r="BA1433" s="32"/>
    </row>
    <row r="1434" spans="1:53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53"/>
      <c r="AZ1434" s="53"/>
      <c r="BA1434" s="32"/>
    </row>
    <row r="1435" spans="1:53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53"/>
      <c r="AZ1435" s="53"/>
      <c r="BA1435" s="32"/>
    </row>
    <row r="1436" spans="1:53" s="66" customFormat="1" x14ac:dyDescent="0.3">
      <c r="A1436" s="55"/>
      <c r="B1436" s="32"/>
      <c r="C1436" s="32"/>
      <c r="D1436" s="32"/>
      <c r="E1436" s="51"/>
      <c r="F1436" s="65"/>
      <c r="AL1436" s="53"/>
      <c r="AM1436" s="53"/>
      <c r="AN1436" s="53"/>
      <c r="AO1436" s="53"/>
      <c r="AP1436" s="53"/>
      <c r="AQ1436" s="53"/>
      <c r="AR1436" s="32"/>
      <c r="AS1436" s="32"/>
      <c r="AT1436" s="32"/>
      <c r="AU1436" s="53"/>
      <c r="AV1436" s="32"/>
      <c r="AW1436" s="32"/>
      <c r="AX1436" s="32"/>
      <c r="AY1436" s="53"/>
      <c r="AZ1436" s="53"/>
      <c r="BA1436" s="32"/>
    </row>
  </sheetData>
  <autoFilter ref="A7:BA62"/>
  <mergeCells count="24">
    <mergeCell ref="AS5:AS6"/>
    <mergeCell ref="AW1:AW3"/>
    <mergeCell ref="AY1:AY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  <mergeCell ref="AZ5:AZ6"/>
    <mergeCell ref="BA5:BA6"/>
    <mergeCell ref="AT5:AT6"/>
    <mergeCell ref="AU5:AU6"/>
    <mergeCell ref="AV5:AV6"/>
    <mergeCell ref="AW5:AW6"/>
    <mergeCell ref="AX5:AX6"/>
    <mergeCell ref="AY5:AY6"/>
  </mergeCells>
  <conditionalFormatting sqref="F5 C5:D5">
    <cfRule type="duplicateValues" dxfId="1683" priority="354"/>
  </conditionalFormatting>
  <conditionalFormatting sqref="F5 D3:D4">
    <cfRule type="timePeriod" dxfId="1682" priority="353" timePeriod="thisMonth">
      <formula>AND(MONTH(D3)=MONTH(TODAY()),YEAR(D3)=YEAR(TODAY()))</formula>
    </cfRule>
  </conditionalFormatting>
  <conditionalFormatting sqref="H5:AK5 AD6:AE7 AG6:AI7 P6:AB7 G5:G7 AJ6 AK6:AK7 G8:AK48">
    <cfRule type="expression" dxfId="1681" priority="352">
      <formula>WEEKDAY(G$5)=1</formula>
    </cfRule>
  </conditionalFormatting>
  <conditionalFormatting sqref="G6:G7">
    <cfRule type="cellIs" dxfId="1680" priority="351" operator="equal">
      <formula>0</formula>
    </cfRule>
  </conditionalFormatting>
  <conditionalFormatting sqref="I5">
    <cfRule type="expression" dxfId="1679" priority="350">
      <formula>WEEKDAY(I$5)=1</formula>
    </cfRule>
  </conditionalFormatting>
  <conditionalFormatting sqref="S5">
    <cfRule type="expression" dxfId="1678" priority="349">
      <formula>WEEKDAY(S$5)=1</formula>
    </cfRule>
  </conditionalFormatting>
  <conditionalFormatting sqref="L5">
    <cfRule type="expression" dxfId="1677" priority="348">
      <formula>WEEKDAY(L$5)=1</formula>
    </cfRule>
  </conditionalFormatting>
  <conditionalFormatting sqref="AG5">
    <cfRule type="expression" dxfId="1676" priority="347">
      <formula>WEEKDAY(AG$5)=1</formula>
    </cfRule>
  </conditionalFormatting>
  <conditionalFormatting sqref="X5:Y5">
    <cfRule type="expression" dxfId="1675" priority="346">
      <formula>WEEKDAY(X$5)=1</formula>
    </cfRule>
  </conditionalFormatting>
  <conditionalFormatting sqref="Z5">
    <cfRule type="expression" dxfId="1674" priority="345">
      <formula>WEEKDAY(Z$5)=1</formula>
    </cfRule>
  </conditionalFormatting>
  <conditionalFormatting sqref="I6:N7">
    <cfRule type="expression" dxfId="1673" priority="344">
      <formula>WEEKDAY(I$5)=1</formula>
    </cfRule>
  </conditionalFormatting>
  <conditionalFormatting sqref="M5">
    <cfRule type="expression" dxfId="1672" priority="343">
      <formula>WEEKDAY(M$5)=1</formula>
    </cfRule>
  </conditionalFormatting>
  <conditionalFormatting sqref="P5">
    <cfRule type="expression" dxfId="1671" priority="342">
      <formula>WEEKDAY(P$5)=1</formula>
    </cfRule>
  </conditionalFormatting>
  <conditionalFormatting sqref="T5">
    <cfRule type="expression" dxfId="1670" priority="341">
      <formula>WEEKDAY(T$5)=1</formula>
    </cfRule>
  </conditionalFormatting>
  <conditionalFormatting sqref="W5">
    <cfRule type="expression" dxfId="1669" priority="340">
      <formula>WEEKDAY(W$5)=1</formula>
    </cfRule>
  </conditionalFormatting>
  <conditionalFormatting sqref="AA5">
    <cfRule type="expression" dxfId="1668" priority="339">
      <formula>WEEKDAY(AA$5)=1</formula>
    </cfRule>
  </conditionalFormatting>
  <conditionalFormatting sqref="AD5">
    <cfRule type="expression" dxfId="1667" priority="338">
      <formula>WEEKDAY(AD$5)=1</formula>
    </cfRule>
  </conditionalFormatting>
  <conditionalFormatting sqref="AH5">
    <cfRule type="expression" dxfId="1666" priority="337">
      <formula>WEEKDAY(AH$5)=1</formula>
    </cfRule>
  </conditionalFormatting>
  <conditionalFormatting sqref="AK5">
    <cfRule type="expression" dxfId="1665" priority="336">
      <formula>WEEKDAY(AK$5)=1</formula>
    </cfRule>
  </conditionalFormatting>
  <conditionalFormatting sqref="E1437:E1048576">
    <cfRule type="cellIs" dxfId="1664" priority="335" operator="greaterThan">
      <formula>43556</formula>
    </cfRule>
  </conditionalFormatting>
  <conditionalFormatting sqref="AF5">
    <cfRule type="expression" dxfId="1663" priority="334">
      <formula>WEEKDAY(AF$5)=1</formula>
    </cfRule>
  </conditionalFormatting>
  <conditionalFormatting sqref="AF6:AF7">
    <cfRule type="expression" dxfId="1662" priority="333">
      <formula>WEEKDAY(AF$5)=1</formula>
    </cfRule>
  </conditionalFormatting>
  <conditionalFormatting sqref="K5">
    <cfRule type="expression" dxfId="1661" priority="332">
      <formula>WEEKDAY(K$5)=1</formula>
    </cfRule>
  </conditionalFormatting>
  <conditionalFormatting sqref="AC5:AC7">
    <cfRule type="expression" dxfId="1660" priority="331">
      <formula>WEEKDAY(AC$5)=1</formula>
    </cfRule>
  </conditionalFormatting>
  <conditionalFormatting sqref="AJ5:AJ7 AK5:AK6">
    <cfRule type="expression" dxfId="1659" priority="330">
      <formula>WEEKDAY(AJ$5)=1</formula>
    </cfRule>
  </conditionalFormatting>
  <conditionalFormatting sqref="O5:O7">
    <cfRule type="expression" dxfId="1658" priority="329">
      <formula>WEEKDAY(O$5)=1</formula>
    </cfRule>
  </conditionalFormatting>
  <conditionalFormatting sqref="H5:H7">
    <cfRule type="expression" dxfId="1657" priority="328">
      <formula>WEEKDAY(H$5)=1</formula>
    </cfRule>
  </conditionalFormatting>
  <conditionalFormatting sqref="G7:W7 Y7:AK7 G6:AK6">
    <cfRule type="expression" dxfId="1656" priority="327">
      <formula>WEEKDAY(G$5)=1</formula>
    </cfRule>
  </conditionalFormatting>
  <conditionalFormatting sqref="C1437:D1048576 A3:A4 E4 B1240:B1436 C5:D5">
    <cfRule type="duplicateValues" dxfId="1655" priority="326"/>
  </conditionalFormatting>
  <conditionalFormatting sqref="AK6:AK7">
    <cfRule type="expression" dxfId="1654" priority="325">
      <formula>WEEKDAY(AK$5)=1</formula>
    </cfRule>
  </conditionalFormatting>
  <conditionalFormatting sqref="E5">
    <cfRule type="duplicateValues" dxfId="1653" priority="324"/>
  </conditionalFormatting>
  <conditionalFormatting sqref="E5">
    <cfRule type="duplicateValues" dxfId="1652" priority="323"/>
  </conditionalFormatting>
  <conditionalFormatting sqref="G7:W7 Y7:AK7 G5:AK6">
    <cfRule type="expression" dxfId="1651" priority="322">
      <formula>WEEKDAY(G$5)=1</formula>
    </cfRule>
  </conditionalFormatting>
  <conditionalFormatting sqref="B8">
    <cfRule type="duplicateValues" dxfId="1650" priority="321"/>
  </conditionalFormatting>
  <conditionalFormatting sqref="F8">
    <cfRule type="cellIs" dxfId="1649" priority="320" operator="greaterThan">
      <formula>#REF!</formula>
    </cfRule>
  </conditionalFormatting>
  <conditionalFormatting sqref="E8">
    <cfRule type="cellIs" dxfId="1648" priority="319" operator="greaterThan">
      <formula>43586</formula>
    </cfRule>
  </conditionalFormatting>
  <conditionalFormatting sqref="AT50:AT60 AT68:AT69 AT62:AT64 AT71:AT1048576 AT1:AT48">
    <cfRule type="cellIs" dxfId="1647" priority="318" operator="lessThan">
      <formula>0</formula>
    </cfRule>
  </conditionalFormatting>
  <conditionalFormatting sqref="AK6">
    <cfRule type="expression" dxfId="1646" priority="317">
      <formula>WEEKDAY(AK$5)=1</formula>
    </cfRule>
  </conditionalFormatting>
  <conditionalFormatting sqref="AK5">
    <cfRule type="expression" dxfId="1645" priority="316">
      <formula>WEEKDAY(AK$5)=1</formula>
    </cfRule>
  </conditionalFormatting>
  <conditionalFormatting sqref="AK5">
    <cfRule type="expression" dxfId="1644" priority="314">
      <formula>WEEKDAY(AK$5)=1</formula>
    </cfRule>
  </conditionalFormatting>
  <conditionalFormatting sqref="AK6">
    <cfRule type="expression" dxfId="1643" priority="315">
      <formula>WEEKDAY(AK$5)=1</formula>
    </cfRule>
  </conditionalFormatting>
  <conditionalFormatting sqref="AT61">
    <cfRule type="cellIs" dxfId="1642" priority="313" operator="lessThan">
      <formula>0</formula>
    </cfRule>
  </conditionalFormatting>
  <conditionalFormatting sqref="AI5:AK5">
    <cfRule type="expression" dxfId="1641" priority="312">
      <formula>WEEKDAY(AI$5)=1</formula>
    </cfRule>
  </conditionalFormatting>
  <conditionalFormatting sqref="AT65">
    <cfRule type="cellIs" dxfId="1640" priority="311" operator="lessThan">
      <formula>0</formula>
    </cfRule>
  </conditionalFormatting>
  <conditionalFormatting sqref="AT66">
    <cfRule type="cellIs" dxfId="1639" priority="310" operator="lessThan">
      <formula>0</formula>
    </cfRule>
  </conditionalFormatting>
  <conditionalFormatting sqref="AT67">
    <cfRule type="cellIs" dxfId="1638" priority="309" operator="lessThan">
      <formula>0</formula>
    </cfRule>
  </conditionalFormatting>
  <conditionalFormatting sqref="G8:AK48">
    <cfRule type="cellIs" dxfId="1637" priority="302" operator="equal">
      <formula>0</formula>
    </cfRule>
    <cfRule type="expression" dxfId="1636" priority="303">
      <formula>WEEKDAY(G$5)=1</formula>
    </cfRule>
  </conditionalFormatting>
  <conditionalFormatting sqref="G8:AK48">
    <cfRule type="expression" dxfId="1635" priority="300">
      <formula>WEEKDAY(G$5)=1</formula>
    </cfRule>
    <cfRule type="cellIs" dxfId="1634" priority="301" operator="equal">
      <formula>0</formula>
    </cfRule>
  </conditionalFormatting>
  <conditionalFormatting sqref="G8:AK48">
    <cfRule type="expression" dxfId="1633" priority="298">
      <formula>G8="KL"</formula>
    </cfRule>
    <cfRule type="expression" dxfId="1632" priority="299">
      <formula>#REF!="KL"</formula>
    </cfRule>
  </conditionalFormatting>
  <conditionalFormatting sqref="G8:AK48">
    <cfRule type="expression" dxfId="1631" priority="304">
      <formula>G8="O"</formula>
    </cfRule>
    <cfRule type="expression" dxfId="1630" priority="305">
      <formula>G8="P/2"</formula>
    </cfRule>
    <cfRule type="expression" dxfId="1629" priority="306">
      <formula>G8="P"</formula>
    </cfRule>
    <cfRule type="expression" dxfId="1628" priority="307">
      <formula>$G8="P"</formula>
    </cfRule>
    <cfRule type="expression" dxfId="1627" priority="308">
      <formula>#REF!="P"</formula>
    </cfRule>
  </conditionalFormatting>
  <conditionalFormatting sqref="AT70">
    <cfRule type="cellIs" dxfId="1626" priority="297" operator="lessThan">
      <formula>0</formula>
    </cfRule>
  </conditionalFormatting>
  <conditionalFormatting sqref="G11:AK11">
    <cfRule type="expression" dxfId="1625" priority="296">
      <formula>WEEKDAY(G$5)=1</formula>
    </cfRule>
  </conditionalFormatting>
  <conditionalFormatting sqref="G11:AK11">
    <cfRule type="cellIs" dxfId="1624" priority="289" operator="equal">
      <formula>0</formula>
    </cfRule>
    <cfRule type="expression" dxfId="1623" priority="290">
      <formula>WEEKDAY(G$5)=1</formula>
    </cfRule>
  </conditionalFormatting>
  <conditionalFormatting sqref="G11:AK11">
    <cfRule type="expression" dxfId="1622" priority="287">
      <formula>WEEKDAY(G$5)=1</formula>
    </cfRule>
    <cfRule type="cellIs" dxfId="1621" priority="288" operator="equal">
      <formula>0</formula>
    </cfRule>
  </conditionalFormatting>
  <conditionalFormatting sqref="G11:AK11">
    <cfRule type="expression" dxfId="1620" priority="285">
      <formula>G11="KL"</formula>
    </cfRule>
    <cfRule type="expression" dxfId="1619" priority="286">
      <formula>#REF!="KL"</formula>
    </cfRule>
  </conditionalFormatting>
  <conditionalFormatting sqref="G11:AK11">
    <cfRule type="expression" dxfId="1618" priority="291">
      <formula>G11="O"</formula>
    </cfRule>
    <cfRule type="expression" dxfId="1617" priority="292">
      <formula>G11="P/2"</formula>
    </cfRule>
    <cfRule type="expression" dxfId="1616" priority="293">
      <formula>G11="P"</formula>
    </cfRule>
    <cfRule type="expression" dxfId="1615" priority="294">
      <formula>$G11="P"</formula>
    </cfRule>
    <cfRule type="expression" dxfId="1614" priority="295">
      <formula>#REF!="P"</formula>
    </cfRule>
  </conditionalFormatting>
  <conditionalFormatting sqref="G48">
    <cfRule type="expression" dxfId="1613" priority="275">
      <formula>WEEKDAY(G$5)=1</formula>
    </cfRule>
  </conditionalFormatting>
  <conditionalFormatting sqref="G48">
    <cfRule type="cellIs" dxfId="1612" priority="273" operator="equal">
      <formula>0</formula>
    </cfRule>
    <cfRule type="expression" dxfId="1611" priority="274">
      <formula>WEEKDAY(G$5)=1</formula>
    </cfRule>
  </conditionalFormatting>
  <conditionalFormatting sqref="G48">
    <cfRule type="expression" dxfId="1610" priority="271">
      <formula>WEEKDAY(G$5)=1</formula>
    </cfRule>
    <cfRule type="cellIs" dxfId="1609" priority="272" operator="equal">
      <formula>0</formula>
    </cfRule>
  </conditionalFormatting>
  <conditionalFormatting sqref="G48">
    <cfRule type="expression" dxfId="1608" priority="269">
      <formula>G48="KL"</formula>
    </cfRule>
    <cfRule type="expression" dxfId="1607" priority="270">
      <formula>#REF!="KL"</formula>
    </cfRule>
  </conditionalFormatting>
  <conditionalFormatting sqref="G48">
    <cfRule type="expression" dxfId="1606" priority="276">
      <formula>G48="O"</formula>
    </cfRule>
    <cfRule type="expression" dxfId="1605" priority="277">
      <formula>G48="P/2"</formula>
    </cfRule>
    <cfRule type="expression" dxfId="1604" priority="278">
      <formula>G48="P"</formula>
    </cfRule>
    <cfRule type="expression" dxfId="1603" priority="279">
      <formula>$G48="P"</formula>
    </cfRule>
    <cfRule type="expression" dxfId="1602" priority="280">
      <formula>#REF!="P"</formula>
    </cfRule>
  </conditionalFormatting>
  <conditionalFormatting sqref="G48">
    <cfRule type="expression" dxfId="1601" priority="281">
      <formula>G48="KL"</formula>
    </cfRule>
    <cfRule type="expression" dxfId="1600" priority="282">
      <formula>#REF!="KL"</formula>
    </cfRule>
  </conditionalFormatting>
  <conditionalFormatting sqref="G48">
    <cfRule type="expression" dxfId="1599" priority="283">
      <formula>G48="KL"</formula>
    </cfRule>
    <cfRule type="expression" dxfId="1598" priority="284">
      <formula>#REF!="KL"</formula>
    </cfRule>
  </conditionalFormatting>
  <conditionalFormatting sqref="H48:I48">
    <cfRule type="expression" dxfId="1597" priority="259">
      <formula>WEEKDAY(H$5)=1</formula>
    </cfRule>
  </conditionalFormatting>
  <conditionalFormatting sqref="H48:I48">
    <cfRule type="cellIs" dxfId="1596" priority="257" operator="equal">
      <formula>0</formula>
    </cfRule>
    <cfRule type="expression" dxfId="1595" priority="258">
      <formula>WEEKDAY(H$5)=1</formula>
    </cfRule>
  </conditionalFormatting>
  <conditionalFormatting sqref="H48:I48">
    <cfRule type="expression" dxfId="1594" priority="255">
      <formula>WEEKDAY(H$5)=1</formula>
    </cfRule>
    <cfRule type="cellIs" dxfId="1593" priority="256" operator="equal">
      <formula>0</formula>
    </cfRule>
  </conditionalFormatting>
  <conditionalFormatting sqref="H48:I48">
    <cfRule type="expression" dxfId="1592" priority="253">
      <formula>H48="KL"</formula>
    </cfRule>
    <cfRule type="expression" dxfId="1591" priority="254">
      <formula>#REF!="KL"</formula>
    </cfRule>
  </conditionalFormatting>
  <conditionalFormatting sqref="H48:I48">
    <cfRule type="expression" dxfId="1590" priority="260">
      <formula>H48="O"</formula>
    </cfRule>
    <cfRule type="expression" dxfId="1589" priority="261">
      <formula>H48="P/2"</formula>
    </cfRule>
    <cfRule type="expression" dxfId="1588" priority="262">
      <formula>H48="P"</formula>
    </cfRule>
    <cfRule type="expression" dxfId="1587" priority="263">
      <formula>$G48="P"</formula>
    </cfRule>
    <cfRule type="expression" dxfId="1586" priority="264">
      <formula>#REF!="P"</formula>
    </cfRule>
  </conditionalFormatting>
  <conditionalFormatting sqref="H48:I48">
    <cfRule type="expression" dxfId="1585" priority="265">
      <formula>H48="KL"</formula>
    </cfRule>
    <cfRule type="expression" dxfId="1584" priority="266">
      <formula>#REF!="KL"</formula>
    </cfRule>
  </conditionalFormatting>
  <conditionalFormatting sqref="H48:I48">
    <cfRule type="expression" dxfId="1583" priority="267">
      <formula>H48="KL"</formula>
    </cfRule>
    <cfRule type="expression" dxfId="1582" priority="268">
      <formula>#REF!="KL"</formula>
    </cfRule>
  </conditionalFormatting>
  <conditionalFormatting sqref="O48">
    <cfRule type="expression" dxfId="1581" priority="243">
      <formula>WEEKDAY(O$5)=1</formula>
    </cfRule>
  </conditionalFormatting>
  <conditionalFormatting sqref="O48">
    <cfRule type="cellIs" dxfId="1580" priority="241" operator="equal">
      <formula>0</formula>
    </cfRule>
    <cfRule type="expression" dxfId="1579" priority="242">
      <formula>WEEKDAY(O$5)=1</formula>
    </cfRule>
  </conditionalFormatting>
  <conditionalFormatting sqref="O48">
    <cfRule type="expression" dxfId="1578" priority="239">
      <formula>WEEKDAY(O$5)=1</formula>
    </cfRule>
    <cfRule type="cellIs" dxfId="1577" priority="240" operator="equal">
      <formula>0</formula>
    </cfRule>
  </conditionalFormatting>
  <conditionalFormatting sqref="O48">
    <cfRule type="expression" dxfId="1576" priority="237">
      <formula>O48="KL"</formula>
    </cfRule>
    <cfRule type="expression" dxfId="1575" priority="238">
      <formula>#REF!="KL"</formula>
    </cfRule>
  </conditionalFormatting>
  <conditionalFormatting sqref="O48">
    <cfRule type="expression" dxfId="1574" priority="244">
      <formula>O48="O"</formula>
    </cfRule>
    <cfRule type="expression" dxfId="1573" priority="245">
      <formula>O48="P/2"</formula>
    </cfRule>
    <cfRule type="expression" dxfId="1572" priority="246">
      <formula>O48="P"</formula>
    </cfRule>
    <cfRule type="expression" dxfId="1571" priority="247">
      <formula>$G48="P"</formula>
    </cfRule>
    <cfRule type="expression" dxfId="1570" priority="248">
      <formula>#REF!="P"</formula>
    </cfRule>
  </conditionalFormatting>
  <conditionalFormatting sqref="O48">
    <cfRule type="expression" dxfId="1569" priority="249">
      <formula>O48="KL"</formula>
    </cfRule>
    <cfRule type="expression" dxfId="1568" priority="250">
      <formula>#REF!="KL"</formula>
    </cfRule>
  </conditionalFormatting>
  <conditionalFormatting sqref="O48">
    <cfRule type="expression" dxfId="1567" priority="251">
      <formula>O48="KL"</formula>
    </cfRule>
    <cfRule type="expression" dxfId="1566" priority="252">
      <formula>#REF!="KL"</formula>
    </cfRule>
  </conditionalFormatting>
  <conditionalFormatting sqref="V48">
    <cfRule type="expression" dxfId="1565" priority="227">
      <formula>WEEKDAY(V$5)=1</formula>
    </cfRule>
  </conditionalFormatting>
  <conditionalFormatting sqref="V48">
    <cfRule type="cellIs" dxfId="1564" priority="225" operator="equal">
      <formula>0</formula>
    </cfRule>
    <cfRule type="expression" dxfId="1563" priority="226">
      <formula>WEEKDAY(V$5)=1</formula>
    </cfRule>
  </conditionalFormatting>
  <conditionalFormatting sqref="V48">
    <cfRule type="expression" dxfId="1562" priority="223">
      <formula>WEEKDAY(V$5)=1</formula>
    </cfRule>
    <cfRule type="cellIs" dxfId="1561" priority="224" operator="equal">
      <formula>0</formula>
    </cfRule>
  </conditionalFormatting>
  <conditionalFormatting sqref="V48">
    <cfRule type="expression" dxfId="1560" priority="221">
      <formula>V48="KL"</formula>
    </cfRule>
    <cfRule type="expression" dxfId="1559" priority="222">
      <formula>#REF!="KL"</formula>
    </cfRule>
  </conditionalFormatting>
  <conditionalFormatting sqref="V48">
    <cfRule type="expression" dxfId="1558" priority="228">
      <formula>V48="O"</formula>
    </cfRule>
    <cfRule type="expression" dxfId="1557" priority="229">
      <formula>V48="P/2"</formula>
    </cfRule>
    <cfRule type="expression" dxfId="1556" priority="230">
      <formula>V48="P"</formula>
    </cfRule>
    <cfRule type="expression" dxfId="1555" priority="231">
      <formula>$G48="P"</formula>
    </cfRule>
    <cfRule type="expression" dxfId="1554" priority="232">
      <formula>#REF!="P"</formula>
    </cfRule>
  </conditionalFormatting>
  <conditionalFormatting sqref="V48">
    <cfRule type="expression" dxfId="1553" priority="233">
      <formula>V48="KL"</formula>
    </cfRule>
    <cfRule type="expression" dxfId="1552" priority="234">
      <formula>#REF!="KL"</formula>
    </cfRule>
  </conditionalFormatting>
  <conditionalFormatting sqref="V48">
    <cfRule type="expression" dxfId="1551" priority="235">
      <formula>V48="KL"</formula>
    </cfRule>
    <cfRule type="expression" dxfId="1550" priority="236">
      <formula>#REF!="KL"</formula>
    </cfRule>
  </conditionalFormatting>
  <conditionalFormatting sqref="AC48">
    <cfRule type="expression" dxfId="1549" priority="211">
      <formula>WEEKDAY(AC$5)=1</formula>
    </cfRule>
  </conditionalFormatting>
  <conditionalFormatting sqref="AC48">
    <cfRule type="cellIs" dxfId="1548" priority="209" operator="equal">
      <formula>0</formula>
    </cfRule>
    <cfRule type="expression" dxfId="1547" priority="210">
      <formula>WEEKDAY(AC$5)=1</formula>
    </cfRule>
  </conditionalFormatting>
  <conditionalFormatting sqref="AC48">
    <cfRule type="expression" dxfId="1546" priority="207">
      <formula>WEEKDAY(AC$5)=1</formula>
    </cfRule>
    <cfRule type="cellIs" dxfId="1545" priority="208" operator="equal">
      <formula>0</formula>
    </cfRule>
  </conditionalFormatting>
  <conditionalFormatting sqref="AC48">
    <cfRule type="expression" dxfId="1544" priority="205">
      <formula>AC48="KL"</formula>
    </cfRule>
    <cfRule type="expression" dxfId="1543" priority="206">
      <formula>#REF!="KL"</formula>
    </cfRule>
  </conditionalFormatting>
  <conditionalFormatting sqref="AC48">
    <cfRule type="expression" dxfId="1542" priority="212">
      <formula>AC48="O"</formula>
    </cfRule>
    <cfRule type="expression" dxfId="1541" priority="213">
      <formula>AC48="P/2"</formula>
    </cfRule>
    <cfRule type="expression" dxfId="1540" priority="214">
      <formula>AC48="P"</formula>
    </cfRule>
    <cfRule type="expression" dxfId="1539" priority="215">
      <formula>$G48="P"</formula>
    </cfRule>
    <cfRule type="expression" dxfId="1538" priority="216">
      <formula>#REF!="P"</formula>
    </cfRule>
  </conditionalFormatting>
  <conditionalFormatting sqref="AC48">
    <cfRule type="expression" dxfId="1537" priority="217">
      <formula>AC48="KL"</formula>
    </cfRule>
    <cfRule type="expression" dxfId="1536" priority="218">
      <formula>#REF!="KL"</formula>
    </cfRule>
  </conditionalFormatting>
  <conditionalFormatting sqref="AC48">
    <cfRule type="expression" dxfId="1535" priority="219">
      <formula>AC48="KL"</formula>
    </cfRule>
    <cfRule type="expression" dxfId="1534" priority="220">
      <formula>#REF!="KL"</formula>
    </cfRule>
  </conditionalFormatting>
  <conditionalFormatting sqref="AJ48:AK48">
    <cfRule type="expression" dxfId="1533" priority="195">
      <formula>WEEKDAY(AJ$5)=1</formula>
    </cfRule>
  </conditionalFormatting>
  <conditionalFormatting sqref="AJ48:AK48">
    <cfRule type="cellIs" dxfId="1532" priority="193" operator="equal">
      <formula>0</formula>
    </cfRule>
    <cfRule type="expression" dxfId="1531" priority="194">
      <formula>WEEKDAY(AJ$5)=1</formula>
    </cfRule>
  </conditionalFormatting>
  <conditionalFormatting sqref="AJ48:AK48">
    <cfRule type="expression" dxfId="1530" priority="191">
      <formula>WEEKDAY(AJ$5)=1</formula>
    </cfRule>
    <cfRule type="cellIs" dxfId="1529" priority="192" operator="equal">
      <formula>0</formula>
    </cfRule>
  </conditionalFormatting>
  <conditionalFormatting sqref="AJ48:AK48">
    <cfRule type="expression" dxfId="1528" priority="189">
      <formula>AJ48="KL"</formula>
    </cfRule>
    <cfRule type="expression" dxfId="1527" priority="190">
      <formula>#REF!="KL"</formula>
    </cfRule>
  </conditionalFormatting>
  <conditionalFormatting sqref="AJ48:AK48">
    <cfRule type="expression" dxfId="1526" priority="196">
      <formula>AJ48="O"</formula>
    </cfRule>
    <cfRule type="expression" dxfId="1525" priority="197">
      <formula>AJ48="P/2"</formula>
    </cfRule>
    <cfRule type="expression" dxfId="1524" priority="198">
      <formula>AJ48="P"</formula>
    </cfRule>
    <cfRule type="expression" dxfId="1523" priority="199">
      <formula>$G48="P"</formula>
    </cfRule>
    <cfRule type="expression" dxfId="1522" priority="200">
      <formula>#REF!="P"</formula>
    </cfRule>
  </conditionalFormatting>
  <conditionalFormatting sqref="AJ48:AK48">
    <cfRule type="expression" dxfId="1521" priority="201">
      <formula>AJ48="KL"</formula>
    </cfRule>
    <cfRule type="expression" dxfId="1520" priority="202">
      <formula>#REF!="KL"</formula>
    </cfRule>
  </conditionalFormatting>
  <conditionalFormatting sqref="AJ48:AK48">
    <cfRule type="expression" dxfId="1519" priority="203">
      <formula>AJ48="KL"</formula>
    </cfRule>
    <cfRule type="expression" dxfId="1518" priority="204">
      <formula>#REF!="KL"</formula>
    </cfRule>
  </conditionalFormatting>
  <conditionalFormatting sqref="AD48:AI48 W48:AB48 P48:U48 J48:N48">
    <cfRule type="expression" dxfId="1517" priority="179">
      <formula>WEEKDAY(J$5)=1</formula>
    </cfRule>
  </conditionalFormatting>
  <conditionalFormatting sqref="AD48:AI48 W48:AB48 P48:U48 J48:N48">
    <cfRule type="cellIs" dxfId="1516" priority="177" operator="equal">
      <formula>0</formula>
    </cfRule>
    <cfRule type="expression" dxfId="1515" priority="178">
      <formula>WEEKDAY(J$5)=1</formula>
    </cfRule>
  </conditionalFormatting>
  <conditionalFormatting sqref="AD48:AI48 W48:AB48 P48:U48 J48:N48">
    <cfRule type="expression" dxfId="1514" priority="175">
      <formula>WEEKDAY(J$5)=1</formula>
    </cfRule>
    <cfRule type="cellIs" dxfId="1513" priority="176" operator="equal">
      <formula>0</formula>
    </cfRule>
  </conditionalFormatting>
  <conditionalFormatting sqref="AD48:AI48 W48:AB48 P48:U48 J48:N48">
    <cfRule type="expression" dxfId="1512" priority="173">
      <formula>J48="KL"</formula>
    </cfRule>
    <cfRule type="expression" dxfId="1511" priority="174">
      <formula>#REF!="KL"</formula>
    </cfRule>
  </conditionalFormatting>
  <conditionalFormatting sqref="AD48:AI48 W48:AB48 P48:U48 J48:N48">
    <cfRule type="expression" dxfId="1510" priority="180">
      <formula>J48="O"</formula>
    </cfRule>
    <cfRule type="expression" dxfId="1509" priority="181">
      <formula>J48="P/2"</formula>
    </cfRule>
    <cfRule type="expression" dxfId="1508" priority="182">
      <formula>J48="P"</formula>
    </cfRule>
    <cfRule type="expression" dxfId="1507" priority="183">
      <formula>$G48="P"</formula>
    </cfRule>
    <cfRule type="expression" dxfId="1506" priority="184">
      <formula>#REF!="P"</formula>
    </cfRule>
  </conditionalFormatting>
  <conditionalFormatting sqref="AD48:AI48 W48:AB48 P48:U48 J48:N48">
    <cfRule type="expression" dxfId="1505" priority="185">
      <formula>J48="KL"</formula>
    </cfRule>
    <cfRule type="expression" dxfId="1504" priority="186">
      <formula>#REF!="KL"</formula>
    </cfRule>
  </conditionalFormatting>
  <conditionalFormatting sqref="AD48:AI48 W48:AB48 P48:U48 J48:N48">
    <cfRule type="expression" dxfId="1503" priority="187">
      <formula>J48="KL"</formula>
    </cfRule>
    <cfRule type="expression" dxfId="1502" priority="188">
      <formula>#REF!="KL"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6"/>
  <sheetViews>
    <sheetView showZeros="0" zoomScale="70" zoomScaleNormal="70" workbookViewId="0">
      <pane xSplit="3" ySplit="6" topLeftCell="D31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A37" sqref="A37:XFD37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4" width="5.5546875" style="66" customWidth="1"/>
    <col min="35" max="36" width="5.5546875" style="66" hidden="1" customWidth="1"/>
    <col min="37" max="37" width="6.21875" style="66" hidden="1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8" width="16.77734375" style="32" customWidth="1"/>
    <col min="49" max="49" width="20.109375" style="32" customWidth="1"/>
    <col min="50" max="50" width="13.109375" style="32" customWidth="1"/>
    <col min="51" max="51" width="19.44140625" style="53" customWidth="1"/>
    <col min="52" max="52" width="13.21875" style="53" customWidth="1"/>
    <col min="53" max="53" width="67.88671875" style="32" customWidth="1"/>
    <col min="54" max="54" width="13.88671875" style="32" hidden="1" customWidth="1"/>
    <col min="55" max="16384" width="9" style="32"/>
  </cols>
  <sheetData>
    <row r="1" spans="1:55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W1" s="191" t="s">
        <v>137</v>
      </c>
      <c r="AY1" s="193" t="s">
        <v>92</v>
      </c>
      <c r="AZ1" s="7"/>
    </row>
    <row r="2" spans="1:55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2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3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/>
      <c r="AW2" s="192"/>
      <c r="AY2" s="194"/>
      <c r="AZ2" s="7"/>
      <c r="BA2" s="7"/>
    </row>
    <row r="3" spans="1:55" s="12" customFormat="1" outlineLevel="1" x14ac:dyDescent="0.3">
      <c r="A3" s="11">
        <v>2026</v>
      </c>
      <c r="C3" s="13">
        <f>EOMONTH(H6,-1)+1</f>
        <v>46054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192"/>
      <c r="AY3" s="194"/>
      <c r="AZ3" s="20"/>
    </row>
    <row r="4" spans="1:55" s="21" customFormat="1" outlineLevel="1" x14ac:dyDescent="0.3">
      <c r="A4" s="11">
        <v>2</v>
      </c>
      <c r="C4" s="13">
        <f>EOMONTH(G6,0)</f>
        <v>46081</v>
      </c>
      <c r="D4" s="14">
        <f>NETWORKDAYS.INTL($C$3,$C$4,"1111110")</f>
        <v>4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Y4" s="26"/>
      <c r="AZ4" s="26"/>
    </row>
    <row r="5" spans="1:55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1</v>
      </c>
      <c r="H5" s="27">
        <f t="shared" ref="H5:N5" si="0">WEEKDAY(H6)</f>
        <v>2</v>
      </c>
      <c r="I5" s="27">
        <f t="shared" si="0"/>
        <v>3</v>
      </c>
      <c r="J5" s="27">
        <f t="shared" si="0"/>
        <v>4</v>
      </c>
      <c r="K5" s="27">
        <f t="shared" si="0"/>
        <v>5</v>
      </c>
      <c r="L5" s="27">
        <f t="shared" si="0"/>
        <v>6</v>
      </c>
      <c r="M5" s="27">
        <f t="shared" si="0"/>
        <v>7</v>
      </c>
      <c r="N5" s="27">
        <f t="shared" si="0"/>
        <v>1</v>
      </c>
      <c r="O5" s="27">
        <f>WEEKDAY(O6)</f>
        <v>2</v>
      </c>
      <c r="P5" s="27">
        <f t="shared" ref="P5:AK5" si="1">WEEKDAY(P6)</f>
        <v>3</v>
      </c>
      <c r="Q5" s="27">
        <f t="shared" si="1"/>
        <v>4</v>
      </c>
      <c r="R5" s="27">
        <f t="shared" si="1"/>
        <v>5</v>
      </c>
      <c r="S5" s="27">
        <f t="shared" si="1"/>
        <v>6</v>
      </c>
      <c r="T5" s="27">
        <f t="shared" si="1"/>
        <v>7</v>
      </c>
      <c r="U5" s="27">
        <f t="shared" si="1"/>
        <v>1</v>
      </c>
      <c r="V5" s="27">
        <f t="shared" si="1"/>
        <v>2</v>
      </c>
      <c r="W5" s="27">
        <f t="shared" si="1"/>
        <v>3</v>
      </c>
      <c r="X5" s="27">
        <f t="shared" si="1"/>
        <v>4</v>
      </c>
      <c r="Y5" s="27">
        <f t="shared" si="1"/>
        <v>5</v>
      </c>
      <c r="Z5" s="27">
        <f t="shared" si="1"/>
        <v>6</v>
      </c>
      <c r="AA5" s="27">
        <f t="shared" si="1"/>
        <v>7</v>
      </c>
      <c r="AB5" s="27">
        <f t="shared" si="1"/>
        <v>1</v>
      </c>
      <c r="AC5" s="27">
        <f t="shared" si="1"/>
        <v>2</v>
      </c>
      <c r="AD5" s="27">
        <f t="shared" si="1"/>
        <v>3</v>
      </c>
      <c r="AE5" s="27">
        <f t="shared" si="1"/>
        <v>4</v>
      </c>
      <c r="AF5" s="27">
        <f t="shared" si="1"/>
        <v>5</v>
      </c>
      <c r="AG5" s="27">
        <f t="shared" si="1"/>
        <v>6</v>
      </c>
      <c r="AH5" s="27">
        <f t="shared" si="1"/>
        <v>7</v>
      </c>
      <c r="AI5" s="27">
        <f t="shared" si="1"/>
        <v>1</v>
      </c>
      <c r="AJ5" s="27">
        <f t="shared" si="1"/>
        <v>2</v>
      </c>
      <c r="AK5" s="27">
        <f t="shared" si="1"/>
        <v>3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142</v>
      </c>
      <c r="AT5" s="186" t="s">
        <v>144</v>
      </c>
      <c r="AU5" s="187" t="s">
        <v>13</v>
      </c>
      <c r="AV5" s="189" t="s">
        <v>15</v>
      </c>
      <c r="AW5" s="184" t="s">
        <v>130</v>
      </c>
      <c r="AX5" s="184" t="s">
        <v>78</v>
      </c>
      <c r="AY5" s="184" t="s">
        <v>145</v>
      </c>
      <c r="AZ5" s="182" t="s">
        <v>80</v>
      </c>
      <c r="BA5" s="184" t="s">
        <v>14</v>
      </c>
    </row>
    <row r="6" spans="1:55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46054</v>
      </c>
      <c r="H6" s="30">
        <f t="shared" ref="H6:AK6" si="2">G6+1</f>
        <v>46055</v>
      </c>
      <c r="I6" s="30">
        <f t="shared" si="2"/>
        <v>46056</v>
      </c>
      <c r="J6" s="30">
        <f>I6+1</f>
        <v>46057</v>
      </c>
      <c r="K6" s="30">
        <f t="shared" si="2"/>
        <v>46058</v>
      </c>
      <c r="L6" s="30">
        <f t="shared" si="2"/>
        <v>46059</v>
      </c>
      <c r="M6" s="30">
        <f t="shared" si="2"/>
        <v>46060</v>
      </c>
      <c r="N6" s="30">
        <f t="shared" si="2"/>
        <v>46061</v>
      </c>
      <c r="O6" s="30">
        <f t="shared" si="2"/>
        <v>46062</v>
      </c>
      <c r="P6" s="30">
        <f t="shared" si="2"/>
        <v>46063</v>
      </c>
      <c r="Q6" s="30">
        <f t="shared" si="2"/>
        <v>46064</v>
      </c>
      <c r="R6" s="30">
        <f t="shared" si="2"/>
        <v>46065</v>
      </c>
      <c r="S6" s="30">
        <f t="shared" si="2"/>
        <v>46066</v>
      </c>
      <c r="T6" s="30">
        <f t="shared" si="2"/>
        <v>46067</v>
      </c>
      <c r="U6" s="30">
        <f t="shared" si="2"/>
        <v>46068</v>
      </c>
      <c r="V6" s="30">
        <f t="shared" si="2"/>
        <v>46069</v>
      </c>
      <c r="W6" s="30">
        <f t="shared" si="2"/>
        <v>46070</v>
      </c>
      <c r="X6" s="30">
        <f t="shared" si="2"/>
        <v>46071</v>
      </c>
      <c r="Y6" s="30">
        <f t="shared" si="2"/>
        <v>46072</v>
      </c>
      <c r="Z6" s="30">
        <f t="shared" si="2"/>
        <v>46073</v>
      </c>
      <c r="AA6" s="30">
        <f t="shared" si="2"/>
        <v>46074</v>
      </c>
      <c r="AB6" s="30">
        <f t="shared" si="2"/>
        <v>46075</v>
      </c>
      <c r="AC6" s="30">
        <f t="shared" si="2"/>
        <v>46076</v>
      </c>
      <c r="AD6" s="30">
        <f t="shared" si="2"/>
        <v>46077</v>
      </c>
      <c r="AE6" s="30">
        <f t="shared" si="2"/>
        <v>46078</v>
      </c>
      <c r="AF6" s="30">
        <f t="shared" si="2"/>
        <v>46079</v>
      </c>
      <c r="AG6" s="30">
        <f t="shared" si="2"/>
        <v>46080</v>
      </c>
      <c r="AH6" s="30">
        <f t="shared" si="2"/>
        <v>46081</v>
      </c>
      <c r="AI6" s="30">
        <f t="shared" si="2"/>
        <v>46082</v>
      </c>
      <c r="AJ6" s="30">
        <f t="shared" si="2"/>
        <v>46083</v>
      </c>
      <c r="AK6" s="30">
        <f t="shared" si="2"/>
        <v>46084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85"/>
      <c r="AX6" s="185"/>
      <c r="AY6" s="185"/>
      <c r="AZ6" s="183"/>
      <c r="BA6" s="185"/>
    </row>
    <row r="7" spans="1:55" ht="15" customHeight="1" x14ac:dyDescent="0.3">
      <c r="A7" s="112"/>
      <c r="B7" s="113"/>
      <c r="C7" s="112"/>
      <c r="D7" s="112"/>
      <c r="E7" s="114"/>
      <c r="F7" s="114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111"/>
      <c r="AM7" s="111"/>
      <c r="AN7" s="111"/>
      <c r="AO7" s="111"/>
      <c r="AP7" s="111"/>
      <c r="AQ7" s="31"/>
      <c r="AR7" s="31"/>
      <c r="AS7" s="111"/>
      <c r="AT7" s="111"/>
      <c r="AU7" s="108"/>
      <c r="AV7" s="109"/>
      <c r="AW7" s="110"/>
      <c r="AX7" s="110"/>
      <c r="AY7" s="107"/>
      <c r="AZ7" s="107"/>
      <c r="BA7" s="110"/>
    </row>
    <row r="8" spans="1:55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/>
      <c r="H8" s="69">
        <v>8</v>
      </c>
      <c r="I8" s="69">
        <v>8</v>
      </c>
      <c r="J8" s="69">
        <v>8</v>
      </c>
      <c r="K8" s="69">
        <v>8</v>
      </c>
      <c r="L8" s="69">
        <v>8</v>
      </c>
      <c r="M8" s="69">
        <v>8</v>
      </c>
      <c r="N8" s="69"/>
      <c r="O8" s="69">
        <v>8</v>
      </c>
      <c r="P8" s="69">
        <v>8</v>
      </c>
      <c r="Q8" s="69">
        <v>8</v>
      </c>
      <c r="R8" s="69">
        <v>8</v>
      </c>
      <c r="S8" s="69">
        <v>8</v>
      </c>
      <c r="T8" s="69" t="s">
        <v>56</v>
      </c>
      <c r="U8" s="69"/>
      <c r="V8" s="69" t="s">
        <v>56</v>
      </c>
      <c r="W8" s="69" t="s">
        <v>56</v>
      </c>
      <c r="X8" s="69" t="s">
        <v>56</v>
      </c>
      <c r="Y8" s="69" t="s">
        <v>56</v>
      </c>
      <c r="Z8" s="69" t="s">
        <v>56</v>
      </c>
      <c r="AA8" s="69" t="s">
        <v>56</v>
      </c>
      <c r="AB8" s="69"/>
      <c r="AC8" s="69">
        <v>8</v>
      </c>
      <c r="AD8" s="69">
        <v>8</v>
      </c>
      <c r="AE8" s="69">
        <v>8</v>
      </c>
      <c r="AF8" s="69">
        <v>8</v>
      </c>
      <c r="AG8" s="69">
        <v>8</v>
      </c>
      <c r="AH8" s="69">
        <v>8</v>
      </c>
      <c r="AI8" s="69"/>
      <c r="AJ8" s="69"/>
      <c r="AK8" s="69"/>
      <c r="AL8" s="38">
        <f>SUM(G8:AH8)/8+COUNTIF(G8:AH8,"P/2")*0.5</f>
        <v>17</v>
      </c>
      <c r="AM8" s="38">
        <f>COUNTIF(G8:AH8,"P")+COUNTIF(G8:AH8,"P/2")*0.5</f>
        <v>0</v>
      </c>
      <c r="AN8" s="38">
        <f>COUNTIF(G8:AH8,"NL")+COUNTIF(G8:AH8,"NL/2")*0.5+COUNTIF(G8:AH8,"HL")</f>
        <v>7</v>
      </c>
      <c r="AO8" s="38">
        <f>COUNTIF(G8:AH8,"O")</f>
        <v>0</v>
      </c>
      <c r="AP8" s="38">
        <f>COUNTIF(G8:AH8,"KL")+COUNTIF(G8:AH8,"KL/2")*0.5+COUNTIF(G8:AH8,"4")*0.5+COUNTIF(G8:AH8,"")-$D$4+COUNTIF(G8:AH8,"N")+COUNTIF(G8:AH8,"0")</f>
        <v>0</v>
      </c>
      <c r="AQ8" s="38">
        <f>AP8+AM8+AO8</f>
        <v>0</v>
      </c>
      <c r="AR8" s="39">
        <f>$AR$2-AP8-AO8</f>
        <v>26</v>
      </c>
      <c r="AS8" s="40">
        <f>INDEX([1]T02.2026!$C:$C,MATCH(C8,[1]T02.2026!$B:$B,0))</f>
        <v>10</v>
      </c>
      <c r="AT8" s="42">
        <f>INDEX([1]T02.2026!$J:$J,MATCH(C8,[1]T02.2026!$B:$B,0))</f>
        <v>11</v>
      </c>
      <c r="AU8" s="41">
        <v>1110900</v>
      </c>
      <c r="AV8" s="43"/>
      <c r="AW8" s="40"/>
      <c r="AX8" s="41"/>
      <c r="AY8" s="41"/>
      <c r="AZ8" s="41"/>
      <c r="BA8" s="40"/>
      <c r="BB8" s="54">
        <f>COUNTIF(G8:AK8,"KL/2")+COUNTIF(G8:AK8,"4")+COUNTIF(G8:AK8,"P/2")</f>
        <v>0</v>
      </c>
      <c r="BC8" s="32">
        <f>COUNTIF(C:C,#REF!)</f>
        <v>0</v>
      </c>
    </row>
    <row r="9" spans="1:55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/>
      <c r="H9" s="69">
        <v>8</v>
      </c>
      <c r="I9" s="69">
        <v>8</v>
      </c>
      <c r="J9" s="69">
        <v>8</v>
      </c>
      <c r="K9" s="69">
        <v>8</v>
      </c>
      <c r="L9" s="69">
        <v>8</v>
      </c>
      <c r="M9" s="69">
        <v>8</v>
      </c>
      <c r="N9" s="69"/>
      <c r="O9" s="69">
        <v>8</v>
      </c>
      <c r="P9" s="69">
        <v>8</v>
      </c>
      <c r="Q9" s="69">
        <v>8</v>
      </c>
      <c r="R9" s="69">
        <v>8</v>
      </c>
      <c r="S9" s="69">
        <v>8</v>
      </c>
      <c r="T9" s="69" t="s">
        <v>56</v>
      </c>
      <c r="U9" s="69"/>
      <c r="V9" s="69" t="s">
        <v>56</v>
      </c>
      <c r="W9" s="69" t="s">
        <v>56</v>
      </c>
      <c r="X9" s="69" t="s">
        <v>56</v>
      </c>
      <c r="Y9" s="69" t="s">
        <v>56</v>
      </c>
      <c r="Z9" s="69" t="s">
        <v>56</v>
      </c>
      <c r="AA9" s="69" t="s">
        <v>56</v>
      </c>
      <c r="AB9" s="69"/>
      <c r="AC9" s="69">
        <v>8</v>
      </c>
      <c r="AD9" s="69">
        <v>8</v>
      </c>
      <c r="AE9" s="69">
        <v>8</v>
      </c>
      <c r="AF9" s="69">
        <v>8</v>
      </c>
      <c r="AG9" s="69">
        <v>8</v>
      </c>
      <c r="AH9" s="69">
        <v>8</v>
      </c>
      <c r="AI9" s="69"/>
      <c r="AJ9" s="69"/>
      <c r="AK9" s="69"/>
      <c r="AL9" s="38">
        <f t="shared" ref="AL9:AL48" si="3">SUM(G9:AH9)/8+COUNTIF(G9:AH9,"P/2")*0.5</f>
        <v>17</v>
      </c>
      <c r="AM9" s="38">
        <f t="shared" ref="AM9:AM48" si="4">COUNTIF(G9:AH9,"P")+COUNTIF(G9:AH9,"P/2")*0.5</f>
        <v>0</v>
      </c>
      <c r="AN9" s="38">
        <f t="shared" ref="AN9:AN48" si="5">COUNTIF(G9:AH9,"NL")+COUNTIF(G9:AH9,"NL/2")*0.5+COUNTIF(G9:AH9,"HL")</f>
        <v>7</v>
      </c>
      <c r="AO9" s="38">
        <f t="shared" ref="AO9:AO48" si="6">COUNTIF(G9:AH9,"O")</f>
        <v>0</v>
      </c>
      <c r="AP9" s="38">
        <f t="shared" ref="AP9:AP48" si="7">COUNTIF(G9:AH9,"KL")+COUNTIF(G9:AH9,"KL/2")*0.5+COUNTIF(G9:AH9,"4")*0.5+COUNTIF(G9:AH9,"")-$D$4+COUNTIF(G9:AH9,"N")+COUNTIF(G9:AH9,"0")</f>
        <v>0</v>
      </c>
      <c r="AQ9" s="38">
        <f t="shared" ref="AQ9:AQ48" si="8">AP9+AM9+AO9</f>
        <v>0</v>
      </c>
      <c r="AR9" s="39">
        <f t="shared" ref="AR9:AR47" si="9">$AR$2-AP9-AO9</f>
        <v>26</v>
      </c>
      <c r="AS9" s="40">
        <f>INDEX([1]T02.2026!$C:$C,MATCH(C9,[1]T02.2026!$B:$B,0))</f>
        <v>10</v>
      </c>
      <c r="AT9" s="42">
        <f>INDEX([1]T02.2026!$J:$J,MATCH(C9,[1]T02.2026!$B:$B,0))</f>
        <v>11</v>
      </c>
      <c r="AU9" s="41">
        <v>1110900</v>
      </c>
      <c r="AV9" s="43"/>
      <c r="AW9" s="41">
        <v>100000</v>
      </c>
      <c r="AX9" s="41"/>
      <c r="AY9" s="41"/>
      <c r="AZ9" s="41"/>
      <c r="BA9" s="76"/>
      <c r="BB9" s="54">
        <f t="shared" ref="BB9:BB48" si="10">COUNTIF(G9:AK9,"KL/2")+COUNTIF(G9:AK9,"4")+COUNTIF(G9:AK9,"P/2")</f>
        <v>0</v>
      </c>
      <c r="BC9" s="32">
        <f>COUNTIF(C:C,#REF!)</f>
        <v>0</v>
      </c>
    </row>
    <row r="10" spans="1:55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/>
      <c r="H10" s="69">
        <v>8</v>
      </c>
      <c r="I10" s="69">
        <v>8</v>
      </c>
      <c r="J10" s="69">
        <v>8</v>
      </c>
      <c r="K10" s="69">
        <v>8</v>
      </c>
      <c r="L10" s="69">
        <v>8</v>
      </c>
      <c r="M10" s="69">
        <v>8</v>
      </c>
      <c r="N10" s="69"/>
      <c r="O10" s="69">
        <v>8</v>
      </c>
      <c r="P10" s="69">
        <v>8</v>
      </c>
      <c r="Q10" s="69">
        <v>8</v>
      </c>
      <c r="R10" s="69">
        <v>8</v>
      </c>
      <c r="S10" s="69">
        <v>8</v>
      </c>
      <c r="T10" s="69" t="s">
        <v>56</v>
      </c>
      <c r="U10" s="69"/>
      <c r="V10" s="69" t="s">
        <v>56</v>
      </c>
      <c r="W10" s="69" t="s">
        <v>56</v>
      </c>
      <c r="X10" s="69" t="s">
        <v>56</v>
      </c>
      <c r="Y10" s="69" t="s">
        <v>56</v>
      </c>
      <c r="Z10" s="69" t="s">
        <v>56</v>
      </c>
      <c r="AA10" s="69" t="s">
        <v>56</v>
      </c>
      <c r="AB10" s="69"/>
      <c r="AC10" s="69">
        <v>8</v>
      </c>
      <c r="AD10" s="69">
        <v>8</v>
      </c>
      <c r="AE10" s="69">
        <v>8</v>
      </c>
      <c r="AF10" s="69">
        <v>8</v>
      </c>
      <c r="AG10" s="69">
        <v>8</v>
      </c>
      <c r="AH10" s="69">
        <v>8</v>
      </c>
      <c r="AI10" s="69"/>
      <c r="AJ10" s="69"/>
      <c r="AK10" s="69"/>
      <c r="AL10" s="38">
        <f t="shared" si="3"/>
        <v>17</v>
      </c>
      <c r="AM10" s="38">
        <f t="shared" si="4"/>
        <v>0</v>
      </c>
      <c r="AN10" s="38">
        <f t="shared" si="5"/>
        <v>7</v>
      </c>
      <c r="AO10" s="38">
        <f t="shared" si="6"/>
        <v>0</v>
      </c>
      <c r="AP10" s="38">
        <f t="shared" si="7"/>
        <v>0</v>
      </c>
      <c r="AQ10" s="38">
        <f t="shared" si="8"/>
        <v>0</v>
      </c>
      <c r="AR10" s="39">
        <f t="shared" si="9"/>
        <v>26</v>
      </c>
      <c r="AS10" s="40">
        <f>INDEX([1]T02.2026!$C:$C,MATCH(C10,[1]T02.2026!$B:$B,0))</f>
        <v>8</v>
      </c>
      <c r="AT10" s="42">
        <f>INDEX([1]T02.2026!$J:$J,MATCH(C10,[1]T02.2026!$B:$B,0))</f>
        <v>9</v>
      </c>
      <c r="AU10" s="41">
        <v>1110900</v>
      </c>
      <c r="AV10" s="43"/>
      <c r="AW10" s="40"/>
      <c r="AX10" s="41"/>
      <c r="AY10" s="41"/>
      <c r="AZ10" s="41"/>
      <c r="BA10" s="77"/>
      <c r="BB10" s="54">
        <f t="shared" si="10"/>
        <v>0</v>
      </c>
      <c r="BC10" s="32">
        <f>COUNTIF(C:C,#REF!)</f>
        <v>0</v>
      </c>
    </row>
    <row r="11" spans="1:55" x14ac:dyDescent="0.3">
      <c r="A11" s="33">
        <f>SUBTOTAL(3,$C$8:C11)</f>
        <v>4</v>
      </c>
      <c r="B11" s="67"/>
      <c r="C11" s="46" t="s">
        <v>126</v>
      </c>
      <c r="D11" s="45" t="s">
        <v>127</v>
      </c>
      <c r="E11" s="44"/>
      <c r="F11" s="44"/>
      <c r="G11" s="69"/>
      <c r="H11" s="69">
        <v>8</v>
      </c>
      <c r="I11" s="69">
        <v>8</v>
      </c>
      <c r="J11" s="69">
        <v>8</v>
      </c>
      <c r="K11" s="69">
        <v>8</v>
      </c>
      <c r="L11" s="69">
        <v>8</v>
      </c>
      <c r="M11" s="69">
        <v>8</v>
      </c>
      <c r="N11" s="69"/>
      <c r="O11" s="69">
        <v>8</v>
      </c>
      <c r="P11" s="69">
        <v>8</v>
      </c>
      <c r="Q11" s="69">
        <v>8</v>
      </c>
      <c r="R11" s="69">
        <v>8</v>
      </c>
      <c r="S11" s="69">
        <v>8</v>
      </c>
      <c r="T11" s="69" t="s">
        <v>56</v>
      </c>
      <c r="U11" s="69"/>
      <c r="V11" s="69" t="s">
        <v>56</v>
      </c>
      <c r="W11" s="69" t="s">
        <v>56</v>
      </c>
      <c r="X11" s="69" t="s">
        <v>56</v>
      </c>
      <c r="Y11" s="69" t="s">
        <v>56</v>
      </c>
      <c r="Z11" s="69" t="s">
        <v>56</v>
      </c>
      <c r="AA11" s="69" t="s">
        <v>56</v>
      </c>
      <c r="AB11" s="69"/>
      <c r="AC11" s="69">
        <v>8</v>
      </c>
      <c r="AD11" s="69">
        <v>8</v>
      </c>
      <c r="AE11" s="69">
        <v>8</v>
      </c>
      <c r="AF11" s="69">
        <v>8</v>
      </c>
      <c r="AG11" s="69">
        <v>8</v>
      </c>
      <c r="AH11" s="69">
        <v>8</v>
      </c>
      <c r="AI11" s="69"/>
      <c r="AJ11" s="69"/>
      <c r="AK11" s="69"/>
      <c r="AL11" s="38">
        <f t="shared" si="3"/>
        <v>17</v>
      </c>
      <c r="AM11" s="38">
        <f t="shared" si="4"/>
        <v>0</v>
      </c>
      <c r="AN11" s="38">
        <f t="shared" si="5"/>
        <v>7</v>
      </c>
      <c r="AO11" s="38">
        <f t="shared" si="6"/>
        <v>0</v>
      </c>
      <c r="AP11" s="38">
        <f t="shared" si="7"/>
        <v>0</v>
      </c>
      <c r="AQ11" s="38">
        <f t="shared" si="8"/>
        <v>0</v>
      </c>
      <c r="AR11" s="39">
        <f t="shared" si="9"/>
        <v>26</v>
      </c>
      <c r="AS11" s="40">
        <f>INDEX([1]T02.2026!$C:$C,MATCH(C11,[1]T02.2026!$B:$B,0))</f>
        <v>5</v>
      </c>
      <c r="AT11" s="42">
        <f>INDEX([1]T02.2026!$J:$J,MATCH(C11,[1]T02.2026!$B:$B,0))</f>
        <v>6</v>
      </c>
      <c r="AU11" s="41">
        <v>840000</v>
      </c>
      <c r="AV11" s="43"/>
      <c r="AW11" s="40"/>
      <c r="AX11" s="41"/>
      <c r="AY11" s="41"/>
      <c r="AZ11" s="41"/>
      <c r="BA11" s="76" t="s">
        <v>129</v>
      </c>
      <c r="BB11" s="54">
        <f t="shared" si="10"/>
        <v>0</v>
      </c>
      <c r="BC11" s="32">
        <f>COUNTIF(C:C,#REF!)</f>
        <v>0</v>
      </c>
    </row>
    <row r="12" spans="1:55" x14ac:dyDescent="0.3">
      <c r="A12" s="33">
        <f>SUBTOTAL(3,$C$8:C12)</f>
        <v>5</v>
      </c>
      <c r="B12" s="67"/>
      <c r="C12" s="95" t="s">
        <v>24</v>
      </c>
      <c r="D12" s="45" t="s">
        <v>125</v>
      </c>
      <c r="E12" s="44"/>
      <c r="F12" s="44"/>
      <c r="G12" s="69"/>
      <c r="H12" s="69">
        <v>8</v>
      </c>
      <c r="I12" s="69">
        <v>8</v>
      </c>
      <c r="J12" s="69">
        <v>8</v>
      </c>
      <c r="K12" s="69">
        <v>8</v>
      </c>
      <c r="L12" s="69">
        <v>8</v>
      </c>
      <c r="M12" s="69">
        <v>8</v>
      </c>
      <c r="N12" s="69"/>
      <c r="O12" s="69">
        <v>8</v>
      </c>
      <c r="P12" s="69">
        <v>8</v>
      </c>
      <c r="Q12" s="69">
        <v>8</v>
      </c>
      <c r="R12" s="69">
        <v>8</v>
      </c>
      <c r="S12" s="69">
        <v>8</v>
      </c>
      <c r="T12" s="69" t="s">
        <v>56</v>
      </c>
      <c r="U12" s="69"/>
      <c r="V12" s="69" t="s">
        <v>56</v>
      </c>
      <c r="W12" s="69" t="s">
        <v>56</v>
      </c>
      <c r="X12" s="69" t="s">
        <v>56</v>
      </c>
      <c r="Y12" s="69" t="s">
        <v>56</v>
      </c>
      <c r="Z12" s="69" t="s">
        <v>56</v>
      </c>
      <c r="AA12" s="69" t="s">
        <v>56</v>
      </c>
      <c r="AB12" s="69"/>
      <c r="AC12" s="69">
        <v>8</v>
      </c>
      <c r="AD12" s="69">
        <v>8</v>
      </c>
      <c r="AE12" s="69">
        <v>8</v>
      </c>
      <c r="AF12" s="69">
        <v>8</v>
      </c>
      <c r="AG12" s="69">
        <v>8</v>
      </c>
      <c r="AH12" s="69">
        <v>8</v>
      </c>
      <c r="AI12" s="69"/>
      <c r="AJ12" s="69"/>
      <c r="AK12" s="69"/>
      <c r="AL12" s="38">
        <f t="shared" si="3"/>
        <v>17</v>
      </c>
      <c r="AM12" s="38">
        <f t="shared" si="4"/>
        <v>0</v>
      </c>
      <c r="AN12" s="38">
        <f t="shared" si="5"/>
        <v>7</v>
      </c>
      <c r="AO12" s="38">
        <f t="shared" si="6"/>
        <v>0</v>
      </c>
      <c r="AP12" s="38">
        <f t="shared" si="7"/>
        <v>0</v>
      </c>
      <c r="AQ12" s="38">
        <f t="shared" si="8"/>
        <v>0</v>
      </c>
      <c r="AR12" s="39">
        <f t="shared" si="9"/>
        <v>26</v>
      </c>
      <c r="AS12" s="40">
        <f>INDEX([1]T02.2026!$C:$C,MATCH(C12,[1]T02.2026!$B:$B,0))</f>
        <v>10</v>
      </c>
      <c r="AT12" s="42">
        <f>INDEX([1]T02.2026!$J:$J,MATCH(C12,[1]T02.2026!$B:$B,0))</f>
        <v>11</v>
      </c>
      <c r="AU12" s="41">
        <v>636215.57999999996</v>
      </c>
      <c r="AV12" s="43"/>
      <c r="AW12" s="41">
        <v>100000</v>
      </c>
      <c r="AX12" s="41"/>
      <c r="AY12" s="41"/>
      <c r="AZ12" s="41"/>
      <c r="BA12" s="76" t="s">
        <v>70</v>
      </c>
      <c r="BB12" s="54">
        <f t="shared" si="10"/>
        <v>0</v>
      </c>
      <c r="BC12" s="32">
        <f>COUNTIF(C:C,#REF!)</f>
        <v>0</v>
      </c>
    </row>
    <row r="13" spans="1:55" x14ac:dyDescent="0.3">
      <c r="A13" s="33">
        <f>SUBTOTAL(3,$C$8:C13)</f>
        <v>6</v>
      </c>
      <c r="B13" s="67"/>
      <c r="C13" s="94" t="s">
        <v>29</v>
      </c>
      <c r="D13" s="45" t="s">
        <v>22</v>
      </c>
      <c r="E13" s="44"/>
      <c r="F13" s="44"/>
      <c r="G13" s="69"/>
      <c r="H13" s="69">
        <v>8</v>
      </c>
      <c r="I13" s="69">
        <v>8</v>
      </c>
      <c r="J13" s="69">
        <v>8</v>
      </c>
      <c r="K13" s="69">
        <v>8</v>
      </c>
      <c r="L13" s="69">
        <v>8</v>
      </c>
      <c r="M13" s="69">
        <v>8</v>
      </c>
      <c r="N13" s="69"/>
      <c r="O13" s="69">
        <v>8</v>
      </c>
      <c r="P13" s="69">
        <v>8</v>
      </c>
      <c r="Q13" s="69">
        <v>8</v>
      </c>
      <c r="R13" s="69">
        <v>8</v>
      </c>
      <c r="S13" s="69">
        <v>8</v>
      </c>
      <c r="T13" s="69" t="s">
        <v>56</v>
      </c>
      <c r="U13" s="69"/>
      <c r="V13" s="69" t="s">
        <v>56</v>
      </c>
      <c r="W13" s="69" t="s">
        <v>56</v>
      </c>
      <c r="X13" s="69" t="s">
        <v>56</v>
      </c>
      <c r="Y13" s="69" t="s">
        <v>56</v>
      </c>
      <c r="Z13" s="69" t="s">
        <v>56</v>
      </c>
      <c r="AA13" s="69" t="s">
        <v>56</v>
      </c>
      <c r="AB13" s="69"/>
      <c r="AC13" s="69">
        <v>8</v>
      </c>
      <c r="AD13" s="69">
        <v>8</v>
      </c>
      <c r="AE13" s="69">
        <v>8</v>
      </c>
      <c r="AF13" s="69">
        <v>8</v>
      </c>
      <c r="AG13" s="69">
        <v>8</v>
      </c>
      <c r="AH13" s="69">
        <v>8</v>
      </c>
      <c r="AI13" s="69"/>
      <c r="AJ13" s="69"/>
      <c r="AK13" s="69"/>
      <c r="AL13" s="38">
        <f t="shared" si="3"/>
        <v>17</v>
      </c>
      <c r="AM13" s="38">
        <f t="shared" si="4"/>
        <v>0</v>
      </c>
      <c r="AN13" s="38">
        <f t="shared" si="5"/>
        <v>7</v>
      </c>
      <c r="AO13" s="38">
        <f t="shared" si="6"/>
        <v>0</v>
      </c>
      <c r="AP13" s="38">
        <f t="shared" si="7"/>
        <v>0</v>
      </c>
      <c r="AQ13" s="38">
        <f t="shared" si="8"/>
        <v>0</v>
      </c>
      <c r="AR13" s="39">
        <f t="shared" si="9"/>
        <v>26</v>
      </c>
      <c r="AS13" s="40">
        <f>INDEX([1]T02.2026!$C:$C,MATCH(C13,[1]T02.2026!$B:$B,0))</f>
        <v>7</v>
      </c>
      <c r="AT13" s="42">
        <f>INDEX([1]T02.2026!$J:$J,MATCH(C13,[1]T02.2026!$B:$B,0))</f>
        <v>8</v>
      </c>
      <c r="AU13" s="73">
        <v>596610</v>
      </c>
      <c r="AV13" s="43"/>
      <c r="AW13" s="88"/>
      <c r="AX13" s="41"/>
      <c r="AY13" s="41"/>
      <c r="AZ13" s="41"/>
      <c r="BA13" s="76" t="s">
        <v>105</v>
      </c>
      <c r="BB13" s="54">
        <f t="shared" si="10"/>
        <v>0</v>
      </c>
      <c r="BC13" s="32">
        <f>COUNTIF(C:C,#REF!)</f>
        <v>0</v>
      </c>
    </row>
    <row r="14" spans="1:55" ht="16.2" customHeight="1" x14ac:dyDescent="0.3">
      <c r="A14" s="33">
        <f>SUBTOTAL(3,$C$8:C14)</f>
        <v>7</v>
      </c>
      <c r="B14" s="67"/>
      <c r="C14" s="94" t="s">
        <v>32</v>
      </c>
      <c r="D14" s="45" t="s">
        <v>22</v>
      </c>
      <c r="E14" s="44"/>
      <c r="F14" s="44"/>
      <c r="G14" s="69"/>
      <c r="H14" s="69">
        <v>8</v>
      </c>
      <c r="I14" s="69">
        <v>8</v>
      </c>
      <c r="J14" s="69">
        <v>8</v>
      </c>
      <c r="K14" s="69">
        <v>8</v>
      </c>
      <c r="L14" s="69">
        <v>8</v>
      </c>
      <c r="M14" s="69">
        <v>8</v>
      </c>
      <c r="N14" s="69"/>
      <c r="O14" s="69">
        <v>8</v>
      </c>
      <c r="P14" s="69">
        <v>8</v>
      </c>
      <c r="Q14" s="69">
        <v>8</v>
      </c>
      <c r="R14" s="69">
        <v>8</v>
      </c>
      <c r="S14" s="69">
        <v>8</v>
      </c>
      <c r="T14" s="69" t="s">
        <v>56</v>
      </c>
      <c r="U14" s="69"/>
      <c r="V14" s="69" t="s">
        <v>56</v>
      </c>
      <c r="W14" s="69" t="s">
        <v>56</v>
      </c>
      <c r="X14" s="69" t="s">
        <v>56</v>
      </c>
      <c r="Y14" s="69" t="s">
        <v>56</v>
      </c>
      <c r="Z14" s="69" t="s">
        <v>56</v>
      </c>
      <c r="AA14" s="69" t="s">
        <v>56</v>
      </c>
      <c r="AB14" s="69"/>
      <c r="AC14" s="69">
        <v>8</v>
      </c>
      <c r="AD14" s="69">
        <v>8</v>
      </c>
      <c r="AE14" s="69">
        <v>8</v>
      </c>
      <c r="AF14" s="69">
        <v>8</v>
      </c>
      <c r="AG14" s="69">
        <v>8</v>
      </c>
      <c r="AH14" s="69">
        <v>8</v>
      </c>
      <c r="AI14" s="69"/>
      <c r="AJ14" s="69"/>
      <c r="AK14" s="69"/>
      <c r="AL14" s="38">
        <f t="shared" si="3"/>
        <v>17</v>
      </c>
      <c r="AM14" s="38">
        <f t="shared" si="4"/>
        <v>0</v>
      </c>
      <c r="AN14" s="38">
        <f t="shared" si="5"/>
        <v>7</v>
      </c>
      <c r="AO14" s="38">
        <f t="shared" si="6"/>
        <v>0</v>
      </c>
      <c r="AP14" s="38">
        <f t="shared" si="7"/>
        <v>0</v>
      </c>
      <c r="AQ14" s="38">
        <f t="shared" si="8"/>
        <v>0</v>
      </c>
      <c r="AR14" s="39">
        <f t="shared" si="9"/>
        <v>26</v>
      </c>
      <c r="AS14" s="40">
        <f>INDEX([1]T02.2026!$C:$C,MATCH(C14,[1]T02.2026!$B:$B,0))</f>
        <v>5</v>
      </c>
      <c r="AT14" s="42">
        <f>INDEX([1]T02.2026!$J:$J,MATCH(C14,[1]T02.2026!$B:$B,0))</f>
        <v>6</v>
      </c>
      <c r="AU14" s="41">
        <v>636215.57999999996</v>
      </c>
      <c r="AV14" s="43"/>
      <c r="AW14" s="41">
        <v>100000</v>
      </c>
      <c r="AX14" s="41"/>
      <c r="AY14" s="41"/>
      <c r="AZ14" s="41"/>
      <c r="BA14" s="76"/>
      <c r="BB14" s="54">
        <f t="shared" si="10"/>
        <v>0</v>
      </c>
      <c r="BC14" s="32">
        <f>COUNTIF(C:C,#REF!)</f>
        <v>0</v>
      </c>
    </row>
    <row r="15" spans="1:55" x14ac:dyDescent="0.3">
      <c r="A15" s="33">
        <f>SUBTOTAL(3,$C$8:C15)</f>
        <v>8</v>
      </c>
      <c r="B15" s="67"/>
      <c r="C15" s="94" t="s">
        <v>33</v>
      </c>
      <c r="D15" s="45" t="s">
        <v>31</v>
      </c>
      <c r="E15" s="44"/>
      <c r="F15" s="44"/>
      <c r="G15" s="69"/>
      <c r="H15" s="69">
        <v>8</v>
      </c>
      <c r="I15" s="69">
        <v>8</v>
      </c>
      <c r="J15" s="69">
        <v>8</v>
      </c>
      <c r="K15" s="69">
        <v>8</v>
      </c>
      <c r="L15" s="69">
        <v>8</v>
      </c>
      <c r="M15" s="69">
        <v>8</v>
      </c>
      <c r="N15" s="69"/>
      <c r="O15" s="69">
        <v>8</v>
      </c>
      <c r="P15" s="69">
        <v>8</v>
      </c>
      <c r="Q15" s="69" t="s">
        <v>25</v>
      </c>
      <c r="R15" s="69">
        <v>8</v>
      </c>
      <c r="S15" s="69">
        <v>8</v>
      </c>
      <c r="T15" s="69" t="s">
        <v>56</v>
      </c>
      <c r="U15" s="69"/>
      <c r="V15" s="69" t="s">
        <v>56</v>
      </c>
      <c r="W15" s="69" t="s">
        <v>56</v>
      </c>
      <c r="X15" s="69" t="s">
        <v>56</v>
      </c>
      <c r="Y15" s="69" t="s">
        <v>56</v>
      </c>
      <c r="Z15" s="69" t="s">
        <v>56</v>
      </c>
      <c r="AA15" s="69" t="s">
        <v>56</v>
      </c>
      <c r="AB15" s="69"/>
      <c r="AC15" s="69">
        <v>8</v>
      </c>
      <c r="AD15" s="69">
        <v>8</v>
      </c>
      <c r="AE15" s="69">
        <v>8</v>
      </c>
      <c r="AF15" s="69">
        <v>8</v>
      </c>
      <c r="AG15" s="69">
        <v>8</v>
      </c>
      <c r="AH15" s="69">
        <v>8</v>
      </c>
      <c r="AI15" s="69"/>
      <c r="AJ15" s="69"/>
      <c r="AK15" s="69"/>
      <c r="AL15" s="38">
        <f t="shared" si="3"/>
        <v>16.5</v>
      </c>
      <c r="AM15" s="38">
        <f t="shared" si="4"/>
        <v>0.5</v>
      </c>
      <c r="AN15" s="38">
        <f t="shared" si="5"/>
        <v>7</v>
      </c>
      <c r="AO15" s="38">
        <f t="shared" si="6"/>
        <v>0</v>
      </c>
      <c r="AP15" s="38">
        <f t="shared" si="7"/>
        <v>0</v>
      </c>
      <c r="AQ15" s="38">
        <f t="shared" si="8"/>
        <v>0.5</v>
      </c>
      <c r="AR15" s="39">
        <f t="shared" si="9"/>
        <v>26</v>
      </c>
      <c r="AS15" s="40">
        <f>INDEX([1]T02.2026!$C:$C,MATCH(C15,[1]T02.2026!$B:$B,0))</f>
        <v>4</v>
      </c>
      <c r="AT15" s="42">
        <f>INDEX([1]T02.2026!$J:$J,MATCH(C15,[1]T02.2026!$B:$B,0))</f>
        <v>4.5</v>
      </c>
      <c r="AU15" s="41">
        <v>578377.79999999993</v>
      </c>
      <c r="AV15" s="43"/>
      <c r="AW15" s="41">
        <v>100000</v>
      </c>
      <c r="AX15" s="41"/>
      <c r="AY15" s="41"/>
      <c r="AZ15" s="41"/>
      <c r="BA15" s="76"/>
      <c r="BB15" s="54">
        <f t="shared" si="10"/>
        <v>1</v>
      </c>
      <c r="BC15" s="32">
        <f>COUNTIF(C:C,#REF!)</f>
        <v>0</v>
      </c>
    </row>
    <row r="16" spans="1:55" x14ac:dyDescent="0.3">
      <c r="A16" s="33">
        <f>SUBTOTAL(3,$C$8:C16)</f>
        <v>9</v>
      </c>
      <c r="B16" s="67"/>
      <c r="C16" s="94" t="s">
        <v>34</v>
      </c>
      <c r="D16" s="84" t="s">
        <v>121</v>
      </c>
      <c r="E16" s="44"/>
      <c r="F16" s="44"/>
      <c r="G16" s="69"/>
      <c r="H16" s="69">
        <v>8</v>
      </c>
      <c r="I16" s="69">
        <v>8</v>
      </c>
      <c r="J16" s="69">
        <v>8</v>
      </c>
      <c r="K16" s="69">
        <v>8</v>
      </c>
      <c r="L16" s="69">
        <v>8</v>
      </c>
      <c r="M16" s="69">
        <v>8</v>
      </c>
      <c r="N16" s="69"/>
      <c r="O16" s="69">
        <v>8</v>
      </c>
      <c r="P16" s="69">
        <v>8</v>
      </c>
      <c r="Q16" s="69">
        <v>8</v>
      </c>
      <c r="R16" s="69">
        <v>8</v>
      </c>
      <c r="S16" s="69">
        <v>8</v>
      </c>
      <c r="T16" s="69" t="s">
        <v>56</v>
      </c>
      <c r="U16" s="69"/>
      <c r="V16" s="69" t="s">
        <v>56</v>
      </c>
      <c r="W16" s="69" t="s">
        <v>56</v>
      </c>
      <c r="X16" s="69" t="s">
        <v>56</v>
      </c>
      <c r="Y16" s="69" t="s">
        <v>56</v>
      </c>
      <c r="Z16" s="69" t="s">
        <v>56</v>
      </c>
      <c r="AA16" s="69" t="s">
        <v>56</v>
      </c>
      <c r="AB16" s="69"/>
      <c r="AC16" s="69">
        <v>8</v>
      </c>
      <c r="AD16" s="69">
        <v>8</v>
      </c>
      <c r="AE16" s="69">
        <v>8</v>
      </c>
      <c r="AF16" s="69">
        <v>8</v>
      </c>
      <c r="AG16" s="69">
        <v>8</v>
      </c>
      <c r="AH16" s="69">
        <v>8</v>
      </c>
      <c r="AI16" s="69"/>
      <c r="AJ16" s="69"/>
      <c r="AK16" s="69"/>
      <c r="AL16" s="38">
        <f t="shared" si="3"/>
        <v>17</v>
      </c>
      <c r="AM16" s="38">
        <f t="shared" si="4"/>
        <v>0</v>
      </c>
      <c r="AN16" s="38">
        <f t="shared" si="5"/>
        <v>7</v>
      </c>
      <c r="AO16" s="38">
        <f t="shared" si="6"/>
        <v>0</v>
      </c>
      <c r="AP16" s="38">
        <f t="shared" si="7"/>
        <v>0</v>
      </c>
      <c r="AQ16" s="38">
        <f t="shared" si="8"/>
        <v>0</v>
      </c>
      <c r="AR16" s="39">
        <f t="shared" si="9"/>
        <v>26</v>
      </c>
      <c r="AS16" s="40">
        <f>INDEX([1]T02.2026!$C:$C,MATCH(C16,[1]T02.2026!$B:$B,0))</f>
        <v>9</v>
      </c>
      <c r="AT16" s="42">
        <f>INDEX([1]T02.2026!$J:$J,MATCH(C16,[1]T02.2026!$B:$B,0))</f>
        <v>10</v>
      </c>
      <c r="AU16" s="41">
        <v>840000</v>
      </c>
      <c r="AV16" s="43"/>
      <c r="AW16" s="40"/>
      <c r="AX16" s="41"/>
      <c r="AY16" s="41"/>
      <c r="AZ16" s="41"/>
      <c r="BA16" s="76" t="s">
        <v>75</v>
      </c>
      <c r="BB16" s="54">
        <f t="shared" si="10"/>
        <v>0</v>
      </c>
      <c r="BC16" s="32">
        <f>COUNTIF(C:C,#REF!)</f>
        <v>0</v>
      </c>
    </row>
    <row r="17" spans="1:55" x14ac:dyDescent="0.3">
      <c r="A17" s="33">
        <f>SUBTOTAL(3,$C$8:C17)</f>
        <v>10</v>
      </c>
      <c r="B17" s="67"/>
      <c r="C17" s="94" t="s">
        <v>35</v>
      </c>
      <c r="D17" s="84" t="s">
        <v>36</v>
      </c>
      <c r="E17" s="44">
        <v>44831</v>
      </c>
      <c r="F17" s="44"/>
      <c r="G17" s="69"/>
      <c r="H17" s="69">
        <v>8</v>
      </c>
      <c r="I17" s="69">
        <v>8</v>
      </c>
      <c r="J17" s="69">
        <v>8</v>
      </c>
      <c r="K17" s="69">
        <v>8</v>
      </c>
      <c r="L17" s="69">
        <v>8</v>
      </c>
      <c r="M17" s="69">
        <v>8</v>
      </c>
      <c r="N17" s="69"/>
      <c r="O17" s="69">
        <v>8</v>
      </c>
      <c r="P17" s="69">
        <v>8</v>
      </c>
      <c r="Q17" s="69">
        <v>8</v>
      </c>
      <c r="R17" s="69">
        <v>8</v>
      </c>
      <c r="S17" s="69">
        <v>8</v>
      </c>
      <c r="T17" s="69" t="s">
        <v>56</v>
      </c>
      <c r="U17" s="69"/>
      <c r="V17" s="69" t="s">
        <v>56</v>
      </c>
      <c r="W17" s="69" t="s">
        <v>56</v>
      </c>
      <c r="X17" s="69" t="s">
        <v>56</v>
      </c>
      <c r="Y17" s="69" t="s">
        <v>56</v>
      </c>
      <c r="Z17" s="69" t="s">
        <v>56</v>
      </c>
      <c r="AA17" s="69" t="s">
        <v>56</v>
      </c>
      <c r="AB17" s="69"/>
      <c r="AC17" s="69">
        <v>8</v>
      </c>
      <c r="AD17" s="69">
        <v>8</v>
      </c>
      <c r="AE17" s="69">
        <v>8</v>
      </c>
      <c r="AF17" s="69">
        <v>8</v>
      </c>
      <c r="AG17" s="69">
        <v>8</v>
      </c>
      <c r="AH17" s="69">
        <v>8</v>
      </c>
      <c r="AI17" s="69"/>
      <c r="AJ17" s="69"/>
      <c r="AK17" s="69"/>
      <c r="AL17" s="38">
        <f t="shared" si="3"/>
        <v>17</v>
      </c>
      <c r="AM17" s="38">
        <f t="shared" si="4"/>
        <v>0</v>
      </c>
      <c r="AN17" s="38">
        <f t="shared" si="5"/>
        <v>7</v>
      </c>
      <c r="AO17" s="38">
        <f t="shared" si="6"/>
        <v>0</v>
      </c>
      <c r="AP17" s="38">
        <f t="shared" si="7"/>
        <v>0</v>
      </c>
      <c r="AQ17" s="38">
        <f t="shared" si="8"/>
        <v>0</v>
      </c>
      <c r="AR17" s="39">
        <f t="shared" si="9"/>
        <v>26</v>
      </c>
      <c r="AS17" s="40">
        <f>INDEX([1]T02.2026!$C:$C,MATCH(C17,[1]T02.2026!$B:$B,0))</f>
        <v>10.5</v>
      </c>
      <c r="AT17" s="42">
        <f>INDEX([1]T02.2026!$J:$J,MATCH(C17,[1]T02.2026!$B:$B,0))</f>
        <v>11.5</v>
      </c>
      <c r="AU17" s="73">
        <v>596610</v>
      </c>
      <c r="AV17" s="43"/>
      <c r="AW17" s="41">
        <v>100000</v>
      </c>
      <c r="AX17" s="41"/>
      <c r="AY17" s="41"/>
      <c r="AZ17" s="41"/>
      <c r="BA17" s="76"/>
      <c r="BB17" s="54">
        <f t="shared" si="10"/>
        <v>0</v>
      </c>
      <c r="BC17" s="32">
        <f>COUNTIF(C:C,#REF!)</f>
        <v>0</v>
      </c>
    </row>
    <row r="18" spans="1:55" ht="31.2" x14ac:dyDescent="0.3">
      <c r="A18" s="33">
        <f>SUBTOTAL(3,$C$8:C18)</f>
        <v>11</v>
      </c>
      <c r="B18" s="67"/>
      <c r="C18" s="96" t="s">
        <v>37</v>
      </c>
      <c r="D18" s="84" t="s">
        <v>22</v>
      </c>
      <c r="E18" s="44">
        <v>44844</v>
      </c>
      <c r="F18" s="44"/>
      <c r="G18" s="69"/>
      <c r="H18" s="69">
        <v>8</v>
      </c>
      <c r="I18" s="69">
        <v>8</v>
      </c>
      <c r="J18" s="69">
        <v>8</v>
      </c>
      <c r="K18" s="69">
        <v>8</v>
      </c>
      <c r="L18" s="69">
        <v>8</v>
      </c>
      <c r="M18" s="69">
        <v>8</v>
      </c>
      <c r="N18" s="69"/>
      <c r="O18" s="69">
        <v>8</v>
      </c>
      <c r="P18" s="69">
        <v>8</v>
      </c>
      <c r="Q18" s="69">
        <v>8</v>
      </c>
      <c r="R18" s="69">
        <v>8</v>
      </c>
      <c r="S18" s="69" t="s">
        <v>27</v>
      </c>
      <c r="T18" s="69" t="s">
        <v>56</v>
      </c>
      <c r="U18" s="69"/>
      <c r="V18" s="69" t="s">
        <v>56</v>
      </c>
      <c r="W18" s="69" t="s">
        <v>56</v>
      </c>
      <c r="X18" s="69" t="s">
        <v>56</v>
      </c>
      <c r="Y18" s="69" t="s">
        <v>56</v>
      </c>
      <c r="Z18" s="69" t="s">
        <v>56</v>
      </c>
      <c r="AA18" s="69" t="s">
        <v>56</v>
      </c>
      <c r="AB18" s="69"/>
      <c r="AC18" s="69">
        <v>8</v>
      </c>
      <c r="AD18" s="69">
        <v>8</v>
      </c>
      <c r="AE18" s="69">
        <v>8</v>
      </c>
      <c r="AF18" s="69">
        <v>8</v>
      </c>
      <c r="AG18" s="69">
        <v>8</v>
      </c>
      <c r="AH18" s="69">
        <v>8</v>
      </c>
      <c r="AI18" s="69"/>
      <c r="AJ18" s="69"/>
      <c r="AK18" s="69"/>
      <c r="AL18" s="38">
        <f t="shared" si="3"/>
        <v>16</v>
      </c>
      <c r="AM18" s="38">
        <f t="shared" si="4"/>
        <v>1</v>
      </c>
      <c r="AN18" s="38">
        <f t="shared" si="5"/>
        <v>7</v>
      </c>
      <c r="AO18" s="38">
        <f t="shared" si="6"/>
        <v>0</v>
      </c>
      <c r="AP18" s="38">
        <f t="shared" si="7"/>
        <v>0</v>
      </c>
      <c r="AQ18" s="38">
        <f t="shared" si="8"/>
        <v>1</v>
      </c>
      <c r="AR18" s="39">
        <f t="shared" si="9"/>
        <v>26</v>
      </c>
      <c r="AS18" s="40">
        <f>INDEX([1]T02.2026!$C:$C,MATCH(C18,[1]T02.2026!$B:$B,0))</f>
        <v>3.5</v>
      </c>
      <c r="AT18" s="42">
        <f>INDEX([1]T02.2026!$J:$J,MATCH(C18,[1]T02.2026!$B:$B,0))</f>
        <v>3.5</v>
      </c>
      <c r="AU18" s="73">
        <v>596610</v>
      </c>
      <c r="AV18" s="43"/>
      <c r="AW18" s="88"/>
      <c r="AX18" s="41"/>
      <c r="AY18" s="41"/>
      <c r="AZ18" s="41"/>
      <c r="BA18" s="83" t="s">
        <v>89</v>
      </c>
      <c r="BB18" s="54">
        <f t="shared" si="10"/>
        <v>0</v>
      </c>
      <c r="BC18" s="32">
        <f>COUNTIF(C:C,#REF!)</f>
        <v>0</v>
      </c>
    </row>
    <row r="19" spans="1:55" ht="33.6" customHeight="1" x14ac:dyDescent="0.3">
      <c r="A19" s="33">
        <f>SUBTOTAL(3,$C$8:C19)</f>
        <v>12</v>
      </c>
      <c r="B19" s="68"/>
      <c r="C19" s="97" t="s">
        <v>38</v>
      </c>
      <c r="D19" s="84" t="s">
        <v>23</v>
      </c>
      <c r="E19" s="44">
        <v>45049</v>
      </c>
      <c r="F19" s="44"/>
      <c r="G19" s="69"/>
      <c r="H19" s="69">
        <v>8</v>
      </c>
      <c r="I19" s="69">
        <v>8</v>
      </c>
      <c r="J19" s="69">
        <v>8</v>
      </c>
      <c r="K19" s="69">
        <v>8</v>
      </c>
      <c r="L19" s="69">
        <v>8</v>
      </c>
      <c r="M19" s="69">
        <v>8</v>
      </c>
      <c r="N19" s="69"/>
      <c r="O19" s="69">
        <v>8</v>
      </c>
      <c r="P19" s="69">
        <v>8</v>
      </c>
      <c r="Q19" s="69">
        <v>8</v>
      </c>
      <c r="R19" s="69">
        <v>8</v>
      </c>
      <c r="S19" s="69">
        <v>8</v>
      </c>
      <c r="T19" s="69" t="s">
        <v>56</v>
      </c>
      <c r="U19" s="69"/>
      <c r="V19" s="69" t="s">
        <v>56</v>
      </c>
      <c r="W19" s="69" t="s">
        <v>56</v>
      </c>
      <c r="X19" s="69" t="s">
        <v>56</v>
      </c>
      <c r="Y19" s="69" t="s">
        <v>56</v>
      </c>
      <c r="Z19" s="69" t="s">
        <v>56</v>
      </c>
      <c r="AA19" s="69" t="s">
        <v>56</v>
      </c>
      <c r="AB19" s="69"/>
      <c r="AC19" s="69">
        <v>8</v>
      </c>
      <c r="AD19" s="69">
        <v>8</v>
      </c>
      <c r="AE19" s="69">
        <v>8</v>
      </c>
      <c r="AF19" s="69">
        <v>8</v>
      </c>
      <c r="AG19" s="69">
        <v>8</v>
      </c>
      <c r="AH19" s="69">
        <v>8</v>
      </c>
      <c r="AI19" s="69"/>
      <c r="AJ19" s="69"/>
      <c r="AK19" s="69"/>
      <c r="AL19" s="38">
        <f t="shared" si="3"/>
        <v>17</v>
      </c>
      <c r="AM19" s="38">
        <f t="shared" si="4"/>
        <v>0</v>
      </c>
      <c r="AN19" s="38">
        <f t="shared" si="5"/>
        <v>7</v>
      </c>
      <c r="AO19" s="38">
        <f t="shared" si="6"/>
        <v>0</v>
      </c>
      <c r="AP19" s="38">
        <f t="shared" si="7"/>
        <v>0</v>
      </c>
      <c r="AQ19" s="38">
        <f t="shared" si="8"/>
        <v>0</v>
      </c>
      <c r="AR19" s="39">
        <f t="shared" si="9"/>
        <v>26</v>
      </c>
      <c r="AS19" s="40">
        <f>INDEX([1]T02.2026!$C:$C,MATCH(C19,[1]T02.2026!$B:$B,0))</f>
        <v>7</v>
      </c>
      <c r="AT19" s="42">
        <f>INDEX([1]T02.2026!$J:$J,MATCH(C19,[1]T02.2026!$B:$B,0))</f>
        <v>8</v>
      </c>
      <c r="AU19" s="41">
        <v>557550</v>
      </c>
      <c r="AV19" s="43"/>
      <c r="AW19" s="41">
        <v>100000</v>
      </c>
      <c r="AX19" s="41"/>
      <c r="AY19" s="41"/>
      <c r="AZ19" s="41"/>
      <c r="BA19" s="78"/>
      <c r="BB19" s="54">
        <f t="shared" si="10"/>
        <v>0</v>
      </c>
      <c r="BC19" s="32">
        <f>COUNTIF(C:C,#REF!)</f>
        <v>0</v>
      </c>
    </row>
    <row r="20" spans="1:55" x14ac:dyDescent="0.3">
      <c r="A20" s="33">
        <f>SUBTOTAL(3,$C$8:C20)</f>
        <v>13</v>
      </c>
      <c r="B20" s="68"/>
      <c r="C20" s="86" t="s">
        <v>40</v>
      </c>
      <c r="D20" s="84" t="s">
        <v>22</v>
      </c>
      <c r="E20" s="44">
        <v>45159</v>
      </c>
      <c r="F20" s="44"/>
      <c r="G20" s="69"/>
      <c r="H20" s="69">
        <v>8</v>
      </c>
      <c r="I20" s="69">
        <v>8</v>
      </c>
      <c r="J20" s="69">
        <v>8</v>
      </c>
      <c r="K20" s="69">
        <v>8</v>
      </c>
      <c r="L20" s="69">
        <v>8</v>
      </c>
      <c r="M20" s="69">
        <v>8</v>
      </c>
      <c r="N20" s="69"/>
      <c r="O20" s="69">
        <v>8</v>
      </c>
      <c r="P20" s="69">
        <v>8</v>
      </c>
      <c r="Q20" s="69">
        <v>8</v>
      </c>
      <c r="R20" s="69">
        <v>8</v>
      </c>
      <c r="S20" s="69" t="s">
        <v>25</v>
      </c>
      <c r="T20" s="69" t="s">
        <v>56</v>
      </c>
      <c r="U20" s="69"/>
      <c r="V20" s="69" t="s">
        <v>56</v>
      </c>
      <c r="W20" s="69" t="s">
        <v>56</v>
      </c>
      <c r="X20" s="69" t="s">
        <v>56</v>
      </c>
      <c r="Y20" s="69" t="s">
        <v>56</v>
      </c>
      <c r="Z20" s="69" t="s">
        <v>56</v>
      </c>
      <c r="AA20" s="69" t="s">
        <v>56</v>
      </c>
      <c r="AB20" s="69"/>
      <c r="AC20" s="69">
        <v>8</v>
      </c>
      <c r="AD20" s="69">
        <v>8</v>
      </c>
      <c r="AE20" s="69">
        <v>8</v>
      </c>
      <c r="AF20" s="69">
        <v>8</v>
      </c>
      <c r="AG20" s="69">
        <v>8</v>
      </c>
      <c r="AH20" s="69">
        <v>8</v>
      </c>
      <c r="AI20" s="69"/>
      <c r="AJ20" s="69"/>
      <c r="AK20" s="69"/>
      <c r="AL20" s="38">
        <f t="shared" si="3"/>
        <v>16.5</v>
      </c>
      <c r="AM20" s="38">
        <f t="shared" si="4"/>
        <v>0.5</v>
      </c>
      <c r="AN20" s="38">
        <f t="shared" si="5"/>
        <v>7</v>
      </c>
      <c r="AO20" s="38">
        <f t="shared" si="6"/>
        <v>0</v>
      </c>
      <c r="AP20" s="38">
        <f t="shared" si="7"/>
        <v>0</v>
      </c>
      <c r="AQ20" s="38">
        <f t="shared" si="8"/>
        <v>0.5</v>
      </c>
      <c r="AR20" s="39">
        <f t="shared" si="9"/>
        <v>26</v>
      </c>
      <c r="AS20" s="40">
        <f>INDEX([1]T02.2026!$C:$C,MATCH(C20,[1]T02.2026!$B:$B,0))</f>
        <v>3</v>
      </c>
      <c r="AT20" s="42">
        <f>INDEX([1]T02.2026!$J:$J,MATCH(C20,[1]T02.2026!$B:$B,0))</f>
        <v>3.5</v>
      </c>
      <c r="AU20" s="73">
        <v>596610</v>
      </c>
      <c r="AV20" s="43"/>
      <c r="AW20" s="41">
        <v>100000</v>
      </c>
      <c r="AX20" s="41"/>
      <c r="AY20" s="41"/>
      <c r="AZ20" s="41">
        <f>6*70000</f>
        <v>420000</v>
      </c>
      <c r="BA20" s="76" t="s">
        <v>107</v>
      </c>
      <c r="BB20" s="54">
        <f>COUNTIF(G20:AK20,"KL/2")+COUNTIF(G20:AK20,"4")+COUNTIF(G20:AK20,"P/2")</f>
        <v>1</v>
      </c>
      <c r="BC20" s="32">
        <f>COUNTIF(C:C,#REF!)</f>
        <v>0</v>
      </c>
    </row>
    <row r="21" spans="1:55" x14ac:dyDescent="0.3">
      <c r="A21" s="33">
        <f>SUBTOTAL(3,$C$8:C21)</f>
        <v>14</v>
      </c>
      <c r="B21" s="68"/>
      <c r="C21" s="86" t="s">
        <v>41</v>
      </c>
      <c r="D21" s="84" t="s">
        <v>22</v>
      </c>
      <c r="E21" s="44">
        <v>45194</v>
      </c>
      <c r="F21" s="44"/>
      <c r="G21" s="69"/>
      <c r="H21" s="69">
        <v>8</v>
      </c>
      <c r="I21" s="69">
        <v>8</v>
      </c>
      <c r="J21" s="69">
        <v>8</v>
      </c>
      <c r="K21" s="69">
        <v>8</v>
      </c>
      <c r="L21" s="69">
        <v>8</v>
      </c>
      <c r="M21" s="69">
        <v>8</v>
      </c>
      <c r="N21" s="69"/>
      <c r="O21" s="69">
        <v>8</v>
      </c>
      <c r="P21" s="69">
        <v>8</v>
      </c>
      <c r="Q21" s="69">
        <v>8</v>
      </c>
      <c r="R21" s="69">
        <v>8</v>
      </c>
      <c r="S21" s="69">
        <v>8</v>
      </c>
      <c r="T21" s="69" t="s">
        <v>56</v>
      </c>
      <c r="U21" s="69"/>
      <c r="V21" s="69" t="s">
        <v>56</v>
      </c>
      <c r="W21" s="69" t="s">
        <v>56</v>
      </c>
      <c r="X21" s="69" t="s">
        <v>56</v>
      </c>
      <c r="Y21" s="69" t="s">
        <v>56</v>
      </c>
      <c r="Z21" s="69" t="s">
        <v>56</v>
      </c>
      <c r="AA21" s="69" t="s">
        <v>56</v>
      </c>
      <c r="AB21" s="69"/>
      <c r="AC21" s="69">
        <v>8</v>
      </c>
      <c r="AD21" s="69">
        <v>8</v>
      </c>
      <c r="AE21" s="69">
        <v>8</v>
      </c>
      <c r="AF21" s="69">
        <v>8</v>
      </c>
      <c r="AG21" s="69">
        <v>8</v>
      </c>
      <c r="AH21" s="69">
        <v>8</v>
      </c>
      <c r="AI21" s="69"/>
      <c r="AJ21" s="69"/>
      <c r="AK21" s="69"/>
      <c r="AL21" s="38">
        <f t="shared" si="3"/>
        <v>17</v>
      </c>
      <c r="AM21" s="38">
        <f t="shared" si="4"/>
        <v>0</v>
      </c>
      <c r="AN21" s="38">
        <f t="shared" si="5"/>
        <v>7</v>
      </c>
      <c r="AO21" s="38">
        <f t="shared" si="6"/>
        <v>0</v>
      </c>
      <c r="AP21" s="38">
        <f t="shared" si="7"/>
        <v>0</v>
      </c>
      <c r="AQ21" s="38">
        <f t="shared" si="8"/>
        <v>0</v>
      </c>
      <c r="AR21" s="39">
        <f t="shared" si="9"/>
        <v>26</v>
      </c>
      <c r="AS21" s="40">
        <f>INDEX([1]T02.2026!$C:$C,MATCH(C21,[1]T02.2026!$B:$B,0))</f>
        <v>4.5</v>
      </c>
      <c r="AT21" s="42">
        <f>INDEX([1]T02.2026!$J:$J,MATCH(C21,[1]T02.2026!$B:$B,0))</f>
        <v>5.5</v>
      </c>
      <c r="AU21" s="73">
        <v>596610</v>
      </c>
      <c r="AV21" s="43"/>
      <c r="AW21" s="41">
        <v>100000</v>
      </c>
      <c r="AX21" s="41"/>
      <c r="AY21" s="41"/>
      <c r="AZ21" s="41"/>
      <c r="BA21" s="76" t="s">
        <v>106</v>
      </c>
      <c r="BB21" s="54">
        <f t="shared" si="10"/>
        <v>0</v>
      </c>
      <c r="BC21" s="32">
        <f>COUNTIF(C:C,#REF!)</f>
        <v>0</v>
      </c>
    </row>
    <row r="22" spans="1:55" ht="15.6" customHeight="1" x14ac:dyDescent="0.3">
      <c r="A22" s="33">
        <f>SUBTOTAL(3,$C$8:C22)</f>
        <v>15</v>
      </c>
      <c r="B22" s="68"/>
      <c r="C22" s="86" t="s">
        <v>42</v>
      </c>
      <c r="D22" s="84" t="s">
        <v>43</v>
      </c>
      <c r="E22" s="44">
        <v>45231</v>
      </c>
      <c r="F22" s="44"/>
      <c r="G22" s="69"/>
      <c r="H22" s="69">
        <v>8</v>
      </c>
      <c r="I22" s="69">
        <v>8</v>
      </c>
      <c r="J22" s="69">
        <v>8</v>
      </c>
      <c r="K22" s="69">
        <v>8</v>
      </c>
      <c r="L22" s="69">
        <v>8</v>
      </c>
      <c r="M22" s="69">
        <v>8</v>
      </c>
      <c r="N22" s="69"/>
      <c r="O22" s="69">
        <v>8</v>
      </c>
      <c r="P22" s="69">
        <v>8</v>
      </c>
      <c r="Q22" s="69" t="s">
        <v>27</v>
      </c>
      <c r="R22" s="69">
        <v>8</v>
      </c>
      <c r="S22" s="69">
        <v>8</v>
      </c>
      <c r="T22" s="69" t="s">
        <v>56</v>
      </c>
      <c r="U22" s="69"/>
      <c r="V22" s="69" t="s">
        <v>56</v>
      </c>
      <c r="W22" s="69" t="s">
        <v>56</v>
      </c>
      <c r="X22" s="69" t="s">
        <v>56</v>
      </c>
      <c r="Y22" s="69" t="s">
        <v>56</v>
      </c>
      <c r="Z22" s="69" t="s">
        <v>56</v>
      </c>
      <c r="AA22" s="69" t="s">
        <v>56</v>
      </c>
      <c r="AB22" s="69"/>
      <c r="AC22" s="69">
        <v>8</v>
      </c>
      <c r="AD22" s="69">
        <v>8</v>
      </c>
      <c r="AE22" s="69">
        <v>8</v>
      </c>
      <c r="AF22" s="69">
        <v>8</v>
      </c>
      <c r="AG22" s="69">
        <v>8</v>
      </c>
      <c r="AH22" s="69">
        <v>8</v>
      </c>
      <c r="AI22" s="69"/>
      <c r="AJ22" s="69"/>
      <c r="AK22" s="69"/>
      <c r="AL22" s="38">
        <f t="shared" si="3"/>
        <v>16</v>
      </c>
      <c r="AM22" s="38">
        <f t="shared" si="4"/>
        <v>1</v>
      </c>
      <c r="AN22" s="38">
        <f t="shared" si="5"/>
        <v>7</v>
      </c>
      <c r="AO22" s="38">
        <f t="shared" si="6"/>
        <v>0</v>
      </c>
      <c r="AP22" s="38">
        <f t="shared" si="7"/>
        <v>0</v>
      </c>
      <c r="AQ22" s="38">
        <f t="shared" si="8"/>
        <v>1</v>
      </c>
      <c r="AR22" s="39">
        <f t="shared" si="9"/>
        <v>26</v>
      </c>
      <c r="AS22" s="40">
        <f>INDEX([1]T02.2026!$C:$C,MATCH(C22,[1]T02.2026!$B:$B,0))</f>
        <v>8</v>
      </c>
      <c r="AT22" s="42">
        <f>INDEX([1]T02.2026!$J:$J,MATCH(C22,[1]T02.2026!$B:$B,0))</f>
        <v>8</v>
      </c>
      <c r="AU22" s="73">
        <v>596610</v>
      </c>
      <c r="AV22" s="43"/>
      <c r="AW22" s="40"/>
      <c r="AX22" s="41"/>
      <c r="AY22" s="41"/>
      <c r="AZ22" s="41"/>
      <c r="BA22" s="76"/>
      <c r="BB22" s="54">
        <f t="shared" si="10"/>
        <v>0</v>
      </c>
      <c r="BC22" s="32">
        <f>COUNTIF(C:C,#REF!)</f>
        <v>0</v>
      </c>
    </row>
    <row r="23" spans="1:55" ht="15.6" customHeight="1" x14ac:dyDescent="0.3">
      <c r="A23" s="33">
        <f>SUBTOTAL(3,$C$8:C23)</f>
        <v>16</v>
      </c>
      <c r="B23" s="68"/>
      <c r="C23" s="86" t="s">
        <v>44</v>
      </c>
      <c r="D23" s="84" t="s">
        <v>94</v>
      </c>
      <c r="E23" s="44">
        <v>45231</v>
      </c>
      <c r="F23" s="44"/>
      <c r="G23" s="69"/>
      <c r="H23" s="69">
        <v>8</v>
      </c>
      <c r="I23" s="69">
        <v>8</v>
      </c>
      <c r="J23" s="69">
        <v>8</v>
      </c>
      <c r="K23" s="69">
        <v>8</v>
      </c>
      <c r="L23" s="69">
        <v>8</v>
      </c>
      <c r="M23" s="69">
        <v>8</v>
      </c>
      <c r="N23" s="69"/>
      <c r="O23" s="69">
        <v>8</v>
      </c>
      <c r="P23" s="69" t="s">
        <v>25</v>
      </c>
      <c r="Q23" s="69">
        <v>8</v>
      </c>
      <c r="R23" s="69">
        <v>8</v>
      </c>
      <c r="S23" s="69">
        <v>8</v>
      </c>
      <c r="T23" s="69" t="s">
        <v>56</v>
      </c>
      <c r="U23" s="69"/>
      <c r="V23" s="69" t="s">
        <v>56</v>
      </c>
      <c r="W23" s="69" t="s">
        <v>56</v>
      </c>
      <c r="X23" s="69" t="s">
        <v>56</v>
      </c>
      <c r="Y23" s="69" t="s">
        <v>56</v>
      </c>
      <c r="Z23" s="69" t="s">
        <v>56</v>
      </c>
      <c r="AA23" s="69" t="s">
        <v>56</v>
      </c>
      <c r="AB23" s="69"/>
      <c r="AC23" s="69">
        <v>8</v>
      </c>
      <c r="AD23" s="69">
        <v>8</v>
      </c>
      <c r="AE23" s="69">
        <v>8</v>
      </c>
      <c r="AF23" s="69">
        <v>8</v>
      </c>
      <c r="AG23" s="69">
        <v>8</v>
      </c>
      <c r="AH23" s="69">
        <v>8</v>
      </c>
      <c r="AI23" s="69"/>
      <c r="AJ23" s="69"/>
      <c r="AK23" s="69"/>
      <c r="AL23" s="38">
        <f t="shared" si="3"/>
        <v>16.5</v>
      </c>
      <c r="AM23" s="38">
        <f t="shared" si="4"/>
        <v>0.5</v>
      </c>
      <c r="AN23" s="38">
        <f t="shared" si="5"/>
        <v>7</v>
      </c>
      <c r="AO23" s="38">
        <f t="shared" si="6"/>
        <v>0</v>
      </c>
      <c r="AP23" s="38">
        <f t="shared" si="7"/>
        <v>0</v>
      </c>
      <c r="AQ23" s="38">
        <f t="shared" si="8"/>
        <v>0.5</v>
      </c>
      <c r="AR23" s="39">
        <f t="shared" si="9"/>
        <v>26</v>
      </c>
      <c r="AS23" s="40">
        <f>INDEX([1]T02.2026!$C:$C,MATCH(C23,[1]T02.2026!$B:$B,0))</f>
        <v>7</v>
      </c>
      <c r="AT23" s="42">
        <f>INDEX([1]T02.2026!$J:$J,MATCH(C23,[1]T02.2026!$B:$B,0))</f>
        <v>7.5</v>
      </c>
      <c r="AU23" s="73">
        <v>596610</v>
      </c>
      <c r="AV23" s="43"/>
      <c r="AW23" s="41">
        <v>100000</v>
      </c>
      <c r="AX23" s="41"/>
      <c r="AY23" s="41"/>
      <c r="AZ23" s="41"/>
      <c r="BA23" s="76"/>
      <c r="BB23" s="54">
        <f t="shared" si="10"/>
        <v>1</v>
      </c>
      <c r="BC23" s="32">
        <f>COUNTIF(C:C,#REF!)</f>
        <v>0</v>
      </c>
    </row>
    <row r="24" spans="1:55" ht="48" customHeight="1" x14ac:dyDescent="0.3">
      <c r="A24" s="33">
        <f>SUBTOTAL(3,$C$8:C24)</f>
        <v>17</v>
      </c>
      <c r="B24" s="68"/>
      <c r="C24" s="97" t="s">
        <v>45</v>
      </c>
      <c r="D24" s="84" t="s">
        <v>22</v>
      </c>
      <c r="E24" s="44">
        <v>45454</v>
      </c>
      <c r="F24" s="44"/>
      <c r="G24" s="69"/>
      <c r="H24" s="69">
        <v>8</v>
      </c>
      <c r="I24" s="69">
        <v>8</v>
      </c>
      <c r="J24" s="69">
        <v>8</v>
      </c>
      <c r="K24" s="69">
        <v>8</v>
      </c>
      <c r="L24" s="69">
        <v>8</v>
      </c>
      <c r="M24" s="69">
        <v>8</v>
      </c>
      <c r="N24" s="69"/>
      <c r="O24" s="69">
        <v>8</v>
      </c>
      <c r="P24" s="69">
        <v>8</v>
      </c>
      <c r="Q24" s="69">
        <v>8</v>
      </c>
      <c r="R24" s="69">
        <v>8</v>
      </c>
      <c r="S24" s="69">
        <v>8</v>
      </c>
      <c r="T24" s="69" t="s">
        <v>56</v>
      </c>
      <c r="U24" s="69"/>
      <c r="V24" s="69" t="s">
        <v>56</v>
      </c>
      <c r="W24" s="69" t="s">
        <v>56</v>
      </c>
      <c r="X24" s="69" t="s">
        <v>56</v>
      </c>
      <c r="Y24" s="69" t="s">
        <v>56</v>
      </c>
      <c r="Z24" s="69" t="s">
        <v>56</v>
      </c>
      <c r="AA24" s="69" t="s">
        <v>56</v>
      </c>
      <c r="AB24" s="69"/>
      <c r="AC24" s="69">
        <v>8</v>
      </c>
      <c r="AD24" s="69">
        <v>8</v>
      </c>
      <c r="AE24" s="69">
        <v>8</v>
      </c>
      <c r="AF24" s="69">
        <v>8</v>
      </c>
      <c r="AG24" s="69">
        <v>8</v>
      </c>
      <c r="AH24" s="69">
        <v>8</v>
      </c>
      <c r="AI24" s="69"/>
      <c r="AJ24" s="69"/>
      <c r="AK24" s="69"/>
      <c r="AL24" s="38">
        <f t="shared" si="3"/>
        <v>17</v>
      </c>
      <c r="AM24" s="38">
        <f t="shared" si="4"/>
        <v>0</v>
      </c>
      <c r="AN24" s="38">
        <f t="shared" si="5"/>
        <v>7</v>
      </c>
      <c r="AO24" s="38">
        <f t="shared" si="6"/>
        <v>0</v>
      </c>
      <c r="AP24" s="38">
        <f t="shared" si="7"/>
        <v>0</v>
      </c>
      <c r="AQ24" s="38">
        <f t="shared" si="8"/>
        <v>0</v>
      </c>
      <c r="AR24" s="39">
        <f t="shared" si="9"/>
        <v>26</v>
      </c>
      <c r="AS24" s="40">
        <f>INDEX([1]T02.2026!$C:$C,MATCH(C24,[1]T02.2026!$B:$B,0))</f>
        <v>6.5</v>
      </c>
      <c r="AT24" s="42">
        <f>INDEX([1]T02.2026!$J:$J,MATCH(C24,[1]T02.2026!$B:$B,0))</f>
        <v>7.5</v>
      </c>
      <c r="AU24" s="73">
        <v>596610</v>
      </c>
      <c r="AV24" s="43"/>
      <c r="AW24" s="88"/>
      <c r="AX24" s="41"/>
      <c r="AY24" s="41">
        <v>300000</v>
      </c>
      <c r="AZ24" s="41"/>
      <c r="BA24" s="76" t="s">
        <v>96</v>
      </c>
      <c r="BB24" s="54">
        <f t="shared" si="10"/>
        <v>0</v>
      </c>
      <c r="BC24" s="32">
        <f>COUNTIF(C:C,#REF!)</f>
        <v>0</v>
      </c>
    </row>
    <row r="25" spans="1:55" ht="15.6" customHeight="1" x14ac:dyDescent="0.3">
      <c r="A25" s="33">
        <f>SUBTOTAL(3,$C$8:C25)</f>
        <v>18</v>
      </c>
      <c r="B25" s="68"/>
      <c r="C25" s="86" t="s">
        <v>66</v>
      </c>
      <c r="D25" s="84" t="s">
        <v>65</v>
      </c>
      <c r="E25" s="44">
        <v>45364</v>
      </c>
      <c r="F25" s="44"/>
      <c r="G25" s="69"/>
      <c r="H25" s="69">
        <v>8</v>
      </c>
      <c r="I25" s="69">
        <v>8</v>
      </c>
      <c r="J25" s="69">
        <v>8</v>
      </c>
      <c r="K25" s="69">
        <v>8</v>
      </c>
      <c r="L25" s="69">
        <v>8</v>
      </c>
      <c r="M25" s="69">
        <v>8</v>
      </c>
      <c r="N25" s="69"/>
      <c r="O25" s="69">
        <v>8</v>
      </c>
      <c r="P25" s="69">
        <v>8</v>
      </c>
      <c r="Q25" s="69">
        <v>8</v>
      </c>
      <c r="R25" s="69" t="s">
        <v>25</v>
      </c>
      <c r="S25" s="69">
        <v>8</v>
      </c>
      <c r="T25" s="69" t="s">
        <v>56</v>
      </c>
      <c r="U25" s="69"/>
      <c r="V25" s="69" t="s">
        <v>56</v>
      </c>
      <c r="W25" s="69" t="s">
        <v>56</v>
      </c>
      <c r="X25" s="69" t="s">
        <v>56</v>
      </c>
      <c r="Y25" s="69" t="s">
        <v>56</v>
      </c>
      <c r="Z25" s="69" t="s">
        <v>56</v>
      </c>
      <c r="AA25" s="69" t="s">
        <v>56</v>
      </c>
      <c r="AB25" s="69"/>
      <c r="AC25" s="69">
        <v>8</v>
      </c>
      <c r="AD25" s="69">
        <v>8</v>
      </c>
      <c r="AE25" s="69" t="s">
        <v>27</v>
      </c>
      <c r="AF25" s="69">
        <v>8</v>
      </c>
      <c r="AG25" s="69">
        <v>8</v>
      </c>
      <c r="AH25" s="69">
        <v>8</v>
      </c>
      <c r="AI25" s="69"/>
      <c r="AJ25" s="69"/>
      <c r="AK25" s="69"/>
      <c r="AL25" s="38">
        <f t="shared" si="3"/>
        <v>15.5</v>
      </c>
      <c r="AM25" s="38">
        <f t="shared" si="4"/>
        <v>1.5</v>
      </c>
      <c r="AN25" s="38">
        <f t="shared" si="5"/>
        <v>7</v>
      </c>
      <c r="AO25" s="38">
        <f t="shared" si="6"/>
        <v>0</v>
      </c>
      <c r="AP25" s="38">
        <f t="shared" si="7"/>
        <v>0</v>
      </c>
      <c r="AQ25" s="38">
        <f t="shared" si="8"/>
        <v>1.5</v>
      </c>
      <c r="AR25" s="39">
        <f t="shared" si="9"/>
        <v>26</v>
      </c>
      <c r="AS25" s="40">
        <f>INDEX([1]T02.2026!$C:$C,MATCH(C25,[1]T02.2026!$B:$B,0))</f>
        <v>2.5</v>
      </c>
      <c r="AT25" s="42">
        <f>INDEX([1]T02.2026!$J:$J,MATCH(C25,[1]T02.2026!$B:$B,0))</f>
        <v>2</v>
      </c>
      <c r="AU25" s="41">
        <v>557550</v>
      </c>
      <c r="AV25" s="43">
        <v>300000</v>
      </c>
      <c r="AW25" s="41">
        <v>100000</v>
      </c>
      <c r="AX25" s="41"/>
      <c r="AY25" s="41"/>
      <c r="AZ25" s="41"/>
      <c r="BA25" s="47"/>
      <c r="BB25" s="54">
        <f t="shared" si="10"/>
        <v>1</v>
      </c>
    </row>
    <row r="26" spans="1:55" ht="15.6" customHeight="1" x14ac:dyDescent="0.3">
      <c r="A26" s="33">
        <f>SUBTOTAL(3,$C$8:C26)</f>
        <v>19</v>
      </c>
      <c r="B26" s="68"/>
      <c r="C26" s="86" t="s">
        <v>67</v>
      </c>
      <c r="D26" s="84" t="s">
        <v>22</v>
      </c>
      <c r="E26" s="44">
        <v>45383</v>
      </c>
      <c r="F26" s="44"/>
      <c r="G26" s="69"/>
      <c r="H26" s="69">
        <v>8</v>
      </c>
      <c r="I26" s="69">
        <v>8</v>
      </c>
      <c r="J26" s="69">
        <v>8</v>
      </c>
      <c r="K26" s="69">
        <v>8</v>
      </c>
      <c r="L26" s="69">
        <v>8</v>
      </c>
      <c r="M26" s="69">
        <v>8</v>
      </c>
      <c r="N26" s="69"/>
      <c r="O26" s="69">
        <v>8</v>
      </c>
      <c r="P26" s="69">
        <v>8</v>
      </c>
      <c r="Q26" s="69">
        <v>8</v>
      </c>
      <c r="R26" s="69">
        <v>8</v>
      </c>
      <c r="S26" s="69">
        <v>8</v>
      </c>
      <c r="T26" s="69" t="s">
        <v>56</v>
      </c>
      <c r="U26" s="69"/>
      <c r="V26" s="69" t="s">
        <v>56</v>
      </c>
      <c r="W26" s="69" t="s">
        <v>56</v>
      </c>
      <c r="X26" s="69" t="s">
        <v>56</v>
      </c>
      <c r="Y26" s="69" t="s">
        <v>56</v>
      </c>
      <c r="Z26" s="69" t="s">
        <v>56</v>
      </c>
      <c r="AA26" s="69" t="s">
        <v>56</v>
      </c>
      <c r="AB26" s="69"/>
      <c r="AC26" s="69">
        <v>8</v>
      </c>
      <c r="AD26" s="69" t="s">
        <v>27</v>
      </c>
      <c r="AE26" s="69">
        <v>8</v>
      </c>
      <c r="AF26" s="69">
        <v>8</v>
      </c>
      <c r="AG26" s="69">
        <v>8</v>
      </c>
      <c r="AH26" s="69">
        <v>8</v>
      </c>
      <c r="AI26" s="69"/>
      <c r="AJ26" s="69"/>
      <c r="AK26" s="69"/>
      <c r="AL26" s="38">
        <f t="shared" si="3"/>
        <v>16</v>
      </c>
      <c r="AM26" s="38">
        <f t="shared" si="4"/>
        <v>1</v>
      </c>
      <c r="AN26" s="38">
        <f t="shared" si="5"/>
        <v>7</v>
      </c>
      <c r="AO26" s="38">
        <f t="shared" si="6"/>
        <v>0</v>
      </c>
      <c r="AP26" s="38">
        <f t="shared" si="7"/>
        <v>0</v>
      </c>
      <c r="AQ26" s="38">
        <f t="shared" si="8"/>
        <v>1</v>
      </c>
      <c r="AR26" s="39">
        <f>$AR$2-AP26-AO26</f>
        <v>26</v>
      </c>
      <c r="AS26" s="40">
        <f>INDEX([1]T02.2026!$C:$C,MATCH(C26,[1]T02.2026!$B:$B,0))</f>
        <v>1.5</v>
      </c>
      <c r="AT26" s="42">
        <f>INDEX([1]T02.2026!$J:$J,MATCH(C26,[1]T02.2026!$B:$B,0))</f>
        <v>1.5</v>
      </c>
      <c r="AU26" s="73">
        <v>596610</v>
      </c>
      <c r="AV26" s="43"/>
      <c r="AW26" s="40"/>
      <c r="AX26" s="41"/>
      <c r="AY26" s="41"/>
      <c r="AZ26" s="41"/>
      <c r="BA26" s="76" t="s">
        <v>86</v>
      </c>
      <c r="BB26" s="54">
        <f t="shared" si="10"/>
        <v>0</v>
      </c>
    </row>
    <row r="27" spans="1:55" ht="15.6" customHeight="1" x14ac:dyDescent="0.3">
      <c r="A27" s="33">
        <f>SUBTOTAL(3,$C$8:C27)</f>
        <v>20</v>
      </c>
      <c r="B27" s="68"/>
      <c r="C27" s="86" t="s">
        <v>68</v>
      </c>
      <c r="D27" s="84" t="s">
        <v>22</v>
      </c>
      <c r="E27" s="44">
        <v>45414</v>
      </c>
      <c r="F27" s="44"/>
      <c r="G27" s="69"/>
      <c r="H27" s="69">
        <v>8</v>
      </c>
      <c r="I27" s="69">
        <v>8</v>
      </c>
      <c r="J27" s="69">
        <v>8</v>
      </c>
      <c r="K27" s="69">
        <v>8</v>
      </c>
      <c r="L27" s="69">
        <v>8</v>
      </c>
      <c r="M27" s="69">
        <v>8</v>
      </c>
      <c r="N27" s="69"/>
      <c r="O27" s="69">
        <v>8</v>
      </c>
      <c r="P27" s="69">
        <v>8</v>
      </c>
      <c r="Q27" s="69">
        <v>8</v>
      </c>
      <c r="R27" s="69">
        <v>8</v>
      </c>
      <c r="S27" s="69">
        <v>8</v>
      </c>
      <c r="T27" s="69" t="s">
        <v>56</v>
      </c>
      <c r="U27" s="69"/>
      <c r="V27" s="69" t="s">
        <v>56</v>
      </c>
      <c r="W27" s="69" t="s">
        <v>56</v>
      </c>
      <c r="X27" s="69" t="s">
        <v>56</v>
      </c>
      <c r="Y27" s="69" t="s">
        <v>56</v>
      </c>
      <c r="Z27" s="69" t="s">
        <v>56</v>
      </c>
      <c r="AA27" s="69" t="s">
        <v>56</v>
      </c>
      <c r="AB27" s="69"/>
      <c r="AC27" s="69">
        <v>8</v>
      </c>
      <c r="AD27" s="69">
        <v>8</v>
      </c>
      <c r="AE27" s="69">
        <v>8</v>
      </c>
      <c r="AF27" s="69">
        <v>8</v>
      </c>
      <c r="AG27" s="69">
        <v>8</v>
      </c>
      <c r="AH27" s="69">
        <v>8</v>
      </c>
      <c r="AI27" s="69"/>
      <c r="AJ27" s="69"/>
      <c r="AK27" s="69"/>
      <c r="AL27" s="38">
        <f t="shared" si="3"/>
        <v>17</v>
      </c>
      <c r="AM27" s="38">
        <f t="shared" si="4"/>
        <v>0</v>
      </c>
      <c r="AN27" s="38">
        <f t="shared" si="5"/>
        <v>7</v>
      </c>
      <c r="AO27" s="38">
        <f t="shared" si="6"/>
        <v>0</v>
      </c>
      <c r="AP27" s="38">
        <f t="shared" si="7"/>
        <v>0</v>
      </c>
      <c r="AQ27" s="38">
        <f t="shared" si="8"/>
        <v>0</v>
      </c>
      <c r="AR27" s="39">
        <f t="shared" si="9"/>
        <v>26</v>
      </c>
      <c r="AS27" s="40">
        <f>INDEX([1]T02.2026!$C:$C,MATCH(C27,[1]T02.2026!$B:$B,0))</f>
        <v>0.5</v>
      </c>
      <c r="AT27" s="42">
        <f>INDEX([1]T02.2026!$J:$J,MATCH(C27,[1]T02.2026!$B:$B,0))</f>
        <v>1.5</v>
      </c>
      <c r="AU27" s="73">
        <v>596610</v>
      </c>
      <c r="AV27" s="43">
        <v>80000</v>
      </c>
      <c r="AW27" s="41">
        <v>100000</v>
      </c>
      <c r="AX27" s="41"/>
      <c r="AY27" s="41"/>
      <c r="AZ27" s="41">
        <f>70000*6</f>
        <v>420000</v>
      </c>
      <c r="BA27" s="47"/>
      <c r="BB27" s="54">
        <f t="shared" si="10"/>
        <v>0</v>
      </c>
    </row>
    <row r="28" spans="1:55" ht="17.399999999999999" customHeight="1" x14ac:dyDescent="0.3">
      <c r="A28" s="33">
        <f>SUBTOTAL(3,$C$8:C28)</f>
        <v>21</v>
      </c>
      <c r="B28" s="68"/>
      <c r="C28" s="50" t="s">
        <v>62</v>
      </c>
      <c r="D28" s="84" t="s">
        <v>64</v>
      </c>
      <c r="E28" s="44">
        <v>45292</v>
      </c>
      <c r="F28" s="44"/>
      <c r="G28" s="69"/>
      <c r="H28" s="69">
        <v>8</v>
      </c>
      <c r="I28" s="69">
        <v>8</v>
      </c>
      <c r="J28" s="69">
        <v>8</v>
      </c>
      <c r="K28" s="69">
        <v>8</v>
      </c>
      <c r="L28" s="69">
        <v>8</v>
      </c>
      <c r="M28" s="69">
        <v>8</v>
      </c>
      <c r="N28" s="69"/>
      <c r="O28" s="69">
        <v>8</v>
      </c>
      <c r="P28" s="69">
        <v>8</v>
      </c>
      <c r="Q28" s="69">
        <v>8</v>
      </c>
      <c r="R28" s="69">
        <v>8</v>
      </c>
      <c r="S28" s="69">
        <v>8</v>
      </c>
      <c r="T28" s="69" t="s">
        <v>56</v>
      </c>
      <c r="U28" s="69"/>
      <c r="V28" s="69" t="s">
        <v>56</v>
      </c>
      <c r="W28" s="69" t="s">
        <v>56</v>
      </c>
      <c r="X28" s="69" t="s">
        <v>56</v>
      </c>
      <c r="Y28" s="69" t="s">
        <v>56</v>
      </c>
      <c r="Z28" s="69" t="s">
        <v>56</v>
      </c>
      <c r="AA28" s="69" t="s">
        <v>56</v>
      </c>
      <c r="AB28" s="69"/>
      <c r="AC28" s="69">
        <v>8</v>
      </c>
      <c r="AD28" s="69">
        <v>8</v>
      </c>
      <c r="AE28" s="69">
        <v>8</v>
      </c>
      <c r="AF28" s="69">
        <v>8</v>
      </c>
      <c r="AG28" s="69">
        <v>8</v>
      </c>
      <c r="AH28" s="69">
        <v>8</v>
      </c>
      <c r="AI28" s="69"/>
      <c r="AJ28" s="69"/>
      <c r="AK28" s="69"/>
      <c r="AL28" s="38">
        <f t="shared" si="3"/>
        <v>17</v>
      </c>
      <c r="AM28" s="38">
        <f t="shared" si="4"/>
        <v>0</v>
      </c>
      <c r="AN28" s="38">
        <f t="shared" si="5"/>
        <v>7</v>
      </c>
      <c r="AO28" s="38">
        <f t="shared" si="6"/>
        <v>0</v>
      </c>
      <c r="AP28" s="38">
        <f t="shared" si="7"/>
        <v>0</v>
      </c>
      <c r="AQ28" s="38">
        <f t="shared" si="8"/>
        <v>0</v>
      </c>
      <c r="AR28" s="39">
        <f t="shared" si="9"/>
        <v>26</v>
      </c>
      <c r="AS28" s="40"/>
      <c r="AT28" s="42"/>
      <c r="AU28" s="41"/>
      <c r="AV28" s="43"/>
      <c r="AW28" s="40"/>
      <c r="AX28" s="41"/>
      <c r="AY28" s="41"/>
      <c r="AZ28" s="41"/>
      <c r="BA28" s="47"/>
      <c r="BB28" s="54">
        <f t="shared" si="10"/>
        <v>0</v>
      </c>
    </row>
    <row r="29" spans="1:55" ht="15.6" customHeight="1" x14ac:dyDescent="0.3">
      <c r="A29" s="33">
        <f>SUBTOTAL(3,$C$8:C29)</f>
        <v>22</v>
      </c>
      <c r="B29" s="68"/>
      <c r="C29" s="86" t="s">
        <v>63</v>
      </c>
      <c r="D29" s="84" t="s">
        <v>39</v>
      </c>
      <c r="E29" s="44">
        <v>45292</v>
      </c>
      <c r="F29" s="44"/>
      <c r="G29" s="69"/>
      <c r="H29" s="69">
        <v>8</v>
      </c>
      <c r="I29" s="69">
        <v>8</v>
      </c>
      <c r="J29" s="69">
        <v>8</v>
      </c>
      <c r="K29" s="69">
        <v>8</v>
      </c>
      <c r="L29" s="69">
        <v>8</v>
      </c>
      <c r="M29" s="69">
        <v>8</v>
      </c>
      <c r="N29" s="69"/>
      <c r="O29" s="69">
        <v>8</v>
      </c>
      <c r="P29" s="69">
        <v>8</v>
      </c>
      <c r="Q29" s="69">
        <v>8</v>
      </c>
      <c r="R29" s="69">
        <v>8</v>
      </c>
      <c r="S29" s="69">
        <v>8</v>
      </c>
      <c r="T29" s="69" t="s">
        <v>56</v>
      </c>
      <c r="U29" s="69"/>
      <c r="V29" s="69" t="s">
        <v>56</v>
      </c>
      <c r="W29" s="69" t="s">
        <v>56</v>
      </c>
      <c r="X29" s="69" t="s">
        <v>56</v>
      </c>
      <c r="Y29" s="69" t="s">
        <v>56</v>
      </c>
      <c r="Z29" s="69" t="s">
        <v>56</v>
      </c>
      <c r="AA29" s="69" t="s">
        <v>56</v>
      </c>
      <c r="AB29" s="69"/>
      <c r="AC29" s="69">
        <v>8</v>
      </c>
      <c r="AD29" s="69">
        <v>8</v>
      </c>
      <c r="AE29" s="69">
        <v>8</v>
      </c>
      <c r="AF29" s="69">
        <v>8</v>
      </c>
      <c r="AG29" s="69">
        <v>8</v>
      </c>
      <c r="AH29" s="69">
        <v>8</v>
      </c>
      <c r="AI29" s="69"/>
      <c r="AJ29" s="69"/>
      <c r="AK29" s="69"/>
      <c r="AL29" s="38">
        <f t="shared" si="3"/>
        <v>17</v>
      </c>
      <c r="AM29" s="38">
        <f t="shared" si="4"/>
        <v>0</v>
      </c>
      <c r="AN29" s="38">
        <f t="shared" si="5"/>
        <v>7</v>
      </c>
      <c r="AO29" s="38">
        <f t="shared" si="6"/>
        <v>0</v>
      </c>
      <c r="AP29" s="38">
        <f t="shared" si="7"/>
        <v>0</v>
      </c>
      <c r="AQ29" s="38">
        <f t="shared" si="8"/>
        <v>0</v>
      </c>
      <c r="AR29" s="39">
        <f t="shared" si="9"/>
        <v>26</v>
      </c>
      <c r="AS29" s="40"/>
      <c r="AT29" s="42"/>
      <c r="AU29" s="41"/>
      <c r="AV29" s="43"/>
      <c r="AW29" s="40"/>
      <c r="AX29" s="41"/>
      <c r="AY29" s="41"/>
      <c r="AZ29" s="41"/>
      <c r="BA29" s="47"/>
      <c r="BB29" s="54">
        <f t="shared" si="10"/>
        <v>0</v>
      </c>
    </row>
    <row r="30" spans="1:55" ht="15.6" customHeight="1" x14ac:dyDescent="0.3">
      <c r="A30" s="33">
        <f>SUBTOTAL(3,$C$8:C30)</f>
        <v>23</v>
      </c>
      <c r="B30" s="68"/>
      <c r="C30" s="86" t="s">
        <v>69</v>
      </c>
      <c r="D30" s="84" t="s">
        <v>22</v>
      </c>
      <c r="E30" s="44">
        <v>45502</v>
      </c>
      <c r="F30" s="44"/>
      <c r="G30" s="69"/>
      <c r="H30" s="69">
        <v>8</v>
      </c>
      <c r="I30" s="69">
        <v>8</v>
      </c>
      <c r="J30" s="69">
        <v>8</v>
      </c>
      <c r="K30" s="69">
        <v>8</v>
      </c>
      <c r="L30" s="69">
        <v>8</v>
      </c>
      <c r="M30" s="69">
        <v>8</v>
      </c>
      <c r="N30" s="69"/>
      <c r="O30" s="69">
        <v>8</v>
      </c>
      <c r="P30" s="69">
        <v>8</v>
      </c>
      <c r="Q30" s="69">
        <v>8</v>
      </c>
      <c r="R30" s="69">
        <v>8</v>
      </c>
      <c r="S30" s="69">
        <v>8</v>
      </c>
      <c r="T30" s="69" t="s">
        <v>56</v>
      </c>
      <c r="U30" s="69"/>
      <c r="V30" s="69" t="s">
        <v>56</v>
      </c>
      <c r="W30" s="69" t="s">
        <v>56</v>
      </c>
      <c r="X30" s="69" t="s">
        <v>56</v>
      </c>
      <c r="Y30" s="69" t="s">
        <v>56</v>
      </c>
      <c r="Z30" s="69" t="s">
        <v>56</v>
      </c>
      <c r="AA30" s="69" t="s">
        <v>56</v>
      </c>
      <c r="AB30" s="69"/>
      <c r="AC30" s="69">
        <v>8</v>
      </c>
      <c r="AD30" s="69">
        <v>8</v>
      </c>
      <c r="AE30" s="69">
        <v>8</v>
      </c>
      <c r="AF30" s="69">
        <v>8</v>
      </c>
      <c r="AG30" s="69">
        <v>8</v>
      </c>
      <c r="AH30" s="69">
        <v>8</v>
      </c>
      <c r="AI30" s="69"/>
      <c r="AJ30" s="69"/>
      <c r="AK30" s="69"/>
      <c r="AL30" s="38">
        <f t="shared" si="3"/>
        <v>17</v>
      </c>
      <c r="AM30" s="38">
        <f t="shared" si="4"/>
        <v>0</v>
      </c>
      <c r="AN30" s="38">
        <f t="shared" si="5"/>
        <v>7</v>
      </c>
      <c r="AO30" s="38">
        <f t="shared" si="6"/>
        <v>0</v>
      </c>
      <c r="AP30" s="38">
        <f t="shared" si="7"/>
        <v>0</v>
      </c>
      <c r="AQ30" s="38">
        <f t="shared" si="8"/>
        <v>0</v>
      </c>
      <c r="AR30" s="39">
        <f t="shared" si="9"/>
        <v>26</v>
      </c>
      <c r="AS30" s="40">
        <f>INDEX([1]T02.2026!$C:$C,MATCH(C30,[1]T02.2026!$B:$B,0))</f>
        <v>4.5</v>
      </c>
      <c r="AT30" s="42">
        <f>INDEX([1]T02.2026!$J:$J,MATCH(C30,[1]T02.2026!$B:$B,0))</f>
        <v>5.5</v>
      </c>
      <c r="AU30" s="73">
        <v>596610</v>
      </c>
      <c r="AV30" s="43"/>
      <c r="AW30" s="40"/>
      <c r="AX30" s="41"/>
      <c r="AY30" s="41"/>
      <c r="AZ30" s="41"/>
      <c r="BA30" s="83" t="s">
        <v>106</v>
      </c>
      <c r="BB30" s="54">
        <f t="shared" si="10"/>
        <v>0</v>
      </c>
    </row>
    <row r="31" spans="1:55" ht="15.6" customHeight="1" x14ac:dyDescent="0.3">
      <c r="A31" s="33">
        <f>SUBTOTAL(3,$C$8:C31)</f>
        <v>24</v>
      </c>
      <c r="B31" s="68"/>
      <c r="C31" s="86" t="s">
        <v>73</v>
      </c>
      <c r="D31" s="84" t="s">
        <v>125</v>
      </c>
      <c r="E31" s="44">
        <v>45514</v>
      </c>
      <c r="F31" s="44"/>
      <c r="G31" s="69"/>
      <c r="H31" s="69">
        <v>8</v>
      </c>
      <c r="I31" s="69">
        <v>8</v>
      </c>
      <c r="J31" s="69">
        <v>8</v>
      </c>
      <c r="K31" s="69">
        <v>8</v>
      </c>
      <c r="L31" s="69">
        <v>8</v>
      </c>
      <c r="M31" s="69">
        <v>8</v>
      </c>
      <c r="N31" s="69"/>
      <c r="O31" s="69">
        <v>8</v>
      </c>
      <c r="P31" s="69">
        <v>8</v>
      </c>
      <c r="Q31" s="69">
        <v>8</v>
      </c>
      <c r="R31" s="69">
        <v>8</v>
      </c>
      <c r="S31" s="69">
        <v>8</v>
      </c>
      <c r="T31" s="69" t="s">
        <v>56</v>
      </c>
      <c r="U31" s="69"/>
      <c r="V31" s="69" t="s">
        <v>56</v>
      </c>
      <c r="W31" s="69" t="s">
        <v>56</v>
      </c>
      <c r="X31" s="69" t="s">
        <v>56</v>
      </c>
      <c r="Y31" s="69" t="s">
        <v>56</v>
      </c>
      <c r="Z31" s="69" t="s">
        <v>56</v>
      </c>
      <c r="AA31" s="69" t="s">
        <v>56</v>
      </c>
      <c r="AB31" s="69"/>
      <c r="AC31" s="69">
        <v>8</v>
      </c>
      <c r="AD31" s="69">
        <v>8</v>
      </c>
      <c r="AE31" s="69">
        <v>8</v>
      </c>
      <c r="AF31" s="69">
        <v>8</v>
      </c>
      <c r="AG31" s="69">
        <v>8</v>
      </c>
      <c r="AH31" s="69">
        <v>8</v>
      </c>
      <c r="AI31" s="69"/>
      <c r="AJ31" s="69"/>
      <c r="AK31" s="69"/>
      <c r="AL31" s="38">
        <f t="shared" si="3"/>
        <v>17</v>
      </c>
      <c r="AM31" s="38">
        <f t="shared" si="4"/>
        <v>0</v>
      </c>
      <c r="AN31" s="38">
        <f t="shared" si="5"/>
        <v>7</v>
      </c>
      <c r="AO31" s="38">
        <f t="shared" si="6"/>
        <v>0</v>
      </c>
      <c r="AP31" s="38">
        <f t="shared" si="7"/>
        <v>0</v>
      </c>
      <c r="AQ31" s="38">
        <f t="shared" si="8"/>
        <v>0</v>
      </c>
      <c r="AR31" s="39">
        <f t="shared" si="9"/>
        <v>26</v>
      </c>
      <c r="AS31" s="40">
        <f>INDEX([1]T02.2026!$C:$C,MATCH(C31,[1]T02.2026!$B:$B,0))</f>
        <v>10</v>
      </c>
      <c r="AT31" s="42">
        <f>INDEX([1]T02.2026!$J:$J,MATCH(C31,[1]T02.2026!$B:$B,0))</f>
        <v>11</v>
      </c>
      <c r="AU31" s="41">
        <v>557550</v>
      </c>
      <c r="AV31" s="43"/>
      <c r="AW31" s="41">
        <v>100000</v>
      </c>
      <c r="AX31" s="41"/>
      <c r="AY31" s="41"/>
      <c r="AZ31" s="41"/>
      <c r="BA31" s="47"/>
      <c r="BB31" s="54">
        <f t="shared" si="10"/>
        <v>0</v>
      </c>
    </row>
    <row r="32" spans="1:55" ht="18.600000000000001" customHeight="1" x14ac:dyDescent="0.3">
      <c r="A32" s="33">
        <f>SUBTOTAL(3,$C$8:C32)</f>
        <v>25</v>
      </c>
      <c r="B32" s="68"/>
      <c r="C32" s="86" t="s">
        <v>74</v>
      </c>
      <c r="D32" s="84" t="s">
        <v>125</v>
      </c>
      <c r="E32" s="44">
        <v>45567</v>
      </c>
      <c r="F32" s="44"/>
      <c r="G32" s="69"/>
      <c r="H32" s="69">
        <v>8</v>
      </c>
      <c r="I32" s="69">
        <v>8</v>
      </c>
      <c r="J32" s="69">
        <v>8</v>
      </c>
      <c r="K32" s="69">
        <v>8</v>
      </c>
      <c r="L32" s="69">
        <v>8</v>
      </c>
      <c r="M32" s="69">
        <v>8</v>
      </c>
      <c r="N32" s="69"/>
      <c r="O32" s="69">
        <v>8</v>
      </c>
      <c r="P32" s="69">
        <v>8</v>
      </c>
      <c r="Q32" s="69">
        <v>8</v>
      </c>
      <c r="R32" s="69">
        <v>8</v>
      </c>
      <c r="S32" s="69">
        <v>8</v>
      </c>
      <c r="T32" s="69" t="s">
        <v>56</v>
      </c>
      <c r="U32" s="69"/>
      <c r="V32" s="69" t="s">
        <v>56</v>
      </c>
      <c r="W32" s="69" t="s">
        <v>56</v>
      </c>
      <c r="X32" s="69" t="s">
        <v>56</v>
      </c>
      <c r="Y32" s="69" t="s">
        <v>56</v>
      </c>
      <c r="Z32" s="69" t="s">
        <v>56</v>
      </c>
      <c r="AA32" s="69" t="s">
        <v>56</v>
      </c>
      <c r="AB32" s="69"/>
      <c r="AC32" s="69">
        <v>8</v>
      </c>
      <c r="AD32" s="69">
        <v>8</v>
      </c>
      <c r="AE32" s="69">
        <v>8</v>
      </c>
      <c r="AF32" s="69">
        <v>8</v>
      </c>
      <c r="AG32" s="69">
        <v>8</v>
      </c>
      <c r="AH32" s="69" t="s">
        <v>27</v>
      </c>
      <c r="AI32" s="69"/>
      <c r="AJ32" s="69"/>
      <c r="AK32" s="69"/>
      <c r="AL32" s="38">
        <f t="shared" si="3"/>
        <v>16</v>
      </c>
      <c r="AM32" s="38">
        <f t="shared" si="4"/>
        <v>1</v>
      </c>
      <c r="AN32" s="38">
        <f t="shared" si="5"/>
        <v>7</v>
      </c>
      <c r="AO32" s="38">
        <f t="shared" si="6"/>
        <v>0</v>
      </c>
      <c r="AP32" s="38">
        <f t="shared" si="7"/>
        <v>0</v>
      </c>
      <c r="AQ32" s="38">
        <f t="shared" si="8"/>
        <v>1</v>
      </c>
      <c r="AR32" s="39">
        <f t="shared" si="9"/>
        <v>26</v>
      </c>
      <c r="AS32" s="40">
        <f>INDEX([1]T02.2026!$C:$C,MATCH(C32,[1]T02.2026!$B:$B,0))</f>
        <v>7</v>
      </c>
      <c r="AT32" s="42">
        <f>INDEX([1]T02.2026!$J:$J,MATCH(C32,[1]T02.2026!$B:$B,0))</f>
        <v>7</v>
      </c>
      <c r="AU32" s="41">
        <v>557550</v>
      </c>
      <c r="AV32" s="43"/>
      <c r="AW32" s="41">
        <v>100000</v>
      </c>
      <c r="AX32" s="41"/>
      <c r="AY32" s="41">
        <v>300000</v>
      </c>
      <c r="AZ32" s="41"/>
      <c r="BA32" s="83" t="s">
        <v>131</v>
      </c>
      <c r="BB32" s="54">
        <f t="shared" si="10"/>
        <v>0</v>
      </c>
    </row>
    <row r="33" spans="1:54" ht="54" customHeight="1" x14ac:dyDescent="0.3">
      <c r="A33" s="33">
        <f>SUBTOTAL(3,$C$8:C33)</f>
        <v>26</v>
      </c>
      <c r="B33" s="68"/>
      <c r="C33" s="97" t="s">
        <v>79</v>
      </c>
      <c r="D33" s="84" t="s">
        <v>31</v>
      </c>
      <c r="E33" s="44">
        <v>45628</v>
      </c>
      <c r="F33" s="44"/>
      <c r="G33" s="69"/>
      <c r="H33" s="69">
        <v>8</v>
      </c>
      <c r="I33" s="69">
        <v>8</v>
      </c>
      <c r="J33" s="69">
        <v>8</v>
      </c>
      <c r="K33" s="69">
        <v>8</v>
      </c>
      <c r="L33" s="69">
        <v>8</v>
      </c>
      <c r="M33" s="69">
        <v>8</v>
      </c>
      <c r="N33" s="69"/>
      <c r="O33" s="69">
        <v>8</v>
      </c>
      <c r="P33" s="69">
        <v>8</v>
      </c>
      <c r="Q33" s="69">
        <v>8</v>
      </c>
      <c r="R33" s="69">
        <v>8</v>
      </c>
      <c r="S33" s="69">
        <v>8</v>
      </c>
      <c r="T33" s="69" t="s">
        <v>56</v>
      </c>
      <c r="U33" s="69"/>
      <c r="V33" s="69" t="s">
        <v>56</v>
      </c>
      <c r="W33" s="69" t="s">
        <v>56</v>
      </c>
      <c r="X33" s="69" t="s">
        <v>56</v>
      </c>
      <c r="Y33" s="69" t="s">
        <v>56</v>
      </c>
      <c r="Z33" s="69" t="s">
        <v>56</v>
      </c>
      <c r="AA33" s="69" t="s">
        <v>56</v>
      </c>
      <c r="AB33" s="69"/>
      <c r="AC33" s="69">
        <v>8</v>
      </c>
      <c r="AD33" s="69">
        <v>8</v>
      </c>
      <c r="AE33" s="69">
        <v>8</v>
      </c>
      <c r="AF33" s="69">
        <v>8</v>
      </c>
      <c r="AG33" s="69">
        <v>8</v>
      </c>
      <c r="AH33" s="69">
        <v>8</v>
      </c>
      <c r="AI33" s="69"/>
      <c r="AJ33" s="69"/>
      <c r="AK33" s="69"/>
      <c r="AL33" s="38">
        <f t="shared" si="3"/>
        <v>17</v>
      </c>
      <c r="AM33" s="38">
        <f t="shared" si="4"/>
        <v>0</v>
      </c>
      <c r="AN33" s="38">
        <f t="shared" si="5"/>
        <v>7</v>
      </c>
      <c r="AO33" s="38">
        <f t="shared" si="6"/>
        <v>0</v>
      </c>
      <c r="AP33" s="38">
        <f t="shared" si="7"/>
        <v>0</v>
      </c>
      <c r="AQ33" s="38">
        <f t="shared" si="8"/>
        <v>0</v>
      </c>
      <c r="AR33" s="39">
        <f t="shared" si="9"/>
        <v>26</v>
      </c>
      <c r="AS33" s="40">
        <f>INDEX([1]T02.2026!$C:$C,MATCH(C33,[1]T02.2026!$B:$B,0))</f>
        <v>2.5</v>
      </c>
      <c r="AT33" s="42">
        <f>INDEX([1]T02.2026!$J:$J,MATCH(C33,[1]T02.2026!$B:$B,0))</f>
        <v>3.5</v>
      </c>
      <c r="AU33" s="41">
        <v>596610</v>
      </c>
      <c r="AV33" s="43">
        <v>600000</v>
      </c>
      <c r="AW33" s="41">
        <v>100000</v>
      </c>
      <c r="AX33" s="41"/>
      <c r="AY33" s="41"/>
      <c r="AZ33" s="41"/>
      <c r="BA33" s="83" t="s">
        <v>90</v>
      </c>
      <c r="BB33" s="54">
        <f t="shared" si="10"/>
        <v>0</v>
      </c>
    </row>
    <row r="34" spans="1:54" ht="30.6" customHeight="1" x14ac:dyDescent="0.3">
      <c r="A34" s="33">
        <f>SUBTOTAL(3,$C$8:C34)</f>
        <v>27</v>
      </c>
      <c r="B34" s="68"/>
      <c r="C34" s="97" t="s">
        <v>81</v>
      </c>
      <c r="D34" s="84" t="s">
        <v>85</v>
      </c>
      <c r="E34" s="44">
        <v>45665</v>
      </c>
      <c r="F34" s="44"/>
      <c r="G34" s="69"/>
      <c r="H34" s="69">
        <v>8</v>
      </c>
      <c r="I34" s="69">
        <v>8</v>
      </c>
      <c r="J34" s="69">
        <v>8</v>
      </c>
      <c r="K34" s="69">
        <v>8</v>
      </c>
      <c r="L34" s="69">
        <v>8</v>
      </c>
      <c r="M34" s="69">
        <v>8</v>
      </c>
      <c r="N34" s="69"/>
      <c r="O34" s="69">
        <v>8</v>
      </c>
      <c r="P34" s="69">
        <v>8</v>
      </c>
      <c r="Q34" s="69">
        <v>8</v>
      </c>
      <c r="R34" s="69">
        <v>8</v>
      </c>
      <c r="S34" s="69">
        <v>8</v>
      </c>
      <c r="T34" s="69" t="s">
        <v>56</v>
      </c>
      <c r="U34" s="69"/>
      <c r="V34" s="69" t="s">
        <v>56</v>
      </c>
      <c r="W34" s="69" t="s">
        <v>56</v>
      </c>
      <c r="X34" s="69" t="s">
        <v>56</v>
      </c>
      <c r="Y34" s="69" t="s">
        <v>56</v>
      </c>
      <c r="Z34" s="69" t="s">
        <v>56</v>
      </c>
      <c r="AA34" s="69" t="s">
        <v>56</v>
      </c>
      <c r="AB34" s="69"/>
      <c r="AC34" s="69">
        <v>8</v>
      </c>
      <c r="AD34" s="69">
        <v>8</v>
      </c>
      <c r="AE34" s="69">
        <v>8</v>
      </c>
      <c r="AF34" s="69">
        <v>8</v>
      </c>
      <c r="AG34" s="69">
        <v>8</v>
      </c>
      <c r="AH34" s="69">
        <v>8</v>
      </c>
      <c r="AI34" s="69"/>
      <c r="AJ34" s="69"/>
      <c r="AK34" s="69"/>
      <c r="AL34" s="38">
        <f t="shared" si="3"/>
        <v>17</v>
      </c>
      <c r="AM34" s="38">
        <f t="shared" si="4"/>
        <v>0</v>
      </c>
      <c r="AN34" s="38">
        <f t="shared" si="5"/>
        <v>7</v>
      </c>
      <c r="AO34" s="38">
        <f t="shared" si="6"/>
        <v>0</v>
      </c>
      <c r="AP34" s="38">
        <f t="shared" si="7"/>
        <v>0</v>
      </c>
      <c r="AQ34" s="38">
        <f t="shared" si="8"/>
        <v>0</v>
      </c>
      <c r="AR34" s="39">
        <f t="shared" si="9"/>
        <v>26</v>
      </c>
      <c r="AS34" s="40">
        <f>INDEX([1]T02.2026!$C:$C,MATCH(C34,[1]T02.2026!$B:$B,0))</f>
        <v>3.5</v>
      </c>
      <c r="AT34" s="42">
        <f>INDEX([1]T02.2026!$J:$J,MATCH(C34,[1]T02.2026!$B:$B,0))</f>
        <v>4.5</v>
      </c>
      <c r="AU34" s="73">
        <v>596610</v>
      </c>
      <c r="AV34" s="43"/>
      <c r="AW34" s="41">
        <v>100000</v>
      </c>
      <c r="AX34" s="41"/>
      <c r="AY34" s="41"/>
      <c r="AZ34" s="41"/>
      <c r="BA34" s="83" t="s">
        <v>83</v>
      </c>
      <c r="BB34" s="54">
        <f t="shared" si="10"/>
        <v>0</v>
      </c>
    </row>
    <row r="35" spans="1:54" ht="39" customHeight="1" x14ac:dyDescent="0.3">
      <c r="A35" s="33">
        <f>SUBTOTAL(3,$C$8:C35)</f>
        <v>28</v>
      </c>
      <c r="B35" s="68"/>
      <c r="C35" s="97" t="s">
        <v>84</v>
      </c>
      <c r="D35" s="84" t="s">
        <v>87</v>
      </c>
      <c r="E35" s="44">
        <v>45698</v>
      </c>
      <c r="F35" s="44"/>
      <c r="G35" s="69"/>
      <c r="H35" s="69">
        <v>8</v>
      </c>
      <c r="I35" s="69">
        <v>8</v>
      </c>
      <c r="J35" s="69">
        <v>8</v>
      </c>
      <c r="K35" s="69">
        <v>8</v>
      </c>
      <c r="L35" s="69">
        <v>8</v>
      </c>
      <c r="M35" s="69">
        <v>8</v>
      </c>
      <c r="N35" s="69"/>
      <c r="O35" s="69">
        <v>8</v>
      </c>
      <c r="P35" s="69">
        <v>8</v>
      </c>
      <c r="Q35" s="69">
        <v>8</v>
      </c>
      <c r="R35" s="69">
        <v>8</v>
      </c>
      <c r="S35" s="69">
        <v>8</v>
      </c>
      <c r="T35" s="69" t="s">
        <v>56</v>
      </c>
      <c r="U35" s="69"/>
      <c r="V35" s="69" t="s">
        <v>56</v>
      </c>
      <c r="W35" s="69" t="s">
        <v>56</v>
      </c>
      <c r="X35" s="69" t="s">
        <v>56</v>
      </c>
      <c r="Y35" s="69" t="s">
        <v>56</v>
      </c>
      <c r="Z35" s="69" t="s">
        <v>56</v>
      </c>
      <c r="AA35" s="69" t="s">
        <v>56</v>
      </c>
      <c r="AB35" s="69"/>
      <c r="AC35" s="69">
        <v>8</v>
      </c>
      <c r="AD35" s="69">
        <v>8</v>
      </c>
      <c r="AE35" s="69">
        <v>8</v>
      </c>
      <c r="AF35" s="69">
        <v>8</v>
      </c>
      <c r="AG35" s="69">
        <v>8</v>
      </c>
      <c r="AH35" s="69">
        <v>8</v>
      </c>
      <c r="AI35" s="69"/>
      <c r="AJ35" s="69"/>
      <c r="AK35" s="69"/>
      <c r="AL35" s="38">
        <f t="shared" si="3"/>
        <v>17</v>
      </c>
      <c r="AM35" s="38">
        <f t="shared" si="4"/>
        <v>0</v>
      </c>
      <c r="AN35" s="38">
        <f t="shared" si="5"/>
        <v>7</v>
      </c>
      <c r="AO35" s="38">
        <f t="shared" si="6"/>
        <v>0</v>
      </c>
      <c r="AP35" s="38">
        <f t="shared" si="7"/>
        <v>0</v>
      </c>
      <c r="AQ35" s="38">
        <f t="shared" si="8"/>
        <v>0</v>
      </c>
      <c r="AR35" s="39">
        <f t="shared" si="9"/>
        <v>26</v>
      </c>
      <c r="AS35" s="40">
        <f>INDEX([1]T02.2026!$C:$C,MATCH(C35,[1]T02.2026!$B:$B,0))</f>
        <v>0.5</v>
      </c>
      <c r="AT35" s="42">
        <f>INDEX([1]T02.2026!$J:$J,MATCH(C35,[1]T02.2026!$B:$B,0))</f>
        <v>1.5</v>
      </c>
      <c r="AU35" s="73">
        <v>596610</v>
      </c>
      <c r="AV35" s="43"/>
      <c r="AW35" s="41">
        <v>100000</v>
      </c>
      <c r="AX35" s="41"/>
      <c r="AY35" s="41"/>
      <c r="AZ35" s="41"/>
      <c r="BA35" s="83" t="s">
        <v>91</v>
      </c>
      <c r="BB35" s="54">
        <f t="shared" si="10"/>
        <v>0</v>
      </c>
    </row>
    <row r="36" spans="1:54" ht="15.6" customHeight="1" x14ac:dyDescent="0.3">
      <c r="A36" s="33">
        <f>SUBTOTAL(3,$C$8:C36)</f>
        <v>29</v>
      </c>
      <c r="B36" s="68"/>
      <c r="C36" s="86" t="s">
        <v>28</v>
      </c>
      <c r="D36" s="84" t="s">
        <v>22</v>
      </c>
      <c r="E36" s="44">
        <v>43255</v>
      </c>
      <c r="F36" s="44"/>
      <c r="G36" s="69"/>
      <c r="H36" s="69">
        <v>8</v>
      </c>
      <c r="I36" s="69">
        <v>8</v>
      </c>
      <c r="J36" s="69">
        <v>8</v>
      </c>
      <c r="K36" s="69">
        <v>8</v>
      </c>
      <c r="L36" s="69">
        <v>8</v>
      </c>
      <c r="M36" s="69">
        <v>8</v>
      </c>
      <c r="N36" s="69"/>
      <c r="O36" s="69">
        <v>8</v>
      </c>
      <c r="P36" s="69">
        <v>8</v>
      </c>
      <c r="Q36" s="69">
        <v>8</v>
      </c>
      <c r="R36" s="69">
        <v>8</v>
      </c>
      <c r="S36" s="69">
        <v>8</v>
      </c>
      <c r="T36" s="69" t="s">
        <v>56</v>
      </c>
      <c r="U36" s="69"/>
      <c r="V36" s="69" t="s">
        <v>56</v>
      </c>
      <c r="W36" s="69" t="s">
        <v>56</v>
      </c>
      <c r="X36" s="69" t="s">
        <v>56</v>
      </c>
      <c r="Y36" s="69" t="s">
        <v>56</v>
      </c>
      <c r="Z36" s="69" t="s">
        <v>56</v>
      </c>
      <c r="AA36" s="69" t="s">
        <v>56</v>
      </c>
      <c r="AB36" s="69"/>
      <c r="AC36" s="69">
        <v>8</v>
      </c>
      <c r="AD36" s="69">
        <v>8</v>
      </c>
      <c r="AE36" s="69">
        <v>8</v>
      </c>
      <c r="AF36" s="69">
        <v>8</v>
      </c>
      <c r="AG36" s="69">
        <v>8</v>
      </c>
      <c r="AH36" s="69">
        <v>8</v>
      </c>
      <c r="AI36" s="69"/>
      <c r="AJ36" s="69"/>
      <c r="AK36" s="69"/>
      <c r="AL36" s="38">
        <f t="shared" si="3"/>
        <v>17</v>
      </c>
      <c r="AM36" s="38">
        <f t="shared" si="4"/>
        <v>0</v>
      </c>
      <c r="AN36" s="38">
        <f t="shared" si="5"/>
        <v>7</v>
      </c>
      <c r="AO36" s="38">
        <f t="shared" si="6"/>
        <v>0</v>
      </c>
      <c r="AP36" s="38">
        <f t="shared" si="7"/>
        <v>0</v>
      </c>
      <c r="AQ36" s="38">
        <f t="shared" si="8"/>
        <v>0</v>
      </c>
      <c r="AR36" s="39">
        <f t="shared" si="9"/>
        <v>26</v>
      </c>
      <c r="AS36" s="40">
        <f>INDEX([1]T02.2026!$C:$C,MATCH(C36,[1]T02.2026!$B:$B,0))</f>
        <v>2.5</v>
      </c>
      <c r="AT36" s="42">
        <f>INDEX([1]T02.2026!$J:$J,MATCH(C36,[1]T02.2026!$B:$B,0))</f>
        <v>3.5</v>
      </c>
      <c r="AU36" s="41">
        <v>636215.57999999996</v>
      </c>
      <c r="AV36" s="43"/>
      <c r="AW36" s="88"/>
      <c r="AX36" s="41"/>
      <c r="AY36" s="41"/>
      <c r="AZ36" s="41"/>
      <c r="BA36" s="83" t="s">
        <v>104</v>
      </c>
      <c r="BB36" s="54">
        <f t="shared" si="10"/>
        <v>0</v>
      </c>
    </row>
    <row r="37" spans="1:54" ht="62.4" customHeight="1" x14ac:dyDescent="0.3">
      <c r="A37" s="33">
        <f>SUBTOTAL(3,$C$8:C37)</f>
        <v>30</v>
      </c>
      <c r="B37" s="68"/>
      <c r="C37" s="86" t="s">
        <v>95</v>
      </c>
      <c r="D37" s="84" t="s">
        <v>22</v>
      </c>
      <c r="E37" s="44">
        <v>45755</v>
      </c>
      <c r="F37" s="44"/>
      <c r="G37" s="69"/>
      <c r="H37" s="69">
        <v>8</v>
      </c>
      <c r="I37" s="69">
        <v>8</v>
      </c>
      <c r="J37" s="69">
        <v>8</v>
      </c>
      <c r="K37" s="69">
        <v>8</v>
      </c>
      <c r="L37" s="69">
        <v>8</v>
      </c>
      <c r="M37" s="69">
        <v>8</v>
      </c>
      <c r="N37" s="69"/>
      <c r="O37" s="69">
        <v>8</v>
      </c>
      <c r="P37" s="69">
        <v>8</v>
      </c>
      <c r="Q37" s="69">
        <v>8</v>
      </c>
      <c r="R37" s="69">
        <v>8</v>
      </c>
      <c r="S37" s="69">
        <v>8</v>
      </c>
      <c r="T37" s="69" t="s">
        <v>56</v>
      </c>
      <c r="U37" s="69"/>
      <c r="V37" s="69" t="s">
        <v>56</v>
      </c>
      <c r="W37" s="69" t="s">
        <v>56</v>
      </c>
      <c r="X37" s="69" t="s">
        <v>56</v>
      </c>
      <c r="Y37" s="69" t="s">
        <v>56</v>
      </c>
      <c r="Z37" s="69" t="s">
        <v>56</v>
      </c>
      <c r="AA37" s="69" t="s">
        <v>56</v>
      </c>
      <c r="AB37" s="69"/>
      <c r="AC37" s="69" t="s">
        <v>27</v>
      </c>
      <c r="AD37" s="69" t="s">
        <v>27</v>
      </c>
      <c r="AE37" s="69">
        <v>8</v>
      </c>
      <c r="AF37" s="69">
        <v>8</v>
      </c>
      <c r="AG37" s="69">
        <v>8</v>
      </c>
      <c r="AH37" s="69">
        <v>8</v>
      </c>
      <c r="AI37" s="69"/>
      <c r="AJ37" s="69"/>
      <c r="AK37" s="69"/>
      <c r="AL37" s="38">
        <f t="shared" si="3"/>
        <v>15</v>
      </c>
      <c r="AM37" s="38">
        <f t="shared" si="4"/>
        <v>2</v>
      </c>
      <c r="AN37" s="38">
        <f t="shared" si="5"/>
        <v>7</v>
      </c>
      <c r="AO37" s="38">
        <f t="shared" si="6"/>
        <v>0</v>
      </c>
      <c r="AP37" s="38">
        <f t="shared" si="7"/>
        <v>0</v>
      </c>
      <c r="AQ37" s="38">
        <f t="shared" si="8"/>
        <v>2</v>
      </c>
      <c r="AR37" s="39">
        <f t="shared" si="9"/>
        <v>26</v>
      </c>
      <c r="AS37" s="40">
        <f>INDEX([1]T02.2026!$C:$C,MATCH(C37,[1]T02.2026!$B:$B,0))</f>
        <v>1.5</v>
      </c>
      <c r="AT37" s="42">
        <f>INDEX([1]T02.2026!$J:$J,MATCH(C37,[1]T02.2026!$B:$B,0))</f>
        <v>0.5</v>
      </c>
      <c r="AU37" s="73">
        <v>596610</v>
      </c>
      <c r="AV37" s="43"/>
      <c r="AW37" s="41">
        <v>100000</v>
      </c>
      <c r="AX37" s="41"/>
      <c r="AY37" s="41"/>
      <c r="AZ37" s="41"/>
      <c r="BA37" s="106" t="s">
        <v>140</v>
      </c>
      <c r="BB37" s="54">
        <f t="shared" si="10"/>
        <v>0</v>
      </c>
    </row>
    <row r="38" spans="1:54" ht="15.6" customHeight="1" x14ac:dyDescent="0.3">
      <c r="A38" s="33">
        <f>SUBTOTAL(3,$C$8:C38)</f>
        <v>31</v>
      </c>
      <c r="B38" s="68"/>
      <c r="C38" s="86" t="s">
        <v>99</v>
      </c>
      <c r="D38" s="84" t="s">
        <v>22</v>
      </c>
      <c r="E38" s="44">
        <v>45796</v>
      </c>
      <c r="F38" s="44"/>
      <c r="G38" s="69"/>
      <c r="H38" s="69">
        <v>8</v>
      </c>
      <c r="I38" s="69">
        <v>8</v>
      </c>
      <c r="J38" s="69">
        <v>8</v>
      </c>
      <c r="K38" s="69">
        <v>8</v>
      </c>
      <c r="L38" s="69">
        <v>8</v>
      </c>
      <c r="M38" s="69">
        <v>8</v>
      </c>
      <c r="N38" s="69"/>
      <c r="O38" s="69">
        <v>8</v>
      </c>
      <c r="P38" s="69">
        <v>8</v>
      </c>
      <c r="Q38" s="69">
        <v>8</v>
      </c>
      <c r="R38" s="69">
        <v>8</v>
      </c>
      <c r="S38" s="69">
        <v>8</v>
      </c>
      <c r="T38" s="69" t="s">
        <v>56</v>
      </c>
      <c r="U38" s="69"/>
      <c r="V38" s="69" t="s">
        <v>56</v>
      </c>
      <c r="W38" s="69" t="s">
        <v>56</v>
      </c>
      <c r="X38" s="69" t="s">
        <v>56</v>
      </c>
      <c r="Y38" s="69" t="s">
        <v>56</v>
      </c>
      <c r="Z38" s="69" t="s">
        <v>56</v>
      </c>
      <c r="AA38" s="69" t="s">
        <v>56</v>
      </c>
      <c r="AB38" s="69"/>
      <c r="AC38" s="69">
        <v>8</v>
      </c>
      <c r="AD38" s="69" t="s">
        <v>27</v>
      </c>
      <c r="AE38" s="69" t="s">
        <v>27</v>
      </c>
      <c r="AF38" s="69">
        <v>8</v>
      </c>
      <c r="AG38" s="69">
        <v>8</v>
      </c>
      <c r="AH38" s="69">
        <v>8</v>
      </c>
      <c r="AI38" s="69"/>
      <c r="AJ38" s="69"/>
      <c r="AK38" s="69"/>
      <c r="AL38" s="38">
        <f t="shared" si="3"/>
        <v>15</v>
      </c>
      <c r="AM38" s="38">
        <f t="shared" si="4"/>
        <v>2</v>
      </c>
      <c r="AN38" s="38">
        <f t="shared" si="5"/>
        <v>7</v>
      </c>
      <c r="AO38" s="38">
        <f t="shared" si="6"/>
        <v>0</v>
      </c>
      <c r="AP38" s="38">
        <f t="shared" si="7"/>
        <v>0</v>
      </c>
      <c r="AQ38" s="38">
        <f t="shared" si="8"/>
        <v>2</v>
      </c>
      <c r="AR38" s="39">
        <f t="shared" si="9"/>
        <v>26</v>
      </c>
      <c r="AS38" s="40">
        <f>INDEX([1]T02.2026!$C:$C,MATCH(C38,[1]T02.2026!$B:$B,0))</f>
        <v>2</v>
      </c>
      <c r="AT38" s="42">
        <f>INDEX([1]T02.2026!$J:$J,MATCH(C38,[1]T02.2026!$B:$B,0))</f>
        <v>1</v>
      </c>
      <c r="AU38" s="41">
        <v>596610</v>
      </c>
      <c r="AV38" s="43"/>
      <c r="AW38" s="41">
        <v>100000</v>
      </c>
      <c r="AX38" s="41"/>
      <c r="AY38" s="41"/>
      <c r="AZ38" s="41"/>
      <c r="BA38" s="76" t="s">
        <v>110</v>
      </c>
      <c r="BB38" s="54">
        <f t="shared" si="10"/>
        <v>0</v>
      </c>
    </row>
    <row r="39" spans="1:54" ht="15.6" customHeight="1" x14ac:dyDescent="0.3">
      <c r="A39" s="33">
        <f>SUBTOTAL(3,$C$8:C39)</f>
        <v>32</v>
      </c>
      <c r="B39" s="68"/>
      <c r="C39" s="86" t="s">
        <v>100</v>
      </c>
      <c r="D39" s="84" t="s">
        <v>22</v>
      </c>
      <c r="E39" s="44">
        <v>45817</v>
      </c>
      <c r="F39" s="44"/>
      <c r="G39" s="69"/>
      <c r="H39" s="69">
        <v>8</v>
      </c>
      <c r="I39" s="69">
        <v>8</v>
      </c>
      <c r="J39" s="69">
        <v>8</v>
      </c>
      <c r="K39" s="69">
        <v>8</v>
      </c>
      <c r="L39" s="69">
        <v>8</v>
      </c>
      <c r="M39" s="69">
        <v>8</v>
      </c>
      <c r="N39" s="69"/>
      <c r="O39" s="69">
        <v>8</v>
      </c>
      <c r="P39" s="69">
        <v>8</v>
      </c>
      <c r="Q39" s="69">
        <v>8</v>
      </c>
      <c r="R39" s="69">
        <v>8</v>
      </c>
      <c r="S39" s="69">
        <v>8</v>
      </c>
      <c r="T39" s="69" t="s">
        <v>56</v>
      </c>
      <c r="U39" s="69"/>
      <c r="V39" s="69" t="s">
        <v>56</v>
      </c>
      <c r="W39" s="69" t="s">
        <v>56</v>
      </c>
      <c r="X39" s="69" t="s">
        <v>56</v>
      </c>
      <c r="Y39" s="69" t="s">
        <v>56</v>
      </c>
      <c r="Z39" s="69" t="s">
        <v>56</v>
      </c>
      <c r="AA39" s="69" t="s">
        <v>56</v>
      </c>
      <c r="AB39" s="69"/>
      <c r="AC39" s="69">
        <v>8</v>
      </c>
      <c r="AD39" s="69">
        <v>8</v>
      </c>
      <c r="AE39" s="69">
        <v>8</v>
      </c>
      <c r="AF39" s="69">
        <v>8</v>
      </c>
      <c r="AG39" s="69">
        <v>8</v>
      </c>
      <c r="AH39" s="69">
        <v>8</v>
      </c>
      <c r="AI39" s="69"/>
      <c r="AJ39" s="69"/>
      <c r="AK39" s="69"/>
      <c r="AL39" s="38">
        <f t="shared" si="3"/>
        <v>17</v>
      </c>
      <c r="AM39" s="38">
        <f t="shared" si="4"/>
        <v>0</v>
      </c>
      <c r="AN39" s="38">
        <f t="shared" si="5"/>
        <v>7</v>
      </c>
      <c r="AO39" s="38">
        <f t="shared" si="6"/>
        <v>0</v>
      </c>
      <c r="AP39" s="38">
        <f t="shared" si="7"/>
        <v>0</v>
      </c>
      <c r="AQ39" s="38">
        <f t="shared" si="8"/>
        <v>0</v>
      </c>
      <c r="AR39" s="39">
        <f t="shared" si="9"/>
        <v>26</v>
      </c>
      <c r="AS39" s="40">
        <f>INDEX([1]T02.2026!$C:$C,MATCH(C39,[1]T02.2026!$B:$B,0))</f>
        <v>1</v>
      </c>
      <c r="AT39" s="42">
        <f>INDEX([1]T02.2026!$J:$J,MATCH(C39,[1]T02.2026!$B:$B,0))</f>
        <v>2</v>
      </c>
      <c r="AU39" s="41">
        <v>596610</v>
      </c>
      <c r="AV39" s="43">
        <v>680000</v>
      </c>
      <c r="AW39" s="41">
        <v>100000</v>
      </c>
      <c r="AX39" s="41"/>
      <c r="AY39" s="41"/>
      <c r="AZ39" s="41"/>
      <c r="BA39" s="76" t="s">
        <v>113</v>
      </c>
      <c r="BB39" s="54">
        <f t="shared" si="10"/>
        <v>0</v>
      </c>
    </row>
    <row r="40" spans="1:54" ht="15.6" customHeight="1" x14ac:dyDescent="0.3">
      <c r="A40" s="33">
        <f>SUBTOTAL(3,$C$8:C40)</f>
        <v>33</v>
      </c>
      <c r="B40" s="68"/>
      <c r="C40" s="86" t="s">
        <v>101</v>
      </c>
      <c r="D40" s="84" t="s">
        <v>118</v>
      </c>
      <c r="E40" s="44">
        <v>45817</v>
      </c>
      <c r="F40" s="44"/>
      <c r="G40" s="69"/>
      <c r="H40" s="69">
        <v>8</v>
      </c>
      <c r="I40" s="69">
        <v>8</v>
      </c>
      <c r="J40" s="69" t="s">
        <v>27</v>
      </c>
      <c r="K40" s="69">
        <v>8</v>
      </c>
      <c r="L40" s="69">
        <v>8</v>
      </c>
      <c r="M40" s="69">
        <v>8</v>
      </c>
      <c r="N40" s="69"/>
      <c r="O40" s="69">
        <v>8</v>
      </c>
      <c r="P40" s="69">
        <v>8</v>
      </c>
      <c r="Q40" s="69">
        <v>8</v>
      </c>
      <c r="R40" s="69">
        <v>8</v>
      </c>
      <c r="S40" s="69">
        <v>8</v>
      </c>
      <c r="T40" s="69" t="s">
        <v>56</v>
      </c>
      <c r="U40" s="69"/>
      <c r="V40" s="69" t="s">
        <v>56</v>
      </c>
      <c r="W40" s="69" t="s">
        <v>56</v>
      </c>
      <c r="X40" s="69" t="s">
        <v>56</v>
      </c>
      <c r="Y40" s="69" t="s">
        <v>56</v>
      </c>
      <c r="Z40" s="69" t="s">
        <v>56</v>
      </c>
      <c r="AA40" s="69" t="s">
        <v>56</v>
      </c>
      <c r="AB40" s="69"/>
      <c r="AC40" s="69">
        <v>8</v>
      </c>
      <c r="AD40" s="69">
        <v>8</v>
      </c>
      <c r="AE40" s="69">
        <v>8</v>
      </c>
      <c r="AF40" s="69">
        <v>8</v>
      </c>
      <c r="AG40" s="69">
        <v>8</v>
      </c>
      <c r="AH40" s="69">
        <v>8</v>
      </c>
      <c r="AI40" s="69"/>
      <c r="AJ40" s="69"/>
      <c r="AK40" s="69"/>
      <c r="AL40" s="38">
        <f t="shared" si="3"/>
        <v>16</v>
      </c>
      <c r="AM40" s="38">
        <f t="shared" si="4"/>
        <v>1</v>
      </c>
      <c r="AN40" s="38">
        <f t="shared" si="5"/>
        <v>7</v>
      </c>
      <c r="AO40" s="38">
        <f t="shared" si="6"/>
        <v>0</v>
      </c>
      <c r="AP40" s="38">
        <f t="shared" si="7"/>
        <v>0</v>
      </c>
      <c r="AQ40" s="38">
        <f t="shared" si="8"/>
        <v>1</v>
      </c>
      <c r="AR40" s="39">
        <f t="shared" si="9"/>
        <v>26</v>
      </c>
      <c r="AS40" s="40">
        <f>INDEX([1]T02.2026!$C:$C,MATCH(C40,[1]T02.2026!$B:$B,0))</f>
        <v>0</v>
      </c>
      <c r="AT40" s="42">
        <f>INDEX([1]T02.2026!$J:$J,MATCH(C40,[1]T02.2026!$B:$B,0))</f>
        <v>0</v>
      </c>
      <c r="AU40" s="41">
        <v>840000</v>
      </c>
      <c r="AV40" s="43"/>
      <c r="AW40" s="41">
        <v>100000</v>
      </c>
      <c r="AX40" s="41"/>
      <c r="AY40" s="41">
        <v>300000</v>
      </c>
      <c r="AZ40" s="41">
        <f>70000*6</f>
        <v>420000</v>
      </c>
      <c r="BA40" s="76" t="s">
        <v>132</v>
      </c>
      <c r="BB40" s="54">
        <f t="shared" si="10"/>
        <v>0</v>
      </c>
    </row>
    <row r="41" spans="1:54" ht="15.6" customHeight="1" x14ac:dyDescent="0.3">
      <c r="A41" s="33">
        <f>SUBTOTAL(3,$C$8:C41)</f>
        <v>34</v>
      </c>
      <c r="B41" s="68"/>
      <c r="C41" s="86" t="s">
        <v>102</v>
      </c>
      <c r="D41" s="84" t="s">
        <v>117</v>
      </c>
      <c r="E41" s="44">
        <v>45838</v>
      </c>
      <c r="F41" s="44"/>
      <c r="G41" s="69"/>
      <c r="H41" s="69">
        <v>8</v>
      </c>
      <c r="I41" s="69">
        <v>8</v>
      </c>
      <c r="J41" s="69">
        <v>8</v>
      </c>
      <c r="K41" s="69">
        <v>8</v>
      </c>
      <c r="L41" s="69">
        <v>8</v>
      </c>
      <c r="M41" s="69">
        <v>8</v>
      </c>
      <c r="N41" s="69"/>
      <c r="O41" s="69">
        <v>8</v>
      </c>
      <c r="P41" s="69">
        <v>8</v>
      </c>
      <c r="Q41" s="69">
        <v>8</v>
      </c>
      <c r="R41" s="69">
        <v>8</v>
      </c>
      <c r="S41" s="69">
        <v>8</v>
      </c>
      <c r="T41" s="69" t="s">
        <v>56</v>
      </c>
      <c r="U41" s="69"/>
      <c r="V41" s="69" t="s">
        <v>56</v>
      </c>
      <c r="W41" s="69" t="s">
        <v>56</v>
      </c>
      <c r="X41" s="69" t="s">
        <v>56</v>
      </c>
      <c r="Y41" s="69" t="s">
        <v>56</v>
      </c>
      <c r="Z41" s="69" t="s">
        <v>56</v>
      </c>
      <c r="AA41" s="69" t="s">
        <v>56</v>
      </c>
      <c r="AB41" s="69"/>
      <c r="AC41" s="69">
        <v>8</v>
      </c>
      <c r="AD41" s="69">
        <v>8</v>
      </c>
      <c r="AE41" s="69">
        <v>8</v>
      </c>
      <c r="AF41" s="69">
        <v>8</v>
      </c>
      <c r="AG41" s="69">
        <v>8</v>
      </c>
      <c r="AH41" s="69">
        <v>8</v>
      </c>
      <c r="AI41" s="69"/>
      <c r="AJ41" s="69"/>
      <c r="AK41" s="69"/>
      <c r="AL41" s="38">
        <f t="shared" si="3"/>
        <v>17</v>
      </c>
      <c r="AM41" s="38">
        <f t="shared" si="4"/>
        <v>0</v>
      </c>
      <c r="AN41" s="38">
        <f t="shared" si="5"/>
        <v>7</v>
      </c>
      <c r="AO41" s="38">
        <f t="shared" si="6"/>
        <v>0</v>
      </c>
      <c r="AP41" s="38">
        <f t="shared" si="7"/>
        <v>0</v>
      </c>
      <c r="AQ41" s="38">
        <f t="shared" si="8"/>
        <v>0</v>
      </c>
      <c r="AR41" s="39">
        <f t="shared" si="9"/>
        <v>26</v>
      </c>
      <c r="AS41" s="40">
        <f>INDEX([1]T02.2026!$C:$C,MATCH(C41,[1]T02.2026!$B:$B,0))</f>
        <v>4</v>
      </c>
      <c r="AT41" s="42">
        <f>INDEX([1]T02.2026!$J:$J,MATCH(C41,[1]T02.2026!$B:$B,0))</f>
        <v>5</v>
      </c>
      <c r="AU41" s="73">
        <v>596610</v>
      </c>
      <c r="AV41" s="43"/>
      <c r="AW41" s="40"/>
      <c r="AX41" s="41"/>
      <c r="AY41" s="41"/>
      <c r="AZ41" s="41"/>
      <c r="BA41" s="93" t="s">
        <v>120</v>
      </c>
      <c r="BB41" s="54">
        <f t="shared" si="10"/>
        <v>0</v>
      </c>
    </row>
    <row r="42" spans="1:54" ht="15.6" customHeight="1" x14ac:dyDescent="0.3">
      <c r="A42" s="33">
        <f>SUBTOTAL(3,$C$8:C42)</f>
        <v>35</v>
      </c>
      <c r="B42" s="68"/>
      <c r="C42" s="86" t="s">
        <v>103</v>
      </c>
      <c r="D42" s="84" t="s">
        <v>111</v>
      </c>
      <c r="E42" s="44">
        <v>45838</v>
      </c>
      <c r="F42" s="44"/>
      <c r="G42" s="69"/>
      <c r="H42" s="69">
        <v>8</v>
      </c>
      <c r="I42" s="69">
        <v>8</v>
      </c>
      <c r="J42" s="69">
        <v>8</v>
      </c>
      <c r="K42" s="69">
        <v>8</v>
      </c>
      <c r="L42" s="69">
        <v>8</v>
      </c>
      <c r="M42" s="69">
        <v>8</v>
      </c>
      <c r="N42" s="69"/>
      <c r="O42" s="69">
        <v>8</v>
      </c>
      <c r="P42" s="69">
        <v>8</v>
      </c>
      <c r="Q42" s="69">
        <v>8</v>
      </c>
      <c r="R42" s="69">
        <v>8</v>
      </c>
      <c r="S42" s="69">
        <v>8</v>
      </c>
      <c r="T42" s="69" t="s">
        <v>56</v>
      </c>
      <c r="U42" s="69"/>
      <c r="V42" s="69" t="s">
        <v>56</v>
      </c>
      <c r="W42" s="69" t="s">
        <v>56</v>
      </c>
      <c r="X42" s="69" t="s">
        <v>56</v>
      </c>
      <c r="Y42" s="69" t="s">
        <v>56</v>
      </c>
      <c r="Z42" s="69" t="s">
        <v>56</v>
      </c>
      <c r="AA42" s="69" t="s">
        <v>56</v>
      </c>
      <c r="AB42" s="69"/>
      <c r="AC42" s="69">
        <v>8</v>
      </c>
      <c r="AD42" s="69">
        <v>8</v>
      </c>
      <c r="AE42" s="69">
        <v>8</v>
      </c>
      <c r="AF42" s="69">
        <v>8</v>
      </c>
      <c r="AG42" s="69">
        <v>8</v>
      </c>
      <c r="AH42" s="69">
        <v>8</v>
      </c>
      <c r="AI42" s="69"/>
      <c r="AJ42" s="69"/>
      <c r="AK42" s="69"/>
      <c r="AL42" s="38">
        <f t="shared" si="3"/>
        <v>17</v>
      </c>
      <c r="AM42" s="38">
        <f t="shared" si="4"/>
        <v>0</v>
      </c>
      <c r="AN42" s="38">
        <f t="shared" si="5"/>
        <v>7</v>
      </c>
      <c r="AO42" s="38">
        <f t="shared" si="6"/>
        <v>0</v>
      </c>
      <c r="AP42" s="38">
        <f t="shared" si="7"/>
        <v>0</v>
      </c>
      <c r="AQ42" s="38">
        <f t="shared" si="8"/>
        <v>0</v>
      </c>
      <c r="AR42" s="39">
        <f t="shared" si="9"/>
        <v>26</v>
      </c>
      <c r="AS42" s="40">
        <f>INDEX([1]T02.2026!$C:$C,MATCH(C42,[1]T02.2026!$B:$B,0))</f>
        <v>1</v>
      </c>
      <c r="AT42" s="42">
        <f>INDEX([1]T02.2026!$J:$J,MATCH(C42,[1]T02.2026!$B:$B,0))</f>
        <v>2</v>
      </c>
      <c r="AU42" s="91"/>
      <c r="AV42" s="43"/>
      <c r="AW42" s="41">
        <v>100000</v>
      </c>
      <c r="AX42" s="41"/>
      <c r="AY42" s="41"/>
      <c r="AZ42" s="41"/>
      <c r="BA42" s="90" t="s">
        <v>114</v>
      </c>
      <c r="BB42" s="54">
        <f t="shared" si="10"/>
        <v>0</v>
      </c>
    </row>
    <row r="43" spans="1:54" ht="15.6" customHeight="1" x14ac:dyDescent="0.3">
      <c r="A43" s="33">
        <f>SUBTOTAL(3,$C$8:C43)</f>
        <v>36</v>
      </c>
      <c r="B43" s="68"/>
      <c r="C43" s="86" t="s">
        <v>108</v>
      </c>
      <c r="D43" s="84" t="s">
        <v>22</v>
      </c>
      <c r="E43" s="44">
        <v>45852</v>
      </c>
      <c r="F43" s="44"/>
      <c r="G43" s="69"/>
      <c r="H43" s="69">
        <v>8</v>
      </c>
      <c r="I43" s="69">
        <v>8</v>
      </c>
      <c r="J43" s="69">
        <v>8</v>
      </c>
      <c r="K43" s="69">
        <v>8</v>
      </c>
      <c r="L43" s="69">
        <v>8</v>
      </c>
      <c r="M43" s="69">
        <v>8</v>
      </c>
      <c r="N43" s="69"/>
      <c r="O43" s="69">
        <v>8</v>
      </c>
      <c r="P43" s="69">
        <v>8</v>
      </c>
      <c r="Q43" s="69">
        <v>8</v>
      </c>
      <c r="R43" s="69" t="s">
        <v>25</v>
      </c>
      <c r="S43" s="69">
        <v>8</v>
      </c>
      <c r="T43" s="69" t="s">
        <v>56</v>
      </c>
      <c r="U43" s="69"/>
      <c r="V43" s="69" t="s">
        <v>56</v>
      </c>
      <c r="W43" s="69" t="s">
        <v>56</v>
      </c>
      <c r="X43" s="69" t="s">
        <v>56</v>
      </c>
      <c r="Y43" s="69" t="s">
        <v>56</v>
      </c>
      <c r="Z43" s="69" t="s">
        <v>56</v>
      </c>
      <c r="AA43" s="69" t="s">
        <v>56</v>
      </c>
      <c r="AB43" s="69"/>
      <c r="AC43" s="69">
        <v>8</v>
      </c>
      <c r="AD43" s="69">
        <v>8</v>
      </c>
      <c r="AE43" s="69">
        <v>8</v>
      </c>
      <c r="AF43" s="69">
        <v>8</v>
      </c>
      <c r="AG43" s="69">
        <v>8</v>
      </c>
      <c r="AH43" s="69">
        <v>8</v>
      </c>
      <c r="AI43" s="69"/>
      <c r="AJ43" s="69"/>
      <c r="AK43" s="69"/>
      <c r="AL43" s="38">
        <f t="shared" si="3"/>
        <v>16.5</v>
      </c>
      <c r="AM43" s="38">
        <f t="shared" si="4"/>
        <v>0.5</v>
      </c>
      <c r="AN43" s="38">
        <f t="shared" si="5"/>
        <v>7</v>
      </c>
      <c r="AO43" s="38">
        <f t="shared" si="6"/>
        <v>0</v>
      </c>
      <c r="AP43" s="38">
        <f t="shared" si="7"/>
        <v>0</v>
      </c>
      <c r="AQ43" s="38">
        <f t="shared" si="8"/>
        <v>0.5</v>
      </c>
      <c r="AR43" s="39">
        <f t="shared" si="9"/>
        <v>26</v>
      </c>
      <c r="AS43" s="40">
        <f>INDEX([1]T02.2026!$C:$C,MATCH(C43,[1]T02.2026!$B:$B,0))</f>
        <v>4</v>
      </c>
      <c r="AT43" s="42">
        <f>INDEX([1]T02.2026!$J:$J,MATCH(C43,[1]T02.2026!$B:$B,0))</f>
        <v>4.5</v>
      </c>
      <c r="AU43" s="73">
        <v>596610</v>
      </c>
      <c r="AV43" s="43"/>
      <c r="AW43" s="41">
        <v>100000</v>
      </c>
      <c r="AX43" s="41"/>
      <c r="AY43" s="41"/>
      <c r="AZ43" s="41"/>
      <c r="BA43" s="76" t="s">
        <v>115</v>
      </c>
      <c r="BB43" s="54">
        <f t="shared" si="10"/>
        <v>1</v>
      </c>
    </row>
    <row r="44" spans="1:54" ht="15.6" customHeight="1" x14ac:dyDescent="0.3">
      <c r="A44" s="33">
        <f>SUBTOTAL(3,$C$8:C44)</f>
        <v>37</v>
      </c>
      <c r="B44" s="68"/>
      <c r="C44" s="86" t="s">
        <v>109</v>
      </c>
      <c r="D44" s="84" t="s">
        <v>31</v>
      </c>
      <c r="E44" s="44">
        <v>45866</v>
      </c>
      <c r="F44" s="44"/>
      <c r="G44" s="69"/>
      <c r="H44" s="69">
        <v>8</v>
      </c>
      <c r="I44" s="69">
        <v>8</v>
      </c>
      <c r="J44" s="69">
        <v>8</v>
      </c>
      <c r="K44" s="69">
        <v>8</v>
      </c>
      <c r="L44" s="69">
        <v>8</v>
      </c>
      <c r="M44" s="69">
        <v>8</v>
      </c>
      <c r="N44" s="69"/>
      <c r="O44" s="69">
        <v>8</v>
      </c>
      <c r="P44" s="69">
        <v>8</v>
      </c>
      <c r="Q44" s="69">
        <v>8</v>
      </c>
      <c r="R44" s="69">
        <v>8</v>
      </c>
      <c r="S44" s="69">
        <v>8</v>
      </c>
      <c r="T44" s="69" t="s">
        <v>56</v>
      </c>
      <c r="U44" s="69"/>
      <c r="V44" s="69" t="s">
        <v>56</v>
      </c>
      <c r="W44" s="69" t="s">
        <v>56</v>
      </c>
      <c r="X44" s="69" t="s">
        <v>56</v>
      </c>
      <c r="Y44" s="69" t="s">
        <v>56</v>
      </c>
      <c r="Z44" s="69" t="s">
        <v>56</v>
      </c>
      <c r="AA44" s="69" t="s">
        <v>56</v>
      </c>
      <c r="AB44" s="69"/>
      <c r="AC44" s="69">
        <v>8</v>
      </c>
      <c r="AD44" s="69">
        <v>8</v>
      </c>
      <c r="AE44" s="69">
        <v>8</v>
      </c>
      <c r="AF44" s="69">
        <v>8</v>
      </c>
      <c r="AG44" s="69">
        <v>8</v>
      </c>
      <c r="AH44" s="69">
        <v>8</v>
      </c>
      <c r="AI44" s="69"/>
      <c r="AJ44" s="69"/>
      <c r="AK44" s="69"/>
      <c r="AL44" s="38">
        <f t="shared" si="3"/>
        <v>17</v>
      </c>
      <c r="AM44" s="38">
        <f t="shared" si="4"/>
        <v>0</v>
      </c>
      <c r="AN44" s="38">
        <f t="shared" si="5"/>
        <v>7</v>
      </c>
      <c r="AO44" s="38">
        <f t="shared" si="6"/>
        <v>0</v>
      </c>
      <c r="AP44" s="38">
        <f t="shared" si="7"/>
        <v>0</v>
      </c>
      <c r="AQ44" s="38">
        <f t="shared" si="8"/>
        <v>0</v>
      </c>
      <c r="AR44" s="39">
        <f t="shared" si="9"/>
        <v>26</v>
      </c>
      <c r="AS44" s="40">
        <f>INDEX([1]T02.2026!$C:$C,MATCH(C44,[1]T02.2026!$B:$B,0))</f>
        <v>0</v>
      </c>
      <c r="AT44" s="42">
        <f>INDEX([1]T02.2026!$J:$J,MATCH(C44,[1]T02.2026!$B:$B,0))</f>
        <v>1</v>
      </c>
      <c r="AU44" s="73">
        <v>596610</v>
      </c>
      <c r="AV44" s="43"/>
      <c r="AW44" s="41">
        <v>100000</v>
      </c>
      <c r="AX44" s="41"/>
      <c r="AY44" s="41"/>
      <c r="AZ44" s="41"/>
      <c r="BA44" s="92" t="s">
        <v>141</v>
      </c>
      <c r="BB44" s="54">
        <f t="shared" si="10"/>
        <v>0</v>
      </c>
    </row>
    <row r="45" spans="1:54" ht="15.6" customHeight="1" x14ac:dyDescent="0.3">
      <c r="A45" s="33">
        <f>SUBTOTAL(3,$C$8:C45)</f>
        <v>38</v>
      </c>
      <c r="B45" s="68"/>
      <c r="C45" s="86" t="s">
        <v>112</v>
      </c>
      <c r="D45" s="84" t="s">
        <v>111</v>
      </c>
      <c r="E45" s="44">
        <v>45870</v>
      </c>
      <c r="F45" s="44"/>
      <c r="G45" s="69"/>
      <c r="H45" s="69">
        <v>8</v>
      </c>
      <c r="I45" s="69">
        <v>8</v>
      </c>
      <c r="J45" s="69">
        <v>8</v>
      </c>
      <c r="K45" s="69" t="s">
        <v>27</v>
      </c>
      <c r="L45" s="69" t="s">
        <v>27</v>
      </c>
      <c r="M45" s="69" t="s">
        <v>27</v>
      </c>
      <c r="N45" s="69"/>
      <c r="O45" s="69" t="s">
        <v>30</v>
      </c>
      <c r="P45" s="69">
        <v>8</v>
      </c>
      <c r="Q45" s="69">
        <v>8</v>
      </c>
      <c r="R45" s="69">
        <v>8</v>
      </c>
      <c r="S45" s="69">
        <v>8</v>
      </c>
      <c r="T45" s="69" t="s">
        <v>56</v>
      </c>
      <c r="U45" s="69"/>
      <c r="V45" s="69" t="s">
        <v>56</v>
      </c>
      <c r="W45" s="69" t="s">
        <v>56</v>
      </c>
      <c r="X45" s="69" t="s">
        <v>56</v>
      </c>
      <c r="Y45" s="69" t="s">
        <v>56</v>
      </c>
      <c r="Z45" s="69" t="s">
        <v>56</v>
      </c>
      <c r="AA45" s="69" t="s">
        <v>56</v>
      </c>
      <c r="AB45" s="69"/>
      <c r="AC45" s="69">
        <v>8</v>
      </c>
      <c r="AD45" s="69">
        <v>8</v>
      </c>
      <c r="AE45" s="69">
        <v>8</v>
      </c>
      <c r="AF45" s="69">
        <v>8</v>
      </c>
      <c r="AG45" s="69">
        <v>8</v>
      </c>
      <c r="AH45" s="69">
        <v>8</v>
      </c>
      <c r="AI45" s="69"/>
      <c r="AJ45" s="69"/>
      <c r="AK45" s="69"/>
      <c r="AL45" s="38">
        <f t="shared" si="3"/>
        <v>13</v>
      </c>
      <c r="AM45" s="38">
        <f t="shared" si="4"/>
        <v>3</v>
      </c>
      <c r="AN45" s="38">
        <f t="shared" si="5"/>
        <v>7</v>
      </c>
      <c r="AO45" s="38">
        <f t="shared" si="6"/>
        <v>0</v>
      </c>
      <c r="AP45" s="38">
        <f t="shared" si="7"/>
        <v>1</v>
      </c>
      <c r="AQ45" s="38">
        <f t="shared" si="8"/>
        <v>4</v>
      </c>
      <c r="AR45" s="39">
        <f t="shared" si="9"/>
        <v>25</v>
      </c>
      <c r="AS45" s="40">
        <f>INDEX([1]T02.2026!$C:$C,MATCH(C45,[1]T02.2026!$B:$B,0))</f>
        <v>2</v>
      </c>
      <c r="AT45" s="42">
        <f>INDEX([1]T02.2026!$J:$J,MATCH(C45,[1]T02.2026!$B:$B,0))</f>
        <v>0</v>
      </c>
      <c r="AU45" s="91"/>
      <c r="AV45" s="43"/>
      <c r="AW45" s="41">
        <v>100000</v>
      </c>
      <c r="AX45" s="41"/>
      <c r="AY45" s="41"/>
      <c r="AZ45" s="41"/>
      <c r="BA45" s="90" t="s">
        <v>119</v>
      </c>
      <c r="BB45" s="54">
        <f t="shared" si="10"/>
        <v>0</v>
      </c>
    </row>
    <row r="46" spans="1:54" ht="15.6" customHeight="1" x14ac:dyDescent="0.3">
      <c r="A46" s="33">
        <f>SUBTOTAL(3,$C$8:C46)</f>
        <v>39</v>
      </c>
      <c r="B46" s="68"/>
      <c r="C46" s="86" t="s">
        <v>116</v>
      </c>
      <c r="D46" s="84" t="s">
        <v>22</v>
      </c>
      <c r="E46" s="44">
        <v>45876</v>
      </c>
      <c r="F46" s="44"/>
      <c r="G46" s="69"/>
      <c r="H46" s="69">
        <v>8</v>
      </c>
      <c r="I46" s="69">
        <v>8</v>
      </c>
      <c r="J46" s="69">
        <v>8</v>
      </c>
      <c r="K46" s="69">
        <v>8</v>
      </c>
      <c r="L46" s="69">
        <v>8</v>
      </c>
      <c r="M46" s="69">
        <v>8</v>
      </c>
      <c r="N46" s="69"/>
      <c r="O46" s="69">
        <v>8</v>
      </c>
      <c r="P46" s="69">
        <v>8</v>
      </c>
      <c r="Q46" s="69">
        <v>8</v>
      </c>
      <c r="R46" s="69" t="s">
        <v>27</v>
      </c>
      <c r="S46" s="69" t="s">
        <v>27</v>
      </c>
      <c r="T46" s="69" t="s">
        <v>56</v>
      </c>
      <c r="U46" s="69"/>
      <c r="V46" s="69" t="s">
        <v>56</v>
      </c>
      <c r="W46" s="69" t="s">
        <v>56</v>
      </c>
      <c r="X46" s="69" t="s">
        <v>56</v>
      </c>
      <c r="Y46" s="69" t="s">
        <v>56</v>
      </c>
      <c r="Z46" s="69" t="s">
        <v>56</v>
      </c>
      <c r="AA46" s="69" t="s">
        <v>56</v>
      </c>
      <c r="AB46" s="69"/>
      <c r="AC46" s="69" t="s">
        <v>30</v>
      </c>
      <c r="AD46" s="69">
        <v>8</v>
      </c>
      <c r="AE46" s="69">
        <v>8</v>
      </c>
      <c r="AF46" s="69">
        <v>8</v>
      </c>
      <c r="AG46" s="69">
        <v>8</v>
      </c>
      <c r="AH46" s="69">
        <v>8</v>
      </c>
      <c r="AI46" s="69"/>
      <c r="AJ46" s="69"/>
      <c r="AK46" s="69"/>
      <c r="AL46" s="38">
        <f t="shared" si="3"/>
        <v>14</v>
      </c>
      <c r="AM46" s="38">
        <f t="shared" si="4"/>
        <v>2</v>
      </c>
      <c r="AN46" s="38">
        <f t="shared" si="5"/>
        <v>7</v>
      </c>
      <c r="AO46" s="38">
        <f t="shared" si="6"/>
        <v>0</v>
      </c>
      <c r="AP46" s="38">
        <f t="shared" si="7"/>
        <v>1</v>
      </c>
      <c r="AQ46" s="38">
        <f t="shared" si="8"/>
        <v>3</v>
      </c>
      <c r="AR46" s="39">
        <f t="shared" si="9"/>
        <v>25</v>
      </c>
      <c r="AS46" s="40">
        <f>INDEX([1]T02.2026!$C:$C,MATCH(C46,[1]T02.2026!$B:$B,0))</f>
        <v>1</v>
      </c>
      <c r="AT46" s="42">
        <f>INDEX([1]T02.2026!$J:$J,MATCH(C46,[1]T02.2026!$B:$B,0))</f>
        <v>0</v>
      </c>
      <c r="AU46" s="73">
        <v>596610</v>
      </c>
      <c r="AV46" s="43"/>
      <c r="AW46" s="40"/>
      <c r="AX46" s="41"/>
      <c r="AY46" s="41"/>
      <c r="AZ46" s="41"/>
      <c r="BA46" s="76" t="s">
        <v>124</v>
      </c>
      <c r="BB46" s="54">
        <f t="shared" si="10"/>
        <v>0</v>
      </c>
    </row>
    <row r="47" spans="1:54" ht="15.6" customHeight="1" x14ac:dyDescent="0.3">
      <c r="A47" s="33">
        <f>SUBTOTAL(3,$C$8:C47)</f>
        <v>40</v>
      </c>
      <c r="B47" s="68"/>
      <c r="C47" s="50" t="s">
        <v>123</v>
      </c>
      <c r="D47" s="84" t="s">
        <v>22</v>
      </c>
      <c r="E47" s="44">
        <v>45943</v>
      </c>
      <c r="F47" s="44"/>
      <c r="G47" s="69"/>
      <c r="H47" s="69">
        <v>8</v>
      </c>
      <c r="I47" s="69">
        <v>8</v>
      </c>
      <c r="J47" s="69">
        <v>8</v>
      </c>
      <c r="K47" s="69">
        <v>8</v>
      </c>
      <c r="L47" s="69">
        <v>8</v>
      </c>
      <c r="M47" s="69">
        <v>8</v>
      </c>
      <c r="N47" s="69"/>
      <c r="O47" s="69">
        <v>8</v>
      </c>
      <c r="P47" s="69">
        <v>8</v>
      </c>
      <c r="Q47" s="69">
        <v>8</v>
      </c>
      <c r="R47" s="69">
        <v>8</v>
      </c>
      <c r="S47" s="69">
        <v>8</v>
      </c>
      <c r="T47" s="69" t="s">
        <v>56</v>
      </c>
      <c r="U47" s="69"/>
      <c r="V47" s="69" t="s">
        <v>56</v>
      </c>
      <c r="W47" s="69" t="s">
        <v>56</v>
      </c>
      <c r="X47" s="69" t="s">
        <v>56</v>
      </c>
      <c r="Y47" s="69" t="s">
        <v>56</v>
      </c>
      <c r="Z47" s="69" t="s">
        <v>56</v>
      </c>
      <c r="AA47" s="69" t="s">
        <v>56</v>
      </c>
      <c r="AB47" s="69"/>
      <c r="AC47" s="69">
        <v>8</v>
      </c>
      <c r="AD47" s="69">
        <v>8</v>
      </c>
      <c r="AE47" s="69">
        <v>8</v>
      </c>
      <c r="AF47" s="69">
        <v>8</v>
      </c>
      <c r="AG47" s="69">
        <v>8</v>
      </c>
      <c r="AH47" s="69">
        <v>8</v>
      </c>
      <c r="AI47" s="69"/>
      <c r="AJ47" s="69"/>
      <c r="AK47" s="69"/>
      <c r="AL47" s="38">
        <f t="shared" si="3"/>
        <v>17</v>
      </c>
      <c r="AM47" s="38">
        <f t="shared" si="4"/>
        <v>0</v>
      </c>
      <c r="AN47" s="38">
        <f t="shared" si="5"/>
        <v>7</v>
      </c>
      <c r="AO47" s="38">
        <f t="shared" si="6"/>
        <v>0</v>
      </c>
      <c r="AP47" s="38">
        <f t="shared" si="7"/>
        <v>0</v>
      </c>
      <c r="AQ47" s="38">
        <f t="shared" si="8"/>
        <v>0</v>
      </c>
      <c r="AR47" s="39">
        <f t="shared" si="9"/>
        <v>26</v>
      </c>
      <c r="AS47" s="40">
        <f>INDEX([1]T02.2026!$C:$C,MATCH(C47,[1]T02.2026!$B:$B,0))</f>
        <v>1</v>
      </c>
      <c r="AT47" s="42">
        <f>INDEX([1]T02.2026!$J:$J,MATCH(C47,[1]T02.2026!$B:$B,0))</f>
        <v>2</v>
      </c>
      <c r="AU47" s="91"/>
      <c r="AV47" s="43"/>
      <c r="AW47" s="40"/>
      <c r="AX47" s="41"/>
      <c r="AY47" s="41"/>
      <c r="AZ47" s="41"/>
      <c r="BA47" s="76" t="s">
        <v>136</v>
      </c>
      <c r="BB47" s="54">
        <f t="shared" si="10"/>
        <v>0</v>
      </c>
    </row>
    <row r="48" spans="1:54" ht="15.6" customHeight="1" x14ac:dyDescent="0.3">
      <c r="A48" s="33">
        <f>SUBTOTAL(3,$C$8:C48)</f>
        <v>41</v>
      </c>
      <c r="B48" s="68"/>
      <c r="C48" s="50" t="s">
        <v>133</v>
      </c>
      <c r="D48" s="84" t="s">
        <v>22</v>
      </c>
      <c r="E48" s="44">
        <v>46016</v>
      </c>
      <c r="F48" s="44"/>
      <c r="G48" s="69"/>
      <c r="H48" s="69">
        <v>8</v>
      </c>
      <c r="I48" s="69">
        <v>8</v>
      </c>
      <c r="J48" s="69">
        <v>8</v>
      </c>
      <c r="K48" s="69">
        <v>8</v>
      </c>
      <c r="L48" s="69">
        <v>8</v>
      </c>
      <c r="M48" s="69">
        <v>8</v>
      </c>
      <c r="N48" s="69"/>
      <c r="O48" s="69" t="s">
        <v>30</v>
      </c>
      <c r="P48" s="69">
        <v>8</v>
      </c>
      <c r="Q48" s="69">
        <v>8</v>
      </c>
      <c r="R48" s="69">
        <v>8</v>
      </c>
      <c r="S48" s="69">
        <v>8</v>
      </c>
      <c r="T48" s="69" t="s">
        <v>56</v>
      </c>
      <c r="U48" s="69"/>
      <c r="V48" s="69" t="s">
        <v>56</v>
      </c>
      <c r="W48" s="69" t="s">
        <v>56</v>
      </c>
      <c r="X48" s="69" t="s">
        <v>56</v>
      </c>
      <c r="Y48" s="69" t="s">
        <v>56</v>
      </c>
      <c r="Z48" s="69" t="s">
        <v>56</v>
      </c>
      <c r="AA48" s="69" t="s">
        <v>56</v>
      </c>
      <c r="AB48" s="69"/>
      <c r="AC48" s="69">
        <v>8</v>
      </c>
      <c r="AD48" s="69">
        <v>8</v>
      </c>
      <c r="AE48" s="69">
        <v>8</v>
      </c>
      <c r="AF48" s="69">
        <v>8</v>
      </c>
      <c r="AG48" s="69">
        <v>8</v>
      </c>
      <c r="AH48" s="69">
        <v>8</v>
      </c>
      <c r="AI48" s="69"/>
      <c r="AJ48" s="69"/>
      <c r="AK48" s="69"/>
      <c r="AL48" s="38">
        <f t="shared" si="3"/>
        <v>16</v>
      </c>
      <c r="AM48" s="38">
        <f t="shared" si="4"/>
        <v>0</v>
      </c>
      <c r="AN48" s="38">
        <f t="shared" si="5"/>
        <v>7</v>
      </c>
      <c r="AO48" s="38">
        <f t="shared" si="6"/>
        <v>0</v>
      </c>
      <c r="AP48" s="38">
        <f t="shared" si="7"/>
        <v>1</v>
      </c>
      <c r="AQ48" s="38">
        <f t="shared" si="8"/>
        <v>1</v>
      </c>
      <c r="AR48" s="82">
        <v>25</v>
      </c>
      <c r="AS48" s="40"/>
      <c r="AT48" s="42"/>
      <c r="AU48" s="41"/>
      <c r="AV48" s="43"/>
      <c r="AW48" s="41">
        <v>100000</v>
      </c>
      <c r="AX48" s="41"/>
      <c r="AY48" s="41"/>
      <c r="AZ48" s="41"/>
      <c r="BA48" s="92" t="s">
        <v>146</v>
      </c>
      <c r="BB48" s="54">
        <f t="shared" si="10"/>
        <v>0</v>
      </c>
    </row>
    <row r="49" spans="2:53" x14ac:dyDescent="0.3">
      <c r="B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70">
        <f t="shared" ref="AL49:AZ49" si="11">SUM(AL8:AL48)</f>
        <v>676.5</v>
      </c>
      <c r="AM49" s="52">
        <f t="shared" si="11"/>
        <v>17.5</v>
      </c>
      <c r="AN49" s="70">
        <f t="shared" si="11"/>
        <v>287</v>
      </c>
      <c r="AO49" s="70">
        <f t="shared" si="11"/>
        <v>0</v>
      </c>
      <c r="AP49" s="70">
        <f t="shared" si="11"/>
        <v>3</v>
      </c>
      <c r="AQ49" s="70">
        <f t="shared" si="11"/>
        <v>20.5</v>
      </c>
      <c r="AR49" s="70">
        <f t="shared" si="11"/>
        <v>1063</v>
      </c>
      <c r="AS49" s="70">
        <f t="shared" si="11"/>
        <v>170.5</v>
      </c>
      <c r="AT49" s="70">
        <f t="shared" si="11"/>
        <v>191</v>
      </c>
      <c r="AU49" s="70">
        <f t="shared" si="11"/>
        <v>23098734.539999999</v>
      </c>
      <c r="AV49" s="70">
        <f t="shared" si="11"/>
        <v>1660000</v>
      </c>
      <c r="AW49" s="70">
        <f t="shared" si="11"/>
        <v>2500000</v>
      </c>
      <c r="AX49" s="70">
        <f t="shared" si="11"/>
        <v>0</v>
      </c>
      <c r="AY49" s="70">
        <f t="shared" si="11"/>
        <v>900000</v>
      </c>
      <c r="AZ49" s="70">
        <f t="shared" si="11"/>
        <v>1260000</v>
      </c>
      <c r="BA49" s="12"/>
    </row>
    <row r="50" spans="2:53" x14ac:dyDescent="0.3">
      <c r="B50" s="32"/>
      <c r="D50" s="5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54"/>
      <c r="AN50" s="32"/>
      <c r="AO50" s="32"/>
      <c r="AP50" s="32"/>
      <c r="AQ50" s="32"/>
      <c r="AR50" s="52">
        <f>SUM(AR8:AR48)</f>
        <v>1063</v>
      </c>
      <c r="AU50" s="85">
        <v>238824</v>
      </c>
      <c r="BA50" s="12"/>
    </row>
    <row r="51" spans="2:53" ht="15.6" customHeight="1" x14ac:dyDescent="0.3">
      <c r="C51" s="56" t="s">
        <v>46</v>
      </c>
      <c r="D51" s="57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V51" s="79"/>
      <c r="BA51" s="12"/>
    </row>
    <row r="52" spans="2:53" ht="15.6" customHeight="1" x14ac:dyDescent="0.3">
      <c r="C52" s="58" t="s">
        <v>47</v>
      </c>
      <c r="D52" s="59" t="s">
        <v>48</v>
      </c>
      <c r="E52" s="89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T52" s="74"/>
      <c r="AV52" s="80"/>
      <c r="BA52" s="12"/>
    </row>
    <row r="53" spans="2:53" ht="15.6" customHeight="1" x14ac:dyDescent="0.3">
      <c r="C53" s="58" t="s">
        <v>11</v>
      </c>
      <c r="D53" s="60" t="s">
        <v>30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T53" s="74"/>
      <c r="AU53" s="74"/>
      <c r="BA53" s="12"/>
    </row>
    <row r="54" spans="2:53" ht="15.6" customHeight="1" x14ac:dyDescent="0.3">
      <c r="C54" s="58" t="s">
        <v>49</v>
      </c>
      <c r="D54" s="61" t="s">
        <v>25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BA54" s="12"/>
    </row>
    <row r="55" spans="2:53" ht="15.6" customHeight="1" x14ac:dyDescent="0.3">
      <c r="C55" s="58" t="s">
        <v>50</v>
      </c>
      <c r="D55" s="59" t="s">
        <v>51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BA55" s="12"/>
    </row>
    <row r="56" spans="2:53" ht="15.6" customHeight="1" x14ac:dyDescent="0.3">
      <c r="C56" s="48" t="s">
        <v>52</v>
      </c>
      <c r="D56" s="62" t="s">
        <v>27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BA56" s="12"/>
    </row>
    <row r="57" spans="2:53" ht="15.6" customHeight="1" x14ac:dyDescent="0.3">
      <c r="C57" s="48" t="s">
        <v>53</v>
      </c>
      <c r="D57" s="62" t="s">
        <v>54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BA57" s="12"/>
    </row>
    <row r="58" spans="2:53" ht="15.6" customHeight="1" x14ac:dyDescent="0.3">
      <c r="C58" s="48" t="s">
        <v>55</v>
      </c>
      <c r="D58" s="62" t="s">
        <v>56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BA58" s="12"/>
    </row>
    <row r="59" spans="2:53" ht="15.6" customHeight="1" x14ac:dyDescent="0.3">
      <c r="C59" s="48" t="s">
        <v>57</v>
      </c>
      <c r="D59" s="62" t="s">
        <v>58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A59" s="12"/>
    </row>
    <row r="60" spans="2:53" ht="15.6" customHeight="1" x14ac:dyDescent="0.3">
      <c r="C60" s="48" t="s">
        <v>59</v>
      </c>
      <c r="D60" s="6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A60" s="12"/>
    </row>
    <row r="61" spans="2:53" ht="15.6" customHeight="1" x14ac:dyDescent="0.3">
      <c r="C61" s="48" t="s">
        <v>60</v>
      </c>
      <c r="D61" s="62" t="s">
        <v>61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A61" s="12"/>
    </row>
    <row r="62" spans="2:53" ht="15.6" customHeight="1" x14ac:dyDescent="0.3">
      <c r="C62" s="48" t="s">
        <v>77</v>
      </c>
      <c r="D62" s="75" t="s">
        <v>76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BA62" s="12"/>
    </row>
    <row r="63" spans="2:53" x14ac:dyDescent="0.3">
      <c r="B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54"/>
      <c r="AN63" s="32"/>
      <c r="AO63" s="32"/>
      <c r="AP63" s="32"/>
      <c r="AQ63" s="32"/>
      <c r="BA63" s="12"/>
    </row>
    <row r="64" spans="2:53" x14ac:dyDescent="0.3">
      <c r="B64" s="32"/>
      <c r="C64" s="63" t="s">
        <v>143</v>
      </c>
      <c r="D64" s="64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BA64" s="12"/>
    </row>
    <row r="65" spans="2:43" x14ac:dyDescent="0.3">
      <c r="B65" s="32"/>
      <c r="C65" s="50" t="s">
        <v>26</v>
      </c>
      <c r="D65" s="32" t="s">
        <v>122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spans="2:43" x14ac:dyDescent="0.3">
      <c r="B66" s="32"/>
      <c r="C66" s="50" t="s">
        <v>21</v>
      </c>
      <c r="D66" s="32" t="s">
        <v>128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</row>
    <row r="67" spans="2:43" x14ac:dyDescent="0.3">
      <c r="B67" s="32"/>
      <c r="C67" s="50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2:43" x14ac:dyDescent="0.3">
      <c r="B68" s="32"/>
      <c r="C68" s="50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2:43" x14ac:dyDescent="0.3">
      <c r="B69" s="32"/>
      <c r="C69" s="50"/>
      <c r="D69" s="7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43" x14ac:dyDescent="0.3">
      <c r="B70" s="32"/>
      <c r="C70" s="50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43" x14ac:dyDescent="0.3">
      <c r="B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43" x14ac:dyDescent="0.3">
      <c r="B72" s="32"/>
      <c r="C72" s="72"/>
      <c r="D72" s="7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43" x14ac:dyDescent="0.3">
      <c r="B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43" x14ac:dyDescent="0.3">
      <c r="B74" s="32"/>
      <c r="D74" s="87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43" x14ac:dyDescent="0.3">
      <c r="B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43" x14ac:dyDescent="0.3">
      <c r="B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43" x14ac:dyDescent="0.3">
      <c r="B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43" x14ac:dyDescent="0.3">
      <c r="B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43" x14ac:dyDescent="0.3">
      <c r="B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43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53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53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53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53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53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53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53" x14ac:dyDescent="0.3">
      <c r="B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</row>
    <row r="1240" spans="1:53" x14ac:dyDescent="0.3">
      <c r="A1240" s="55"/>
      <c r="B1240" s="32"/>
      <c r="F1240" s="65"/>
    </row>
    <row r="1241" spans="1:53" x14ac:dyDescent="0.3">
      <c r="A1241" s="55"/>
      <c r="B1241" s="32"/>
      <c r="F1241" s="65"/>
    </row>
    <row r="1242" spans="1:53" x14ac:dyDescent="0.3">
      <c r="A1242" s="55"/>
      <c r="B1242" s="32"/>
      <c r="F1242" s="65"/>
    </row>
    <row r="1243" spans="1:53" x14ac:dyDescent="0.3">
      <c r="A1243" s="55"/>
      <c r="B1243" s="32"/>
      <c r="F1243" s="65"/>
    </row>
    <row r="1244" spans="1:53" x14ac:dyDescent="0.3">
      <c r="A1244" s="55"/>
      <c r="B1244" s="32"/>
      <c r="F1244" s="65"/>
    </row>
    <row r="1245" spans="1:53" x14ac:dyDescent="0.3">
      <c r="A1245" s="55"/>
      <c r="B1245" s="32"/>
      <c r="F1245" s="65"/>
    </row>
    <row r="1246" spans="1:53" x14ac:dyDescent="0.3">
      <c r="A1246" s="55"/>
      <c r="B1246" s="32"/>
      <c r="F1246" s="65"/>
    </row>
    <row r="1247" spans="1:53" x14ac:dyDescent="0.3">
      <c r="A1247" s="55"/>
      <c r="B1247" s="32"/>
      <c r="F1247" s="65"/>
    </row>
    <row r="1248" spans="1:53" s="66" customFormat="1" x14ac:dyDescent="0.3">
      <c r="A1248" s="55"/>
      <c r="B1248" s="32"/>
      <c r="C1248" s="32"/>
      <c r="D1248" s="32"/>
      <c r="E1248" s="51"/>
      <c r="F1248" s="65"/>
      <c r="AL1248" s="53"/>
      <c r="AM1248" s="53"/>
      <c r="AN1248" s="53"/>
      <c r="AO1248" s="53"/>
      <c r="AP1248" s="53"/>
      <c r="AQ1248" s="53"/>
      <c r="AR1248" s="32"/>
      <c r="AS1248" s="32"/>
      <c r="AT1248" s="32"/>
      <c r="AU1248" s="53"/>
      <c r="AV1248" s="32"/>
      <c r="AW1248" s="32"/>
      <c r="AX1248" s="32"/>
      <c r="AY1248" s="53"/>
      <c r="AZ1248" s="53"/>
      <c r="BA1248" s="32"/>
    </row>
    <row r="1249" spans="1:53" s="66" customFormat="1" x14ac:dyDescent="0.3">
      <c r="A1249" s="55"/>
      <c r="B1249" s="32"/>
      <c r="C1249" s="32"/>
      <c r="D1249" s="32"/>
      <c r="E1249" s="51"/>
      <c r="F1249" s="65"/>
      <c r="AL1249" s="53"/>
      <c r="AM1249" s="53"/>
      <c r="AN1249" s="53"/>
      <c r="AO1249" s="53"/>
      <c r="AP1249" s="53"/>
      <c r="AQ1249" s="53"/>
      <c r="AR1249" s="32"/>
      <c r="AS1249" s="32"/>
      <c r="AT1249" s="32"/>
      <c r="AU1249" s="53"/>
      <c r="AV1249" s="32"/>
      <c r="AW1249" s="32"/>
      <c r="AX1249" s="32"/>
      <c r="AY1249" s="53"/>
      <c r="AZ1249" s="53"/>
      <c r="BA1249" s="32"/>
    </row>
    <row r="1250" spans="1:53" s="66" customFormat="1" x14ac:dyDescent="0.3">
      <c r="A1250" s="55"/>
      <c r="B1250" s="32"/>
      <c r="C1250" s="32"/>
      <c r="D1250" s="32"/>
      <c r="E1250" s="51"/>
      <c r="F1250" s="65"/>
      <c r="AL1250" s="53"/>
      <c r="AM1250" s="53"/>
      <c r="AN1250" s="53"/>
      <c r="AO1250" s="53"/>
      <c r="AP1250" s="53"/>
      <c r="AQ1250" s="53"/>
      <c r="AR1250" s="32"/>
      <c r="AS1250" s="32"/>
      <c r="AT1250" s="32"/>
      <c r="AU1250" s="53"/>
      <c r="AV1250" s="32"/>
      <c r="AW1250" s="32"/>
      <c r="AX1250" s="32"/>
      <c r="AY1250" s="53"/>
      <c r="AZ1250" s="53"/>
      <c r="BA1250" s="32"/>
    </row>
    <row r="1251" spans="1:53" s="66" customFormat="1" x14ac:dyDescent="0.3">
      <c r="A1251" s="55"/>
      <c r="B1251" s="32"/>
      <c r="C1251" s="32"/>
      <c r="D1251" s="32"/>
      <c r="E1251" s="51"/>
      <c r="F1251" s="65"/>
      <c r="AL1251" s="53"/>
      <c r="AM1251" s="53"/>
      <c r="AN1251" s="53"/>
      <c r="AO1251" s="53"/>
      <c r="AP1251" s="53"/>
      <c r="AQ1251" s="53"/>
      <c r="AR1251" s="32"/>
      <c r="AS1251" s="32"/>
      <c r="AT1251" s="32"/>
      <c r="AU1251" s="53"/>
      <c r="AV1251" s="32"/>
      <c r="AW1251" s="32"/>
      <c r="AX1251" s="32"/>
      <c r="AY1251" s="53"/>
      <c r="AZ1251" s="53"/>
      <c r="BA1251" s="32"/>
    </row>
    <row r="1252" spans="1:53" s="66" customFormat="1" x14ac:dyDescent="0.3">
      <c r="A1252" s="55"/>
      <c r="B1252" s="32"/>
      <c r="C1252" s="32"/>
      <c r="D1252" s="32"/>
      <c r="E1252" s="51"/>
      <c r="F1252" s="65"/>
      <c r="AL1252" s="53"/>
      <c r="AM1252" s="53"/>
      <c r="AN1252" s="53"/>
      <c r="AO1252" s="53"/>
      <c r="AP1252" s="53"/>
      <c r="AQ1252" s="53"/>
      <c r="AR1252" s="32"/>
      <c r="AS1252" s="32"/>
      <c r="AT1252" s="32"/>
      <c r="AU1252" s="53"/>
      <c r="AV1252" s="32"/>
      <c r="AW1252" s="32"/>
      <c r="AX1252" s="32"/>
      <c r="AY1252" s="53"/>
      <c r="AZ1252" s="53"/>
      <c r="BA1252" s="32"/>
    </row>
    <row r="1253" spans="1:53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53"/>
      <c r="AZ1253" s="53"/>
      <c r="BA1253" s="32"/>
    </row>
    <row r="1254" spans="1:53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53"/>
      <c r="AZ1254" s="53"/>
      <c r="BA1254" s="32"/>
    </row>
    <row r="1255" spans="1:53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53"/>
      <c r="AZ1255" s="53"/>
      <c r="BA1255" s="32"/>
    </row>
    <row r="1256" spans="1:53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53"/>
      <c r="AZ1256" s="53"/>
      <c r="BA1256" s="32"/>
    </row>
    <row r="1257" spans="1:53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53"/>
      <c r="AZ1257" s="53"/>
      <c r="BA1257" s="32"/>
    </row>
    <row r="1258" spans="1:53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53"/>
      <c r="AZ1258" s="53"/>
      <c r="BA1258" s="32"/>
    </row>
    <row r="1259" spans="1:53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53"/>
      <c r="AZ1259" s="53"/>
      <c r="BA1259" s="32"/>
    </row>
    <row r="1260" spans="1:53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53"/>
      <c r="AZ1260" s="53"/>
      <c r="BA1260" s="32"/>
    </row>
    <row r="1261" spans="1:53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53"/>
      <c r="AZ1261" s="53"/>
      <c r="BA1261" s="32"/>
    </row>
    <row r="1262" spans="1:53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53"/>
      <c r="AZ1262" s="53"/>
      <c r="BA1262" s="32"/>
    </row>
    <row r="1263" spans="1:53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53"/>
      <c r="AZ1263" s="53"/>
      <c r="BA1263" s="32"/>
    </row>
    <row r="1264" spans="1:53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53"/>
      <c r="AZ1264" s="53"/>
      <c r="BA1264" s="32"/>
    </row>
    <row r="1265" spans="1:53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53"/>
      <c r="AZ1265" s="53"/>
      <c r="BA1265" s="32"/>
    </row>
    <row r="1266" spans="1:53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53"/>
      <c r="AZ1266" s="53"/>
      <c r="BA1266" s="32"/>
    </row>
    <row r="1267" spans="1:53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53"/>
      <c r="AZ1267" s="53"/>
      <c r="BA1267" s="32"/>
    </row>
    <row r="1268" spans="1:53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53"/>
      <c r="AZ1268" s="53"/>
      <c r="BA1268" s="32"/>
    </row>
    <row r="1269" spans="1:53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53"/>
      <c r="AZ1269" s="53"/>
      <c r="BA1269" s="32"/>
    </row>
    <row r="1270" spans="1:53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53"/>
      <c r="AZ1270" s="53"/>
      <c r="BA1270" s="32"/>
    </row>
    <row r="1271" spans="1:53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53"/>
      <c r="AZ1271" s="53"/>
      <c r="BA1271" s="32"/>
    </row>
    <row r="1272" spans="1:53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53"/>
      <c r="AZ1272" s="53"/>
      <c r="BA1272" s="32"/>
    </row>
    <row r="1273" spans="1:53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53"/>
      <c r="AZ1273" s="53"/>
      <c r="BA1273" s="32"/>
    </row>
    <row r="1274" spans="1:53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53"/>
      <c r="AZ1274" s="53"/>
      <c r="BA1274" s="32"/>
    </row>
    <row r="1275" spans="1:53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53"/>
      <c r="AZ1275" s="53"/>
      <c r="BA1275" s="32"/>
    </row>
    <row r="1276" spans="1:53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53"/>
      <c r="AZ1276" s="53"/>
      <c r="BA1276" s="32"/>
    </row>
    <row r="1277" spans="1:53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53"/>
      <c r="AZ1277" s="53"/>
      <c r="BA1277" s="32"/>
    </row>
    <row r="1278" spans="1:53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53"/>
      <c r="AZ1278" s="53"/>
      <c r="BA1278" s="32"/>
    </row>
    <row r="1279" spans="1:53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53"/>
      <c r="AZ1279" s="53"/>
      <c r="BA1279" s="32"/>
    </row>
    <row r="1280" spans="1:53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53"/>
      <c r="AZ1280" s="53"/>
      <c r="BA1280" s="32"/>
    </row>
    <row r="1281" spans="1:53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53"/>
      <c r="AZ1281" s="53"/>
      <c r="BA1281" s="32"/>
    </row>
    <row r="1282" spans="1:53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53"/>
      <c r="AZ1282" s="53"/>
      <c r="BA1282" s="32"/>
    </row>
    <row r="1283" spans="1:53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53"/>
      <c r="AZ1283" s="53"/>
      <c r="BA1283" s="32"/>
    </row>
    <row r="1284" spans="1:53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53"/>
      <c r="AZ1284" s="53"/>
      <c r="BA1284" s="32"/>
    </row>
    <row r="1285" spans="1:53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53"/>
      <c r="AZ1285" s="53"/>
      <c r="BA1285" s="32"/>
    </row>
    <row r="1286" spans="1:53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53"/>
      <c r="AZ1286" s="53"/>
      <c r="BA1286" s="32"/>
    </row>
    <row r="1287" spans="1:53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53"/>
      <c r="AZ1287" s="53"/>
      <c r="BA1287" s="32"/>
    </row>
    <row r="1288" spans="1:53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53"/>
      <c r="AZ1288" s="53"/>
      <c r="BA1288" s="32"/>
    </row>
    <row r="1289" spans="1:53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53"/>
      <c r="AZ1289" s="53"/>
      <c r="BA1289" s="32"/>
    </row>
    <row r="1290" spans="1:53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53"/>
      <c r="AZ1290" s="53"/>
      <c r="BA1290" s="32"/>
    </row>
    <row r="1291" spans="1:53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53"/>
      <c r="AZ1291" s="53"/>
      <c r="BA1291" s="32"/>
    </row>
    <row r="1292" spans="1:53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53"/>
      <c r="AZ1292" s="53"/>
      <c r="BA1292" s="32"/>
    </row>
    <row r="1293" spans="1:53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53"/>
      <c r="AZ1293" s="53"/>
      <c r="BA1293" s="32"/>
    </row>
    <row r="1294" spans="1:53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53"/>
      <c r="AZ1294" s="53"/>
      <c r="BA1294" s="32"/>
    </row>
    <row r="1295" spans="1:53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53"/>
      <c r="AZ1295" s="53"/>
      <c r="BA1295" s="32"/>
    </row>
    <row r="1296" spans="1:53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53"/>
      <c r="AZ1296" s="53"/>
      <c r="BA1296" s="32"/>
    </row>
    <row r="1297" spans="1:53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53"/>
      <c r="AZ1297" s="53"/>
      <c r="BA1297" s="32"/>
    </row>
    <row r="1298" spans="1:53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53"/>
      <c r="AZ1298" s="53"/>
      <c r="BA1298" s="32"/>
    </row>
    <row r="1299" spans="1:53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53"/>
      <c r="AZ1299" s="53"/>
      <c r="BA1299" s="32"/>
    </row>
    <row r="1300" spans="1:53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53"/>
      <c r="AZ1300" s="53"/>
      <c r="BA1300" s="32"/>
    </row>
    <row r="1301" spans="1:53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53"/>
      <c r="AZ1301" s="53"/>
      <c r="BA1301" s="32"/>
    </row>
    <row r="1302" spans="1:53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53"/>
      <c r="AZ1302" s="53"/>
      <c r="BA1302" s="32"/>
    </row>
    <row r="1303" spans="1:53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53"/>
      <c r="AZ1303" s="53"/>
      <c r="BA1303" s="32"/>
    </row>
    <row r="1304" spans="1:53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53"/>
      <c r="AZ1304" s="53"/>
      <c r="BA1304" s="32"/>
    </row>
    <row r="1305" spans="1:53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53"/>
      <c r="AZ1305" s="53"/>
      <c r="BA1305" s="32"/>
    </row>
    <row r="1306" spans="1:53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53"/>
      <c r="AZ1306" s="53"/>
      <c r="BA1306" s="32"/>
    </row>
    <row r="1307" spans="1:53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53"/>
      <c r="AZ1307" s="53"/>
      <c r="BA1307" s="32"/>
    </row>
    <row r="1308" spans="1:53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53"/>
      <c r="AZ1308" s="53"/>
      <c r="BA1308" s="32"/>
    </row>
    <row r="1309" spans="1:53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53"/>
      <c r="AZ1309" s="53"/>
      <c r="BA1309" s="32"/>
    </row>
    <row r="1310" spans="1:53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53"/>
      <c r="AZ1310" s="53"/>
      <c r="BA1310" s="32"/>
    </row>
    <row r="1311" spans="1:53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53"/>
      <c r="AZ1311" s="53"/>
      <c r="BA1311" s="32"/>
    </row>
    <row r="1312" spans="1:53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53"/>
      <c r="AZ1312" s="53"/>
      <c r="BA1312" s="32"/>
    </row>
    <row r="1313" spans="1:53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53"/>
      <c r="AZ1313" s="53"/>
      <c r="BA1313" s="32"/>
    </row>
    <row r="1314" spans="1:53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53"/>
      <c r="AZ1314" s="53"/>
      <c r="BA1314" s="32"/>
    </row>
    <row r="1315" spans="1:53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53"/>
      <c r="AZ1315" s="53"/>
      <c r="BA1315" s="32"/>
    </row>
    <row r="1316" spans="1:53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53"/>
      <c r="AZ1316" s="53"/>
      <c r="BA1316" s="32"/>
    </row>
    <row r="1317" spans="1:53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53"/>
      <c r="AZ1317" s="53"/>
      <c r="BA1317" s="32"/>
    </row>
    <row r="1318" spans="1:53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53"/>
      <c r="AZ1318" s="53"/>
      <c r="BA1318" s="32"/>
    </row>
    <row r="1319" spans="1:53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53"/>
      <c r="AZ1319" s="53"/>
      <c r="BA1319" s="32"/>
    </row>
    <row r="1320" spans="1:53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53"/>
      <c r="AZ1320" s="53"/>
      <c r="BA1320" s="32"/>
    </row>
    <row r="1321" spans="1:53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53"/>
      <c r="AZ1321" s="53"/>
      <c r="BA1321" s="32"/>
    </row>
    <row r="1322" spans="1:53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53"/>
      <c r="AZ1322" s="53"/>
      <c r="BA1322" s="32"/>
    </row>
    <row r="1323" spans="1:53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53"/>
      <c r="AZ1323" s="53"/>
      <c r="BA1323" s="32"/>
    </row>
    <row r="1324" spans="1:53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53"/>
      <c r="AZ1324" s="53"/>
      <c r="BA1324" s="32"/>
    </row>
    <row r="1325" spans="1:53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53"/>
      <c r="AZ1325" s="53"/>
      <c r="BA1325" s="32"/>
    </row>
    <row r="1326" spans="1:53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53"/>
      <c r="AZ1326" s="53"/>
      <c r="BA1326" s="32"/>
    </row>
    <row r="1327" spans="1:53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53"/>
      <c r="AZ1327" s="53"/>
      <c r="BA1327" s="32"/>
    </row>
    <row r="1328" spans="1:53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53"/>
      <c r="AZ1328" s="53"/>
      <c r="BA1328" s="32"/>
    </row>
    <row r="1329" spans="1:53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53"/>
      <c r="AZ1329" s="53"/>
      <c r="BA1329" s="32"/>
    </row>
    <row r="1330" spans="1:53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53"/>
      <c r="AZ1330" s="53"/>
      <c r="BA1330" s="32"/>
    </row>
    <row r="1331" spans="1:53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53"/>
      <c r="AZ1331" s="53"/>
      <c r="BA1331" s="32"/>
    </row>
    <row r="1332" spans="1:53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53"/>
      <c r="AZ1332" s="53"/>
      <c r="BA1332" s="32"/>
    </row>
    <row r="1333" spans="1:53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53"/>
      <c r="AZ1333" s="53"/>
      <c r="BA1333" s="32"/>
    </row>
    <row r="1334" spans="1:53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53"/>
      <c r="AZ1334" s="53"/>
      <c r="BA1334" s="32"/>
    </row>
    <row r="1335" spans="1:53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53"/>
      <c r="AZ1335" s="53"/>
      <c r="BA1335" s="32"/>
    </row>
    <row r="1336" spans="1:53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53"/>
      <c r="AZ1336" s="53"/>
      <c r="BA1336" s="32"/>
    </row>
    <row r="1337" spans="1:53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53"/>
      <c r="AZ1337" s="53"/>
      <c r="BA1337" s="32"/>
    </row>
    <row r="1338" spans="1:53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53"/>
      <c r="AZ1338" s="53"/>
      <c r="BA1338" s="32"/>
    </row>
    <row r="1339" spans="1:53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53"/>
      <c r="AZ1339" s="53"/>
      <c r="BA1339" s="32"/>
    </row>
    <row r="1340" spans="1:53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53"/>
      <c r="AZ1340" s="53"/>
      <c r="BA1340" s="32"/>
    </row>
    <row r="1341" spans="1:53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53"/>
      <c r="AZ1341" s="53"/>
      <c r="BA1341" s="32"/>
    </row>
    <row r="1342" spans="1:53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53"/>
      <c r="AZ1342" s="53"/>
      <c r="BA1342" s="32"/>
    </row>
    <row r="1343" spans="1:53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53"/>
      <c r="AZ1343" s="53"/>
      <c r="BA1343" s="32"/>
    </row>
    <row r="1344" spans="1:53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53"/>
      <c r="AZ1344" s="53"/>
      <c r="BA1344" s="32"/>
    </row>
    <row r="1345" spans="1:53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53"/>
      <c r="AZ1345" s="53"/>
      <c r="BA1345" s="32"/>
    </row>
    <row r="1346" spans="1:53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53"/>
      <c r="AZ1346" s="53"/>
      <c r="BA1346" s="32"/>
    </row>
    <row r="1347" spans="1:53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53"/>
      <c r="AZ1347" s="53"/>
      <c r="BA1347" s="32"/>
    </row>
    <row r="1348" spans="1:53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53"/>
      <c r="AZ1348" s="53"/>
      <c r="BA1348" s="32"/>
    </row>
    <row r="1349" spans="1:53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53"/>
      <c r="AZ1349" s="53"/>
      <c r="BA1349" s="32"/>
    </row>
    <row r="1350" spans="1:53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53"/>
      <c r="AZ1350" s="53"/>
      <c r="BA1350" s="32"/>
    </row>
    <row r="1351" spans="1:53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53"/>
      <c r="AZ1351" s="53"/>
      <c r="BA1351" s="32"/>
    </row>
    <row r="1352" spans="1:53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53"/>
      <c r="AZ1352" s="53"/>
      <c r="BA1352" s="32"/>
    </row>
    <row r="1353" spans="1:53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53"/>
      <c r="AZ1353" s="53"/>
      <c r="BA1353" s="32"/>
    </row>
    <row r="1354" spans="1:53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53"/>
      <c r="AZ1354" s="53"/>
      <c r="BA1354" s="32"/>
    </row>
    <row r="1355" spans="1:53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53"/>
      <c r="AZ1355" s="53"/>
      <c r="BA1355" s="32"/>
    </row>
    <row r="1356" spans="1:53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53"/>
      <c r="AZ1356" s="53"/>
      <c r="BA1356" s="32"/>
    </row>
    <row r="1357" spans="1:53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53"/>
      <c r="AZ1357" s="53"/>
      <c r="BA1357" s="32"/>
    </row>
    <row r="1358" spans="1:53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53"/>
      <c r="AZ1358" s="53"/>
      <c r="BA1358" s="32"/>
    </row>
    <row r="1359" spans="1:53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53"/>
      <c r="AZ1359" s="53"/>
      <c r="BA1359" s="32"/>
    </row>
    <row r="1360" spans="1:53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53"/>
      <c r="AZ1360" s="53"/>
      <c r="BA1360" s="32"/>
    </row>
    <row r="1361" spans="1:53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53"/>
      <c r="AZ1361" s="53"/>
      <c r="BA1361" s="32"/>
    </row>
    <row r="1362" spans="1:53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53"/>
      <c r="AZ1362" s="53"/>
      <c r="BA1362" s="32"/>
    </row>
    <row r="1363" spans="1:53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53"/>
      <c r="AZ1363" s="53"/>
      <c r="BA1363" s="32"/>
    </row>
    <row r="1364" spans="1:53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53"/>
      <c r="AZ1364" s="53"/>
      <c r="BA1364" s="32"/>
    </row>
    <row r="1365" spans="1:53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53"/>
      <c r="AZ1365" s="53"/>
      <c r="BA1365" s="32"/>
    </row>
    <row r="1366" spans="1:53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53"/>
      <c r="AZ1366" s="53"/>
      <c r="BA1366" s="32"/>
    </row>
    <row r="1367" spans="1:53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53"/>
      <c r="AZ1367" s="53"/>
      <c r="BA1367" s="32"/>
    </row>
    <row r="1368" spans="1:53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53"/>
      <c r="AZ1368" s="53"/>
      <c r="BA1368" s="32"/>
    </row>
    <row r="1369" spans="1:53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53"/>
      <c r="AZ1369" s="53"/>
      <c r="BA1369" s="32"/>
    </row>
    <row r="1370" spans="1:53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53"/>
      <c r="AZ1370" s="53"/>
      <c r="BA1370" s="32"/>
    </row>
    <row r="1371" spans="1:53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53"/>
      <c r="AZ1371" s="53"/>
      <c r="BA1371" s="32"/>
    </row>
    <row r="1372" spans="1:53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53"/>
      <c r="AZ1372" s="53"/>
      <c r="BA1372" s="32"/>
    </row>
    <row r="1373" spans="1:53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53"/>
      <c r="AZ1373" s="53"/>
      <c r="BA1373" s="32"/>
    </row>
    <row r="1374" spans="1:53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53"/>
      <c r="AZ1374" s="53"/>
      <c r="BA1374" s="32"/>
    </row>
    <row r="1375" spans="1:53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53"/>
      <c r="AZ1375" s="53"/>
      <c r="BA1375" s="32"/>
    </row>
    <row r="1376" spans="1:53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53"/>
      <c r="AZ1376" s="53"/>
      <c r="BA1376" s="32"/>
    </row>
    <row r="1377" spans="1:53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53"/>
      <c r="AZ1377" s="53"/>
      <c r="BA1377" s="32"/>
    </row>
    <row r="1378" spans="1:53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53"/>
      <c r="AZ1378" s="53"/>
      <c r="BA1378" s="32"/>
    </row>
    <row r="1379" spans="1:53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53"/>
      <c r="AZ1379" s="53"/>
      <c r="BA1379" s="32"/>
    </row>
    <row r="1380" spans="1:53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53"/>
      <c r="AZ1380" s="53"/>
      <c r="BA1380" s="32"/>
    </row>
    <row r="1381" spans="1:53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53"/>
      <c r="AZ1381" s="53"/>
      <c r="BA1381" s="32"/>
    </row>
    <row r="1382" spans="1:53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53"/>
      <c r="AZ1382" s="53"/>
      <c r="BA1382" s="32"/>
    </row>
    <row r="1383" spans="1:53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53"/>
      <c r="AZ1383" s="53"/>
      <c r="BA1383" s="32"/>
    </row>
    <row r="1384" spans="1:53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53"/>
      <c r="AZ1384" s="53"/>
      <c r="BA1384" s="32"/>
    </row>
    <row r="1385" spans="1:53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53"/>
      <c r="AZ1385" s="53"/>
      <c r="BA1385" s="32"/>
    </row>
    <row r="1386" spans="1:53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53"/>
      <c r="AZ1386" s="53"/>
      <c r="BA1386" s="32"/>
    </row>
    <row r="1387" spans="1:53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53"/>
      <c r="AZ1387" s="53"/>
      <c r="BA1387" s="32"/>
    </row>
    <row r="1388" spans="1:53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53"/>
      <c r="AZ1388" s="53"/>
      <c r="BA1388" s="32"/>
    </row>
    <row r="1389" spans="1:53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53"/>
      <c r="AZ1389" s="53"/>
      <c r="BA1389" s="32"/>
    </row>
    <row r="1390" spans="1:53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53"/>
      <c r="AZ1390" s="53"/>
      <c r="BA1390" s="32"/>
    </row>
    <row r="1391" spans="1:53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53"/>
      <c r="AZ1391" s="53"/>
      <c r="BA1391" s="32"/>
    </row>
    <row r="1392" spans="1:53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53"/>
      <c r="AZ1392" s="53"/>
      <c r="BA1392" s="32"/>
    </row>
    <row r="1393" spans="1:53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53"/>
      <c r="AZ1393" s="53"/>
      <c r="BA1393" s="32"/>
    </row>
    <row r="1394" spans="1:53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53"/>
      <c r="AZ1394" s="53"/>
      <c r="BA1394" s="32"/>
    </row>
    <row r="1395" spans="1:53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53"/>
      <c r="AZ1395" s="53"/>
      <c r="BA1395" s="32"/>
    </row>
    <row r="1396" spans="1:53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53"/>
      <c r="AZ1396" s="53"/>
      <c r="BA1396" s="32"/>
    </row>
    <row r="1397" spans="1:53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53"/>
      <c r="AZ1397" s="53"/>
      <c r="BA1397" s="32"/>
    </row>
    <row r="1398" spans="1:53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53"/>
      <c r="AZ1398" s="53"/>
      <c r="BA1398" s="32"/>
    </row>
    <row r="1399" spans="1:53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53"/>
      <c r="AZ1399" s="53"/>
      <c r="BA1399" s="32"/>
    </row>
    <row r="1400" spans="1:53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53"/>
      <c r="AZ1400" s="53"/>
      <c r="BA1400" s="32"/>
    </row>
    <row r="1401" spans="1:53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53"/>
      <c r="AZ1401" s="53"/>
      <c r="BA1401" s="32"/>
    </row>
    <row r="1402" spans="1:53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53"/>
      <c r="AZ1402" s="53"/>
      <c r="BA1402" s="32"/>
    </row>
    <row r="1403" spans="1:53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53"/>
      <c r="AZ1403" s="53"/>
      <c r="BA1403" s="32"/>
    </row>
    <row r="1404" spans="1:53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53"/>
      <c r="AZ1404" s="53"/>
      <c r="BA1404" s="32"/>
    </row>
    <row r="1405" spans="1:53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53"/>
      <c r="AZ1405" s="53"/>
      <c r="BA1405" s="32"/>
    </row>
    <row r="1406" spans="1:53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53"/>
      <c r="AZ1406" s="53"/>
      <c r="BA1406" s="32"/>
    </row>
    <row r="1407" spans="1:53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53"/>
      <c r="AZ1407" s="53"/>
      <c r="BA1407" s="32"/>
    </row>
    <row r="1408" spans="1:53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53"/>
      <c r="AZ1408" s="53"/>
      <c r="BA1408" s="32"/>
    </row>
    <row r="1409" spans="1:53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53"/>
      <c r="AZ1409" s="53"/>
      <c r="BA1409" s="32"/>
    </row>
    <row r="1410" spans="1:53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53"/>
      <c r="AZ1410" s="53"/>
      <c r="BA1410" s="32"/>
    </row>
    <row r="1411" spans="1:53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53"/>
      <c r="AZ1411" s="53"/>
      <c r="BA1411" s="32"/>
    </row>
    <row r="1412" spans="1:53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53"/>
      <c r="AZ1412" s="53"/>
      <c r="BA1412" s="32"/>
    </row>
    <row r="1413" spans="1:53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53"/>
      <c r="AZ1413" s="53"/>
      <c r="BA1413" s="32"/>
    </row>
    <row r="1414" spans="1:53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53"/>
      <c r="AZ1414" s="53"/>
      <c r="BA1414" s="32"/>
    </row>
    <row r="1415" spans="1:53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53"/>
      <c r="AZ1415" s="53"/>
      <c r="BA1415" s="32"/>
    </row>
    <row r="1416" spans="1:53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53"/>
      <c r="AZ1416" s="53"/>
      <c r="BA1416" s="32"/>
    </row>
    <row r="1417" spans="1:53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53"/>
      <c r="AZ1417" s="53"/>
      <c r="BA1417" s="32"/>
    </row>
    <row r="1418" spans="1:53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53"/>
      <c r="AZ1418" s="53"/>
      <c r="BA1418" s="32"/>
    </row>
    <row r="1419" spans="1:53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53"/>
      <c r="AZ1419" s="53"/>
      <c r="BA1419" s="32"/>
    </row>
    <row r="1420" spans="1:53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53"/>
      <c r="AZ1420" s="53"/>
      <c r="BA1420" s="32"/>
    </row>
    <row r="1421" spans="1:53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53"/>
      <c r="AZ1421" s="53"/>
      <c r="BA1421" s="32"/>
    </row>
    <row r="1422" spans="1:53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53"/>
      <c r="AZ1422" s="53"/>
      <c r="BA1422" s="32"/>
    </row>
    <row r="1423" spans="1:53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53"/>
      <c r="AZ1423" s="53"/>
      <c r="BA1423" s="32"/>
    </row>
    <row r="1424" spans="1:53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53"/>
      <c r="AZ1424" s="53"/>
      <c r="BA1424" s="32"/>
    </row>
    <row r="1425" spans="1:53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53"/>
      <c r="AZ1425" s="53"/>
      <c r="BA1425" s="32"/>
    </row>
    <row r="1426" spans="1:53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53"/>
      <c r="AZ1426" s="53"/>
      <c r="BA1426" s="32"/>
    </row>
    <row r="1427" spans="1:53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53"/>
      <c r="AZ1427" s="53"/>
      <c r="BA1427" s="32"/>
    </row>
    <row r="1428" spans="1:53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53"/>
      <c r="AZ1428" s="53"/>
      <c r="BA1428" s="32"/>
    </row>
    <row r="1429" spans="1:53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53"/>
      <c r="AZ1429" s="53"/>
      <c r="BA1429" s="32"/>
    </row>
    <row r="1430" spans="1:53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53"/>
      <c r="AZ1430" s="53"/>
      <c r="BA1430" s="32"/>
    </row>
    <row r="1431" spans="1:53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53"/>
      <c r="AZ1431" s="53"/>
      <c r="BA1431" s="32"/>
    </row>
    <row r="1432" spans="1:53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53"/>
      <c r="AZ1432" s="53"/>
      <c r="BA1432" s="32"/>
    </row>
    <row r="1433" spans="1:53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53"/>
      <c r="AZ1433" s="53"/>
      <c r="BA1433" s="32"/>
    </row>
    <row r="1434" spans="1:53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53"/>
      <c r="AZ1434" s="53"/>
      <c r="BA1434" s="32"/>
    </row>
    <row r="1435" spans="1:53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53"/>
      <c r="AZ1435" s="53"/>
      <c r="BA1435" s="32"/>
    </row>
    <row r="1436" spans="1:53" s="66" customFormat="1" x14ac:dyDescent="0.3">
      <c r="A1436" s="55"/>
      <c r="B1436" s="32"/>
      <c r="C1436" s="32"/>
      <c r="D1436" s="32"/>
      <c r="E1436" s="51"/>
      <c r="F1436" s="65"/>
      <c r="AL1436" s="53"/>
      <c r="AM1436" s="53"/>
      <c r="AN1436" s="53"/>
      <c r="AO1436" s="53"/>
      <c r="AP1436" s="53"/>
      <c r="AQ1436" s="53"/>
      <c r="AR1436" s="32"/>
      <c r="AS1436" s="32"/>
      <c r="AT1436" s="32"/>
      <c r="AU1436" s="53"/>
      <c r="AV1436" s="32"/>
      <c r="AW1436" s="32"/>
      <c r="AX1436" s="32"/>
      <c r="AY1436" s="53"/>
      <c r="AZ1436" s="53"/>
      <c r="BA1436" s="32"/>
    </row>
  </sheetData>
  <autoFilter ref="A7:BA62"/>
  <mergeCells count="24">
    <mergeCell ref="AS5:AS6"/>
    <mergeCell ref="AW1:AW3"/>
    <mergeCell ref="AY1:AY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  <mergeCell ref="AZ5:AZ6"/>
    <mergeCell ref="BA5:BA6"/>
    <mergeCell ref="AT5:AT6"/>
    <mergeCell ref="AU5:AU6"/>
    <mergeCell ref="AV5:AV6"/>
    <mergeCell ref="AW5:AW6"/>
    <mergeCell ref="AX5:AX6"/>
    <mergeCell ref="AY5:AY6"/>
  </mergeCells>
  <conditionalFormatting sqref="F5 C5:D5">
    <cfRule type="duplicateValues" dxfId="1501" priority="206"/>
  </conditionalFormatting>
  <conditionalFormatting sqref="F5 D3:D4">
    <cfRule type="timePeriod" dxfId="1500" priority="205" timePeriod="thisMonth">
      <formula>AND(MONTH(D3)=MONTH(TODAY()),YEAR(D3)=YEAR(TODAY()))</formula>
    </cfRule>
  </conditionalFormatting>
  <conditionalFormatting sqref="H5:AK5 AD6:AE7 AG6:AI7 P6:AB7 G5:G7 AJ6 AK6:AK7 AI8:AK48">
    <cfRule type="expression" dxfId="1499" priority="204">
      <formula>WEEKDAY(G$5)=1</formula>
    </cfRule>
  </conditionalFormatting>
  <conditionalFormatting sqref="G6:G7">
    <cfRule type="cellIs" dxfId="1498" priority="203" operator="equal">
      <formula>0</formula>
    </cfRule>
  </conditionalFormatting>
  <conditionalFormatting sqref="I5">
    <cfRule type="expression" dxfId="1497" priority="202">
      <formula>WEEKDAY(I$5)=1</formula>
    </cfRule>
  </conditionalFormatting>
  <conditionalFormatting sqref="S5">
    <cfRule type="expression" dxfId="1496" priority="201">
      <formula>WEEKDAY(S$5)=1</formula>
    </cfRule>
  </conditionalFormatting>
  <conditionalFormatting sqref="L5">
    <cfRule type="expression" dxfId="1495" priority="200">
      <formula>WEEKDAY(L$5)=1</formula>
    </cfRule>
  </conditionalFormatting>
  <conditionalFormatting sqref="AG5">
    <cfRule type="expression" dxfId="1494" priority="199">
      <formula>WEEKDAY(AG$5)=1</formula>
    </cfRule>
  </conditionalFormatting>
  <conditionalFormatting sqref="X5:Y5">
    <cfRule type="expression" dxfId="1493" priority="198">
      <formula>WEEKDAY(X$5)=1</formula>
    </cfRule>
  </conditionalFormatting>
  <conditionalFormatting sqref="Z5">
    <cfRule type="expression" dxfId="1492" priority="197">
      <formula>WEEKDAY(Z$5)=1</formula>
    </cfRule>
  </conditionalFormatting>
  <conditionalFormatting sqref="I6:N7">
    <cfRule type="expression" dxfId="1491" priority="196">
      <formula>WEEKDAY(I$5)=1</formula>
    </cfRule>
  </conditionalFormatting>
  <conditionalFormatting sqref="M5">
    <cfRule type="expression" dxfId="1490" priority="195">
      <formula>WEEKDAY(M$5)=1</formula>
    </cfRule>
  </conditionalFormatting>
  <conditionalFormatting sqref="P5">
    <cfRule type="expression" dxfId="1489" priority="194">
      <formula>WEEKDAY(P$5)=1</formula>
    </cfRule>
  </conditionalFormatting>
  <conditionalFormatting sqref="T5">
    <cfRule type="expression" dxfId="1488" priority="193">
      <formula>WEEKDAY(T$5)=1</formula>
    </cfRule>
  </conditionalFormatting>
  <conditionalFormatting sqref="W5">
    <cfRule type="expression" dxfId="1487" priority="192">
      <formula>WEEKDAY(W$5)=1</formula>
    </cfRule>
  </conditionalFormatting>
  <conditionalFormatting sqref="AA5">
    <cfRule type="expression" dxfId="1486" priority="191">
      <formula>WEEKDAY(AA$5)=1</formula>
    </cfRule>
  </conditionalFormatting>
  <conditionalFormatting sqref="AD5">
    <cfRule type="expression" dxfId="1485" priority="190">
      <formula>WEEKDAY(AD$5)=1</formula>
    </cfRule>
  </conditionalFormatting>
  <conditionalFormatting sqref="AH5">
    <cfRule type="expression" dxfId="1484" priority="189">
      <formula>WEEKDAY(AH$5)=1</formula>
    </cfRule>
  </conditionalFormatting>
  <conditionalFormatting sqref="AK5">
    <cfRule type="expression" dxfId="1483" priority="188">
      <formula>WEEKDAY(AK$5)=1</formula>
    </cfRule>
  </conditionalFormatting>
  <conditionalFormatting sqref="E1437:E1048576">
    <cfRule type="cellIs" dxfId="1482" priority="187" operator="greaterThan">
      <formula>43556</formula>
    </cfRule>
  </conditionalFormatting>
  <conditionalFormatting sqref="AF5">
    <cfRule type="expression" dxfId="1481" priority="186">
      <formula>WEEKDAY(AF$5)=1</formula>
    </cfRule>
  </conditionalFormatting>
  <conditionalFormatting sqref="AF6:AF7">
    <cfRule type="expression" dxfId="1480" priority="185">
      <formula>WEEKDAY(AF$5)=1</formula>
    </cfRule>
  </conditionalFormatting>
  <conditionalFormatting sqref="K5">
    <cfRule type="expression" dxfId="1479" priority="184">
      <formula>WEEKDAY(K$5)=1</formula>
    </cfRule>
  </conditionalFormatting>
  <conditionalFormatting sqref="AC5:AC7">
    <cfRule type="expression" dxfId="1478" priority="183">
      <formula>WEEKDAY(AC$5)=1</formula>
    </cfRule>
  </conditionalFormatting>
  <conditionalFormatting sqref="AJ5:AJ7 AK5:AK6">
    <cfRule type="expression" dxfId="1477" priority="182">
      <formula>WEEKDAY(AJ$5)=1</formula>
    </cfRule>
  </conditionalFormatting>
  <conditionalFormatting sqref="O5:O7">
    <cfRule type="expression" dxfId="1476" priority="181">
      <formula>WEEKDAY(O$5)=1</formula>
    </cfRule>
  </conditionalFormatting>
  <conditionalFormatting sqref="H5:H7">
    <cfRule type="expression" dxfId="1475" priority="180">
      <formula>WEEKDAY(H$5)=1</formula>
    </cfRule>
  </conditionalFormatting>
  <conditionalFormatting sqref="G7:W7 Y7:AK7 G6:AK6">
    <cfRule type="expression" dxfId="1474" priority="179">
      <formula>WEEKDAY(G$5)=1</formula>
    </cfRule>
  </conditionalFormatting>
  <conditionalFormatting sqref="C1437:D1048576 A3:A4 E4 B1240:B1436 C5:D5">
    <cfRule type="duplicateValues" dxfId="1473" priority="178"/>
  </conditionalFormatting>
  <conditionalFormatting sqref="AK6:AK7">
    <cfRule type="expression" dxfId="1472" priority="177">
      <formula>WEEKDAY(AK$5)=1</formula>
    </cfRule>
  </conditionalFormatting>
  <conditionalFormatting sqref="E5">
    <cfRule type="duplicateValues" dxfId="1471" priority="176"/>
  </conditionalFormatting>
  <conditionalFormatting sqref="E5">
    <cfRule type="duplicateValues" dxfId="1470" priority="175"/>
  </conditionalFormatting>
  <conditionalFormatting sqref="G7:W7 Y7:AK7 G5:AK6">
    <cfRule type="expression" dxfId="1469" priority="174">
      <formula>WEEKDAY(G$5)=1</formula>
    </cfRule>
  </conditionalFormatting>
  <conditionalFormatting sqref="B8">
    <cfRule type="duplicateValues" dxfId="1468" priority="173"/>
  </conditionalFormatting>
  <conditionalFormatting sqref="F8">
    <cfRule type="cellIs" dxfId="1467" priority="172" operator="greaterThan">
      <formula>#REF!</formula>
    </cfRule>
  </conditionalFormatting>
  <conditionalFormatting sqref="E8">
    <cfRule type="cellIs" dxfId="1466" priority="171" operator="greaterThan">
      <formula>43586</formula>
    </cfRule>
  </conditionalFormatting>
  <conditionalFormatting sqref="AT50:AT60 AT68:AT69 AT62:AT64 AT71:AT1048576 AT1:AT48">
    <cfRule type="cellIs" dxfId="1465" priority="170" operator="lessThan">
      <formula>0</formula>
    </cfRule>
  </conditionalFormatting>
  <conditionalFormatting sqref="AK6">
    <cfRule type="expression" dxfId="1464" priority="169">
      <formula>WEEKDAY(AK$5)=1</formula>
    </cfRule>
  </conditionalFormatting>
  <conditionalFormatting sqref="AK5">
    <cfRule type="expression" dxfId="1463" priority="168">
      <formula>WEEKDAY(AK$5)=1</formula>
    </cfRule>
  </conditionalFormatting>
  <conditionalFormatting sqref="AK5">
    <cfRule type="expression" dxfId="1462" priority="166">
      <formula>WEEKDAY(AK$5)=1</formula>
    </cfRule>
  </conditionalFormatting>
  <conditionalFormatting sqref="AK6">
    <cfRule type="expression" dxfId="1461" priority="167">
      <formula>WEEKDAY(AK$5)=1</formula>
    </cfRule>
  </conditionalFormatting>
  <conditionalFormatting sqref="AT61">
    <cfRule type="cellIs" dxfId="1460" priority="165" operator="lessThan">
      <formula>0</formula>
    </cfRule>
  </conditionalFormatting>
  <conditionalFormatting sqref="AI5:AK5">
    <cfRule type="expression" dxfId="1459" priority="164">
      <formula>WEEKDAY(AI$5)=1</formula>
    </cfRule>
  </conditionalFormatting>
  <conditionalFormatting sqref="AT65">
    <cfRule type="cellIs" dxfId="1458" priority="163" operator="lessThan">
      <formula>0</formula>
    </cfRule>
  </conditionalFormatting>
  <conditionalFormatting sqref="AT66">
    <cfRule type="cellIs" dxfId="1457" priority="162" operator="lessThan">
      <formula>0</formula>
    </cfRule>
  </conditionalFormatting>
  <conditionalFormatting sqref="AT67">
    <cfRule type="cellIs" dxfId="1456" priority="161" operator="lessThan">
      <formula>0</formula>
    </cfRule>
  </conditionalFormatting>
  <conditionalFormatting sqref="AI8:AK48">
    <cfRule type="cellIs" dxfId="1455" priority="154" operator="equal">
      <formula>0</formula>
    </cfRule>
    <cfRule type="expression" dxfId="1454" priority="155">
      <formula>WEEKDAY(AI$5)=1</formula>
    </cfRule>
  </conditionalFormatting>
  <conditionalFormatting sqref="AI8:AK48">
    <cfRule type="expression" dxfId="1453" priority="152">
      <formula>WEEKDAY(AI$5)=1</formula>
    </cfRule>
    <cfRule type="cellIs" dxfId="1452" priority="153" operator="equal">
      <formula>0</formula>
    </cfRule>
  </conditionalFormatting>
  <conditionalFormatting sqref="AI8:AK48">
    <cfRule type="expression" dxfId="1451" priority="150">
      <formula>AI8="KL"</formula>
    </cfRule>
    <cfRule type="expression" dxfId="1450" priority="151">
      <formula>#REF!="KL"</formula>
    </cfRule>
  </conditionalFormatting>
  <conditionalFormatting sqref="AI8:AK48">
    <cfRule type="expression" dxfId="1449" priority="156">
      <formula>AI8="O"</formula>
    </cfRule>
    <cfRule type="expression" dxfId="1448" priority="157">
      <formula>AI8="P/2"</formula>
    </cfRule>
    <cfRule type="expression" dxfId="1447" priority="158">
      <formula>AI8="P"</formula>
    </cfRule>
    <cfRule type="expression" dxfId="1446" priority="159">
      <formula>$G8="P"</formula>
    </cfRule>
    <cfRule type="expression" dxfId="1445" priority="160">
      <formula>#REF!="P"</formula>
    </cfRule>
  </conditionalFormatting>
  <conditionalFormatting sqref="AT70">
    <cfRule type="cellIs" dxfId="1444" priority="149" operator="lessThan">
      <formula>0</formula>
    </cfRule>
  </conditionalFormatting>
  <conditionalFormatting sqref="AI11:AK11">
    <cfRule type="expression" dxfId="1443" priority="148">
      <formula>WEEKDAY(AI$5)=1</formula>
    </cfRule>
  </conditionalFormatting>
  <conditionalFormatting sqref="AI11:AK11">
    <cfRule type="cellIs" dxfId="1442" priority="141" operator="equal">
      <formula>0</formula>
    </cfRule>
    <cfRule type="expression" dxfId="1441" priority="142">
      <formula>WEEKDAY(AI$5)=1</formula>
    </cfRule>
  </conditionalFormatting>
  <conditionalFormatting sqref="AI11:AK11">
    <cfRule type="expression" dxfId="1440" priority="139">
      <formula>WEEKDAY(AI$5)=1</formula>
    </cfRule>
    <cfRule type="cellIs" dxfId="1439" priority="140" operator="equal">
      <formula>0</formula>
    </cfRule>
  </conditionalFormatting>
  <conditionalFormatting sqref="AI11:AK11">
    <cfRule type="expression" dxfId="1438" priority="137">
      <formula>AI11="KL"</formula>
    </cfRule>
    <cfRule type="expression" dxfId="1437" priority="138">
      <formula>#REF!="KL"</formula>
    </cfRule>
  </conditionalFormatting>
  <conditionalFormatting sqref="AI11:AK11">
    <cfRule type="expression" dxfId="1436" priority="143">
      <formula>AI11="O"</formula>
    </cfRule>
    <cfRule type="expression" dxfId="1435" priority="144">
      <formula>AI11="P/2"</formula>
    </cfRule>
    <cfRule type="expression" dxfId="1434" priority="145">
      <formula>AI11="P"</formula>
    </cfRule>
    <cfRule type="expression" dxfId="1433" priority="146">
      <formula>$G11="P"</formula>
    </cfRule>
    <cfRule type="expression" dxfId="1432" priority="147">
      <formula>#REF!="P"</formula>
    </cfRule>
  </conditionalFormatting>
  <conditionalFormatting sqref="AJ48:AK48">
    <cfRule type="expression" dxfId="1431" priority="47">
      <formula>WEEKDAY(AJ$5)=1</formula>
    </cfRule>
  </conditionalFormatting>
  <conditionalFormatting sqref="AJ48:AK48">
    <cfRule type="cellIs" dxfId="1430" priority="45" operator="equal">
      <formula>0</formula>
    </cfRule>
    <cfRule type="expression" dxfId="1429" priority="46">
      <formula>WEEKDAY(AJ$5)=1</formula>
    </cfRule>
  </conditionalFormatting>
  <conditionalFormatting sqref="AJ48:AK48">
    <cfRule type="expression" dxfId="1428" priority="43">
      <formula>WEEKDAY(AJ$5)=1</formula>
    </cfRule>
    <cfRule type="cellIs" dxfId="1427" priority="44" operator="equal">
      <formula>0</formula>
    </cfRule>
  </conditionalFormatting>
  <conditionalFormatting sqref="AJ48:AK48">
    <cfRule type="expression" dxfId="1426" priority="41">
      <formula>AJ48="KL"</formula>
    </cfRule>
    <cfRule type="expression" dxfId="1425" priority="42">
      <formula>#REF!="KL"</formula>
    </cfRule>
  </conditionalFormatting>
  <conditionalFormatting sqref="AJ48:AK48">
    <cfRule type="expression" dxfId="1424" priority="48">
      <formula>AJ48="O"</formula>
    </cfRule>
    <cfRule type="expression" dxfId="1423" priority="49">
      <formula>AJ48="P/2"</formula>
    </cfRule>
    <cfRule type="expression" dxfId="1422" priority="50">
      <formula>AJ48="P"</formula>
    </cfRule>
    <cfRule type="expression" dxfId="1421" priority="51">
      <formula>$G48="P"</formula>
    </cfRule>
    <cfRule type="expression" dxfId="1420" priority="52">
      <formula>#REF!="P"</formula>
    </cfRule>
  </conditionalFormatting>
  <conditionalFormatting sqref="AJ48:AK48">
    <cfRule type="expression" dxfId="1419" priority="53">
      <formula>AJ48="KL"</formula>
    </cfRule>
    <cfRule type="expression" dxfId="1418" priority="54">
      <formula>#REF!="KL"</formula>
    </cfRule>
  </conditionalFormatting>
  <conditionalFormatting sqref="AJ48:AK48">
    <cfRule type="expression" dxfId="1417" priority="55">
      <formula>AJ48="KL"</formula>
    </cfRule>
    <cfRule type="expression" dxfId="1416" priority="56">
      <formula>#REF!="KL"</formula>
    </cfRule>
  </conditionalFormatting>
  <conditionalFormatting sqref="AI48">
    <cfRule type="expression" dxfId="1415" priority="31">
      <formula>WEEKDAY(AI$5)=1</formula>
    </cfRule>
  </conditionalFormatting>
  <conditionalFormatting sqref="AI48">
    <cfRule type="cellIs" dxfId="1414" priority="29" operator="equal">
      <formula>0</formula>
    </cfRule>
    <cfRule type="expression" dxfId="1413" priority="30">
      <formula>WEEKDAY(AI$5)=1</formula>
    </cfRule>
  </conditionalFormatting>
  <conditionalFormatting sqref="AI48">
    <cfRule type="expression" dxfId="1412" priority="27">
      <formula>WEEKDAY(AI$5)=1</formula>
    </cfRule>
    <cfRule type="cellIs" dxfId="1411" priority="28" operator="equal">
      <formula>0</formula>
    </cfRule>
  </conditionalFormatting>
  <conditionalFormatting sqref="AI48">
    <cfRule type="expression" dxfId="1410" priority="25">
      <formula>AI48="KL"</formula>
    </cfRule>
    <cfRule type="expression" dxfId="1409" priority="26">
      <formula>#REF!="KL"</formula>
    </cfRule>
  </conditionalFormatting>
  <conditionalFormatting sqref="AI48">
    <cfRule type="expression" dxfId="1408" priority="32">
      <formula>AI48="O"</formula>
    </cfRule>
    <cfRule type="expression" dxfId="1407" priority="33">
      <formula>AI48="P/2"</formula>
    </cfRule>
    <cfRule type="expression" dxfId="1406" priority="34">
      <formula>AI48="P"</formula>
    </cfRule>
    <cfRule type="expression" dxfId="1405" priority="35">
      <formula>$G48="P"</formula>
    </cfRule>
    <cfRule type="expression" dxfId="1404" priority="36">
      <formula>#REF!="P"</formula>
    </cfRule>
  </conditionalFormatting>
  <conditionalFormatting sqref="AI48">
    <cfRule type="expression" dxfId="1403" priority="37">
      <formula>AI48="KL"</formula>
    </cfRule>
    <cfRule type="expression" dxfId="1402" priority="38">
      <formula>#REF!="KL"</formula>
    </cfRule>
  </conditionalFormatting>
  <conditionalFormatting sqref="AI48">
    <cfRule type="expression" dxfId="1401" priority="39">
      <formula>AI48="KL"</formula>
    </cfRule>
    <cfRule type="expression" dxfId="1400" priority="40">
      <formula>#REF!="KL"</formula>
    </cfRule>
  </conditionalFormatting>
  <conditionalFormatting sqref="G8:AH8">
    <cfRule type="expression" dxfId="1399" priority="24">
      <formula>WEEKDAY(G$5)=1</formula>
    </cfRule>
  </conditionalFormatting>
  <conditionalFormatting sqref="G8:AH8">
    <cfRule type="cellIs" dxfId="1398" priority="17" operator="equal">
      <formula>0</formula>
    </cfRule>
    <cfRule type="expression" dxfId="1397" priority="18">
      <formula>WEEKDAY(G$5)=1</formula>
    </cfRule>
  </conditionalFormatting>
  <conditionalFormatting sqref="G8:AH8">
    <cfRule type="expression" dxfId="1396" priority="15">
      <formula>WEEKDAY(G$5)=1</formula>
    </cfRule>
    <cfRule type="cellIs" dxfId="1395" priority="16" operator="equal">
      <formula>0</formula>
    </cfRule>
  </conditionalFormatting>
  <conditionalFormatting sqref="G8:AH8">
    <cfRule type="expression" dxfId="1394" priority="13">
      <formula>G8="KL"</formula>
    </cfRule>
    <cfRule type="expression" dxfId="1393" priority="14">
      <formula>#REF!="KL"</formula>
    </cfRule>
  </conditionalFormatting>
  <conditionalFormatting sqref="G8:AH8">
    <cfRule type="expression" dxfId="1392" priority="19">
      <formula>G8="O"</formula>
    </cfRule>
    <cfRule type="expression" dxfId="1391" priority="20">
      <formula>G8="P/2"</formula>
    </cfRule>
    <cfRule type="expression" dxfId="1390" priority="21">
      <formula>G8="P"</formula>
    </cfRule>
    <cfRule type="expression" dxfId="1389" priority="22">
      <formula>$G8="P"</formula>
    </cfRule>
    <cfRule type="expression" dxfId="1388" priority="23">
      <formula>#REF!="P"</formula>
    </cfRule>
  </conditionalFormatting>
  <conditionalFormatting sqref="G9:AH48">
    <cfRule type="expression" dxfId="1387" priority="12">
      <formula>WEEKDAY(G$5)=1</formula>
    </cfRule>
  </conditionalFormatting>
  <conditionalFormatting sqref="G9:AH48">
    <cfRule type="cellIs" dxfId="1386" priority="5" operator="equal">
      <formula>0</formula>
    </cfRule>
    <cfRule type="expression" dxfId="1385" priority="6">
      <formula>WEEKDAY(G$5)=1</formula>
    </cfRule>
  </conditionalFormatting>
  <conditionalFormatting sqref="G9:AH48">
    <cfRule type="expression" dxfId="1384" priority="3">
      <formula>WEEKDAY(G$5)=1</formula>
    </cfRule>
    <cfRule type="cellIs" dxfId="1383" priority="4" operator="equal">
      <formula>0</formula>
    </cfRule>
  </conditionalFormatting>
  <conditionalFormatting sqref="G9:AH48">
    <cfRule type="expression" dxfId="1382" priority="1">
      <formula>G9="KL"</formula>
    </cfRule>
    <cfRule type="expression" dxfId="1381" priority="2">
      <formula>#REF!="KL"</formula>
    </cfRule>
  </conditionalFormatting>
  <conditionalFormatting sqref="G9:AH48">
    <cfRule type="expression" dxfId="1380" priority="7">
      <formula>G9="O"</formula>
    </cfRule>
    <cfRule type="expression" dxfId="1379" priority="8">
      <formula>G9="P/2"</formula>
    </cfRule>
    <cfRule type="expression" dxfId="1378" priority="9">
      <formula>G9="P"</formula>
    </cfRule>
    <cfRule type="expression" dxfId="1377" priority="10">
      <formula>$G9="P"</formula>
    </cfRule>
    <cfRule type="expression" dxfId="1376" priority="11">
      <formula>#REF!="P"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8"/>
  <sheetViews>
    <sheetView showZeros="0" zoomScale="70" zoomScaleNormal="70" workbookViewId="0">
      <pane xSplit="3" ySplit="6" topLeftCell="D52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D68" sqref="D68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6" width="5.5546875" style="66" customWidth="1"/>
    <col min="37" max="37" width="6.21875" style="66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8" width="16.77734375" style="32" customWidth="1"/>
    <col min="49" max="49" width="20.109375" style="32" customWidth="1"/>
    <col min="50" max="50" width="13.109375" style="32" customWidth="1"/>
    <col min="51" max="51" width="19.44140625" style="53" customWidth="1"/>
    <col min="52" max="52" width="13.21875" style="53" customWidth="1"/>
    <col min="53" max="53" width="67.88671875" style="32" customWidth="1"/>
    <col min="54" max="54" width="13.88671875" style="32" hidden="1" customWidth="1"/>
    <col min="55" max="55" width="13.6640625" style="32" customWidth="1"/>
    <col min="56" max="16384" width="9" style="32"/>
  </cols>
  <sheetData>
    <row r="1" spans="1:55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W1" s="191" t="s">
        <v>137</v>
      </c>
      <c r="AY1" s="193" t="s">
        <v>92</v>
      </c>
      <c r="AZ1" s="7"/>
    </row>
    <row r="2" spans="1:55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3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3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/>
      <c r="AW2" s="192"/>
      <c r="AY2" s="194"/>
      <c r="AZ2" s="7"/>
      <c r="BA2" s="7"/>
    </row>
    <row r="3" spans="1:55" s="12" customFormat="1" outlineLevel="1" x14ac:dyDescent="0.3">
      <c r="A3" s="11">
        <v>2026</v>
      </c>
      <c r="C3" s="13">
        <f>EOMONTH(H6,-1)+1</f>
        <v>46082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192"/>
      <c r="AY3" s="194"/>
      <c r="AZ3" s="20"/>
    </row>
    <row r="4" spans="1:55" s="21" customFormat="1" outlineLevel="1" x14ac:dyDescent="0.3">
      <c r="A4" s="11">
        <v>3</v>
      </c>
      <c r="C4" s="13">
        <f>EOMONTH(G6,0)</f>
        <v>46112</v>
      </c>
      <c r="D4" s="14">
        <f>NETWORKDAYS.INTL($C$3,$C$4,"1111110")</f>
        <v>5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Y4" s="26"/>
      <c r="AZ4" s="26"/>
    </row>
    <row r="5" spans="1:55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1</v>
      </c>
      <c r="H5" s="27">
        <f t="shared" ref="H5:N5" si="0">WEEKDAY(H6)</f>
        <v>2</v>
      </c>
      <c r="I5" s="27">
        <f t="shared" si="0"/>
        <v>3</v>
      </c>
      <c r="J5" s="27">
        <f t="shared" si="0"/>
        <v>4</v>
      </c>
      <c r="K5" s="27">
        <f t="shared" si="0"/>
        <v>5</v>
      </c>
      <c r="L5" s="27">
        <f t="shared" si="0"/>
        <v>6</v>
      </c>
      <c r="M5" s="27">
        <f t="shared" si="0"/>
        <v>7</v>
      </c>
      <c r="N5" s="27">
        <f t="shared" si="0"/>
        <v>1</v>
      </c>
      <c r="O5" s="27">
        <f>WEEKDAY(O6)</f>
        <v>2</v>
      </c>
      <c r="P5" s="27">
        <f t="shared" ref="P5:AK5" si="1">WEEKDAY(P6)</f>
        <v>3</v>
      </c>
      <c r="Q5" s="27">
        <f t="shared" si="1"/>
        <v>4</v>
      </c>
      <c r="R5" s="27">
        <f t="shared" si="1"/>
        <v>5</v>
      </c>
      <c r="S5" s="27">
        <f t="shared" si="1"/>
        <v>6</v>
      </c>
      <c r="T5" s="27">
        <f t="shared" si="1"/>
        <v>7</v>
      </c>
      <c r="U5" s="27">
        <f t="shared" si="1"/>
        <v>1</v>
      </c>
      <c r="V5" s="27">
        <f t="shared" si="1"/>
        <v>2</v>
      </c>
      <c r="W5" s="27">
        <f t="shared" si="1"/>
        <v>3</v>
      </c>
      <c r="X5" s="27">
        <f t="shared" si="1"/>
        <v>4</v>
      </c>
      <c r="Y5" s="27">
        <f t="shared" si="1"/>
        <v>5</v>
      </c>
      <c r="Z5" s="27">
        <f t="shared" si="1"/>
        <v>6</v>
      </c>
      <c r="AA5" s="27">
        <f t="shared" si="1"/>
        <v>7</v>
      </c>
      <c r="AB5" s="27">
        <f t="shared" si="1"/>
        <v>1</v>
      </c>
      <c r="AC5" s="27">
        <f t="shared" si="1"/>
        <v>2</v>
      </c>
      <c r="AD5" s="27">
        <f t="shared" si="1"/>
        <v>3</v>
      </c>
      <c r="AE5" s="27">
        <f t="shared" si="1"/>
        <v>4</v>
      </c>
      <c r="AF5" s="27">
        <f t="shared" si="1"/>
        <v>5</v>
      </c>
      <c r="AG5" s="27">
        <f t="shared" si="1"/>
        <v>6</v>
      </c>
      <c r="AH5" s="27">
        <f t="shared" si="1"/>
        <v>7</v>
      </c>
      <c r="AI5" s="27">
        <f t="shared" si="1"/>
        <v>1</v>
      </c>
      <c r="AJ5" s="27">
        <f t="shared" si="1"/>
        <v>2</v>
      </c>
      <c r="AK5" s="27">
        <f t="shared" si="1"/>
        <v>3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144</v>
      </c>
      <c r="AT5" s="186" t="s">
        <v>155</v>
      </c>
      <c r="AU5" s="187" t="s">
        <v>13</v>
      </c>
      <c r="AV5" s="189" t="s">
        <v>15</v>
      </c>
      <c r="AW5" s="184" t="s">
        <v>130</v>
      </c>
      <c r="AX5" s="184" t="s">
        <v>78</v>
      </c>
      <c r="AY5" s="184" t="s">
        <v>147</v>
      </c>
      <c r="AZ5" s="182" t="s">
        <v>80</v>
      </c>
      <c r="BA5" s="184" t="s">
        <v>14</v>
      </c>
    </row>
    <row r="6" spans="1:55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46082</v>
      </c>
      <c r="H6" s="30">
        <f t="shared" ref="H6:AK6" si="2">G6+1</f>
        <v>46083</v>
      </c>
      <c r="I6" s="30">
        <f t="shared" si="2"/>
        <v>46084</v>
      </c>
      <c r="J6" s="30">
        <f>I6+1</f>
        <v>46085</v>
      </c>
      <c r="K6" s="30">
        <f t="shared" si="2"/>
        <v>46086</v>
      </c>
      <c r="L6" s="30">
        <f t="shared" si="2"/>
        <v>46087</v>
      </c>
      <c r="M6" s="30">
        <f t="shared" si="2"/>
        <v>46088</v>
      </c>
      <c r="N6" s="30">
        <f t="shared" si="2"/>
        <v>46089</v>
      </c>
      <c r="O6" s="30">
        <f t="shared" si="2"/>
        <v>46090</v>
      </c>
      <c r="P6" s="30">
        <f t="shared" si="2"/>
        <v>46091</v>
      </c>
      <c r="Q6" s="30">
        <f t="shared" si="2"/>
        <v>46092</v>
      </c>
      <c r="R6" s="30">
        <f t="shared" si="2"/>
        <v>46093</v>
      </c>
      <c r="S6" s="30">
        <f t="shared" si="2"/>
        <v>46094</v>
      </c>
      <c r="T6" s="30">
        <f t="shared" si="2"/>
        <v>46095</v>
      </c>
      <c r="U6" s="30">
        <f t="shared" si="2"/>
        <v>46096</v>
      </c>
      <c r="V6" s="30">
        <f t="shared" si="2"/>
        <v>46097</v>
      </c>
      <c r="W6" s="30">
        <f t="shared" si="2"/>
        <v>46098</v>
      </c>
      <c r="X6" s="30">
        <f t="shared" si="2"/>
        <v>46099</v>
      </c>
      <c r="Y6" s="30">
        <f t="shared" si="2"/>
        <v>46100</v>
      </c>
      <c r="Z6" s="30">
        <f t="shared" si="2"/>
        <v>46101</v>
      </c>
      <c r="AA6" s="30">
        <f t="shared" si="2"/>
        <v>46102</v>
      </c>
      <c r="AB6" s="30">
        <f t="shared" si="2"/>
        <v>46103</v>
      </c>
      <c r="AC6" s="30">
        <f t="shared" si="2"/>
        <v>46104</v>
      </c>
      <c r="AD6" s="30">
        <f t="shared" si="2"/>
        <v>46105</v>
      </c>
      <c r="AE6" s="30">
        <f t="shared" si="2"/>
        <v>46106</v>
      </c>
      <c r="AF6" s="30">
        <f t="shared" si="2"/>
        <v>46107</v>
      </c>
      <c r="AG6" s="30">
        <f t="shared" si="2"/>
        <v>46108</v>
      </c>
      <c r="AH6" s="30">
        <f t="shared" si="2"/>
        <v>46109</v>
      </c>
      <c r="AI6" s="30">
        <f t="shared" si="2"/>
        <v>46110</v>
      </c>
      <c r="AJ6" s="30">
        <f t="shared" si="2"/>
        <v>46111</v>
      </c>
      <c r="AK6" s="30">
        <f t="shared" si="2"/>
        <v>46112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85"/>
      <c r="AX6" s="185"/>
      <c r="AY6" s="185"/>
      <c r="AZ6" s="183"/>
      <c r="BA6" s="185"/>
    </row>
    <row r="7" spans="1:55" ht="15" customHeight="1" x14ac:dyDescent="0.3">
      <c r="A7" s="115"/>
      <c r="B7" s="116"/>
      <c r="C7" s="115"/>
      <c r="D7" s="115"/>
      <c r="E7" s="117"/>
      <c r="F7" s="117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118"/>
      <c r="AM7" s="118"/>
      <c r="AN7" s="118"/>
      <c r="AO7" s="118"/>
      <c r="AP7" s="118"/>
      <c r="AQ7" s="31"/>
      <c r="AR7" s="31"/>
      <c r="AS7" s="118"/>
      <c r="AT7" s="118"/>
      <c r="AU7" s="121"/>
      <c r="AV7" s="122"/>
      <c r="AW7" s="120"/>
      <c r="AX7" s="120"/>
      <c r="AY7" s="119"/>
      <c r="AZ7" s="119"/>
      <c r="BA7" s="120"/>
    </row>
    <row r="8" spans="1:55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/>
      <c r="H8" s="69">
        <v>8</v>
      </c>
      <c r="I8" s="69">
        <v>8</v>
      </c>
      <c r="J8" s="69">
        <v>8</v>
      </c>
      <c r="K8" s="69">
        <v>8</v>
      </c>
      <c r="L8" s="69">
        <v>8</v>
      </c>
      <c r="M8" s="69">
        <v>8</v>
      </c>
      <c r="N8" s="69"/>
      <c r="O8" s="69">
        <v>8</v>
      </c>
      <c r="P8" s="69">
        <v>8</v>
      </c>
      <c r="Q8" s="69">
        <v>8</v>
      </c>
      <c r="R8" s="69">
        <v>8</v>
      </c>
      <c r="S8" s="69">
        <v>8</v>
      </c>
      <c r="T8" s="69">
        <v>8</v>
      </c>
      <c r="U8" s="69"/>
      <c r="V8" s="69">
        <v>8</v>
      </c>
      <c r="W8" s="69">
        <v>8</v>
      </c>
      <c r="X8" s="69">
        <v>8</v>
      </c>
      <c r="Y8" s="69">
        <v>8</v>
      </c>
      <c r="Z8" s="69">
        <v>8</v>
      </c>
      <c r="AA8" s="69">
        <v>8</v>
      </c>
      <c r="AB8" s="69"/>
      <c r="AC8" s="69">
        <v>8</v>
      </c>
      <c r="AD8" s="69">
        <v>8</v>
      </c>
      <c r="AE8" s="69">
        <v>8</v>
      </c>
      <c r="AF8" s="69">
        <v>8</v>
      </c>
      <c r="AG8" s="69">
        <v>8</v>
      </c>
      <c r="AH8" s="69">
        <v>8</v>
      </c>
      <c r="AI8" s="69"/>
      <c r="AJ8" s="69">
        <v>8</v>
      </c>
      <c r="AK8" s="69">
        <v>8</v>
      </c>
      <c r="AL8" s="38">
        <f>SUM(G8:AK8)/8+COUNTIF(G8:AK8,"P/2")*0.5</f>
        <v>26</v>
      </c>
      <c r="AM8" s="38">
        <f>COUNTIF(G8:AK8,"P")+COUNTIF(G8:AK8,"P/2")*0.5</f>
        <v>0</v>
      </c>
      <c r="AN8" s="38">
        <f>COUNTIF(G8:AK8,"NL")+COUNTIF(G8:AK8,"NL/2")*0.5+COUNTIF(G8:AK8,"HL")</f>
        <v>0</v>
      </c>
      <c r="AO8" s="38">
        <f>COUNTIF(G8:AK8,"O")</f>
        <v>0</v>
      </c>
      <c r="AP8" s="38">
        <f>COUNTIF(G8:AK8,"KL")+COUNTIF(G8:AK8,"KL/2")*0.5+COUNTIF(G8:AK8,"4")*0.5+COUNTIF(G8:AK8,"")-$D$4+COUNTIF(G8:AK8,"N")+COUNTIF(G8:AK8,"0")</f>
        <v>0</v>
      </c>
      <c r="AQ8" s="38">
        <f>AP8+AM8+AO8</f>
        <v>0</v>
      </c>
      <c r="AR8" s="39">
        <f>$AR$2-AP8-AO8</f>
        <v>26</v>
      </c>
      <c r="AS8" s="40">
        <f>INDEX([1]T03.2026!$C:$C,MATCH(C8,[1]T03.2026!$B:$B,0))</f>
        <v>11</v>
      </c>
      <c r="AT8" s="42">
        <f>INDEX([1]T03.2026!$J:$J,MATCH(C8,[1]T03.2026!$B:$B,0))</f>
        <v>12</v>
      </c>
      <c r="AU8" s="41">
        <v>1110900</v>
      </c>
      <c r="AV8" s="43"/>
      <c r="AW8" s="41"/>
      <c r="AX8" s="41"/>
      <c r="AY8" s="41"/>
      <c r="AZ8" s="41"/>
      <c r="BA8" s="40"/>
      <c r="BB8" s="54">
        <f>COUNTIF(G8:AK8,"KL/2")+COUNTIF(G8:AK8,"4")+COUNTIF(G8:AK8,"P/2")</f>
        <v>0</v>
      </c>
      <c r="BC8" s="32">
        <f>COUNTIF(C:C,#REF!)</f>
        <v>0</v>
      </c>
    </row>
    <row r="9" spans="1:55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/>
      <c r="H9" s="69">
        <v>8</v>
      </c>
      <c r="I9" s="69">
        <v>8</v>
      </c>
      <c r="J9" s="69">
        <v>8</v>
      </c>
      <c r="K9" s="69">
        <v>8</v>
      </c>
      <c r="L9" s="69">
        <v>8</v>
      </c>
      <c r="M9" s="69">
        <v>8</v>
      </c>
      <c r="N9" s="69"/>
      <c r="O9" s="69">
        <v>8</v>
      </c>
      <c r="P9" s="69">
        <v>8</v>
      </c>
      <c r="Q9" s="69">
        <v>8</v>
      </c>
      <c r="R9" s="69">
        <v>8</v>
      </c>
      <c r="S9" s="69">
        <v>8</v>
      </c>
      <c r="T9" s="69">
        <v>8</v>
      </c>
      <c r="U9" s="69"/>
      <c r="V9" s="69">
        <v>8</v>
      </c>
      <c r="W9" s="69">
        <v>8</v>
      </c>
      <c r="X9" s="69">
        <v>8</v>
      </c>
      <c r="Y9" s="69">
        <v>8</v>
      </c>
      <c r="Z9" s="69">
        <v>8</v>
      </c>
      <c r="AA9" s="69">
        <v>8</v>
      </c>
      <c r="AB9" s="69"/>
      <c r="AC9" s="69">
        <v>8</v>
      </c>
      <c r="AD9" s="69">
        <v>8</v>
      </c>
      <c r="AE9" s="69">
        <v>8</v>
      </c>
      <c r="AF9" s="69">
        <v>8</v>
      </c>
      <c r="AG9" s="69">
        <v>8</v>
      </c>
      <c r="AH9" s="69">
        <v>8</v>
      </c>
      <c r="AI9" s="69"/>
      <c r="AJ9" s="69">
        <v>8</v>
      </c>
      <c r="AK9" s="69">
        <v>8</v>
      </c>
      <c r="AL9" s="38">
        <f t="shared" ref="AL9:AL50" si="3">SUM(G9:AK9)/8+COUNTIF(G9:AK9,"P/2")*0.5</f>
        <v>26</v>
      </c>
      <c r="AM9" s="38">
        <f t="shared" ref="AM9:AM50" si="4">COUNTIF(G9:AK9,"P")+COUNTIF(G9:AK9,"P/2")*0.5</f>
        <v>0</v>
      </c>
      <c r="AN9" s="38">
        <f t="shared" ref="AN9:AN50" si="5">COUNTIF(G9:AK9,"NL")+COUNTIF(G9:AK9,"NL/2")*0.5+COUNTIF(G9:AK9,"HL")</f>
        <v>0</v>
      </c>
      <c r="AO9" s="38">
        <f t="shared" ref="AO9:AO50" si="6">COUNTIF(G9:AK9,"O")</f>
        <v>0</v>
      </c>
      <c r="AP9" s="38">
        <f t="shared" ref="AP9:AP50" si="7">COUNTIF(G9:AK9,"KL")+COUNTIF(G9:AK9,"KL/2")*0.5+COUNTIF(G9:AK9,"4")*0.5+COUNTIF(G9:AK9,"")-$D$4+COUNTIF(G9:AK9,"N")+COUNTIF(G9:AK9,"0")</f>
        <v>0</v>
      </c>
      <c r="AQ9" s="38">
        <f t="shared" ref="AQ9:AQ46" si="8">AP9+AM9+AO9</f>
        <v>0</v>
      </c>
      <c r="AR9" s="39">
        <f t="shared" ref="AR9:AR48" si="9">$AR$2-AP9-AO9</f>
        <v>26</v>
      </c>
      <c r="AS9" s="40">
        <f>INDEX([1]T03.2026!$C:$C,MATCH(C9,[1]T03.2026!$B:$B,0))</f>
        <v>11</v>
      </c>
      <c r="AT9" s="42">
        <f>INDEX([1]T03.2026!$J:$J,MATCH(C9,[1]T03.2026!$B:$B,0))</f>
        <v>12</v>
      </c>
      <c r="AU9" s="41">
        <v>1110900</v>
      </c>
      <c r="AV9" s="43"/>
      <c r="AW9" s="41">
        <v>100000</v>
      </c>
      <c r="AX9" s="41"/>
      <c r="AY9" s="41"/>
      <c r="AZ9" s="41"/>
      <c r="BA9" s="76"/>
      <c r="BB9" s="54">
        <f t="shared" ref="BB9:BB46" si="10">COUNTIF(G9:AK9,"KL/2")+COUNTIF(G9:AK9,"4")+COUNTIF(G9:AK9,"P/2")</f>
        <v>0</v>
      </c>
      <c r="BC9" s="32">
        <f>COUNTIF(C:C,#REF!)</f>
        <v>0</v>
      </c>
    </row>
    <row r="10" spans="1:55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/>
      <c r="H10" s="69">
        <v>8</v>
      </c>
      <c r="I10" s="69">
        <v>8</v>
      </c>
      <c r="J10" s="69">
        <v>8</v>
      </c>
      <c r="K10" s="69">
        <v>8</v>
      </c>
      <c r="L10" s="69">
        <v>8</v>
      </c>
      <c r="M10" s="69">
        <v>8</v>
      </c>
      <c r="N10" s="69"/>
      <c r="O10" s="69">
        <v>8</v>
      </c>
      <c r="P10" s="69">
        <v>8</v>
      </c>
      <c r="Q10" s="69">
        <v>8</v>
      </c>
      <c r="R10" s="69">
        <v>8</v>
      </c>
      <c r="S10" s="69">
        <v>8</v>
      </c>
      <c r="T10" s="69">
        <v>8</v>
      </c>
      <c r="U10" s="69"/>
      <c r="V10" s="69">
        <v>8</v>
      </c>
      <c r="W10" s="69">
        <v>8</v>
      </c>
      <c r="X10" s="69">
        <v>8</v>
      </c>
      <c r="Y10" s="69">
        <v>8</v>
      </c>
      <c r="Z10" s="69">
        <v>8</v>
      </c>
      <c r="AA10" s="69">
        <v>8</v>
      </c>
      <c r="AB10" s="69"/>
      <c r="AC10" s="69">
        <v>8</v>
      </c>
      <c r="AD10" s="69">
        <v>8</v>
      </c>
      <c r="AE10" s="69">
        <v>8</v>
      </c>
      <c r="AF10" s="69">
        <v>8</v>
      </c>
      <c r="AG10" s="69">
        <v>8</v>
      </c>
      <c r="AH10" s="69">
        <v>8</v>
      </c>
      <c r="AI10" s="69"/>
      <c r="AJ10" s="69">
        <v>8</v>
      </c>
      <c r="AK10" s="69">
        <v>8</v>
      </c>
      <c r="AL10" s="38">
        <f t="shared" si="3"/>
        <v>26</v>
      </c>
      <c r="AM10" s="38">
        <f t="shared" si="4"/>
        <v>0</v>
      </c>
      <c r="AN10" s="38">
        <f t="shared" si="5"/>
        <v>0</v>
      </c>
      <c r="AO10" s="38">
        <f t="shared" si="6"/>
        <v>0</v>
      </c>
      <c r="AP10" s="38">
        <f t="shared" si="7"/>
        <v>0</v>
      </c>
      <c r="AQ10" s="38">
        <f t="shared" si="8"/>
        <v>0</v>
      </c>
      <c r="AR10" s="39">
        <f t="shared" si="9"/>
        <v>26</v>
      </c>
      <c r="AS10" s="40">
        <f>INDEX([1]T03.2026!$C:$C,MATCH(C10,[1]T03.2026!$B:$B,0))</f>
        <v>9</v>
      </c>
      <c r="AT10" s="42">
        <f>INDEX([1]T03.2026!$J:$J,MATCH(C10,[1]T03.2026!$B:$B,0))</f>
        <v>10</v>
      </c>
      <c r="AU10" s="41">
        <v>1110900</v>
      </c>
      <c r="AV10" s="43"/>
      <c r="AW10" s="41"/>
      <c r="AX10" s="41"/>
      <c r="AY10" s="41"/>
      <c r="AZ10" s="41"/>
      <c r="BA10" s="77"/>
      <c r="BB10" s="54">
        <f t="shared" si="10"/>
        <v>0</v>
      </c>
      <c r="BC10" s="32">
        <f>COUNTIF(C:C,#REF!)</f>
        <v>0</v>
      </c>
    </row>
    <row r="11" spans="1:55" x14ac:dyDescent="0.3">
      <c r="A11" s="33">
        <f>SUBTOTAL(3,$C$8:C11)</f>
        <v>4</v>
      </c>
      <c r="B11" s="67"/>
      <c r="C11" s="46" t="s">
        <v>126</v>
      </c>
      <c r="D11" s="45" t="s">
        <v>127</v>
      </c>
      <c r="E11" s="44"/>
      <c r="F11" s="44"/>
      <c r="G11" s="69"/>
      <c r="H11" s="69">
        <v>8</v>
      </c>
      <c r="I11" s="69">
        <v>8</v>
      </c>
      <c r="J11" s="69">
        <v>8</v>
      </c>
      <c r="K11" s="69">
        <v>8</v>
      </c>
      <c r="L11" s="69">
        <v>8</v>
      </c>
      <c r="M11" s="69">
        <v>8</v>
      </c>
      <c r="N11" s="69"/>
      <c r="O11" s="69">
        <v>8</v>
      </c>
      <c r="P11" s="69">
        <v>8</v>
      </c>
      <c r="Q11" s="69">
        <v>8</v>
      </c>
      <c r="R11" s="69" t="s">
        <v>25</v>
      </c>
      <c r="S11" s="69">
        <v>8</v>
      </c>
      <c r="T11" s="69">
        <v>8</v>
      </c>
      <c r="U11" s="69"/>
      <c r="V11" s="69" t="s">
        <v>27</v>
      </c>
      <c r="W11" s="69">
        <v>8</v>
      </c>
      <c r="X11" s="69">
        <v>8</v>
      </c>
      <c r="Y11" s="69">
        <v>8</v>
      </c>
      <c r="Z11" s="69">
        <v>8</v>
      </c>
      <c r="AA11" s="69">
        <v>8</v>
      </c>
      <c r="AB11" s="69"/>
      <c r="AC11" s="69">
        <v>8</v>
      </c>
      <c r="AD11" s="69">
        <v>8</v>
      </c>
      <c r="AE11" s="69">
        <v>8</v>
      </c>
      <c r="AF11" s="69">
        <v>8</v>
      </c>
      <c r="AG11" s="69">
        <v>8</v>
      </c>
      <c r="AH11" s="69">
        <v>8</v>
      </c>
      <c r="AI11" s="69"/>
      <c r="AJ11" s="69">
        <v>8</v>
      </c>
      <c r="AK11" s="69">
        <v>8</v>
      </c>
      <c r="AL11" s="38">
        <f t="shared" si="3"/>
        <v>24.5</v>
      </c>
      <c r="AM11" s="38">
        <f t="shared" si="4"/>
        <v>1.5</v>
      </c>
      <c r="AN11" s="38">
        <f t="shared" si="5"/>
        <v>0</v>
      </c>
      <c r="AO11" s="38">
        <f t="shared" si="6"/>
        <v>0</v>
      </c>
      <c r="AP11" s="38">
        <f t="shared" si="7"/>
        <v>0</v>
      </c>
      <c r="AQ11" s="38">
        <f t="shared" si="8"/>
        <v>1.5</v>
      </c>
      <c r="AR11" s="39">
        <f t="shared" si="9"/>
        <v>26</v>
      </c>
      <c r="AS11" s="40">
        <f>INDEX([1]T03.2026!$C:$C,MATCH(C11,[1]T03.2026!$B:$B,0))</f>
        <v>6</v>
      </c>
      <c r="AT11" s="42">
        <f>INDEX([1]T03.2026!$J:$J,MATCH(C11,[1]T03.2026!$B:$B,0))</f>
        <v>5.5</v>
      </c>
      <c r="AU11" s="41">
        <v>840000</v>
      </c>
      <c r="AV11" s="43"/>
      <c r="AW11" s="41"/>
      <c r="AX11" s="41"/>
      <c r="AY11" s="41"/>
      <c r="AZ11" s="41"/>
      <c r="BA11" s="76" t="s">
        <v>129</v>
      </c>
      <c r="BB11" s="54">
        <f t="shared" si="10"/>
        <v>1</v>
      </c>
      <c r="BC11" s="32">
        <f>COUNTIF(C:C,#REF!)</f>
        <v>0</v>
      </c>
    </row>
    <row r="12" spans="1:55" x14ac:dyDescent="0.3">
      <c r="A12" s="33">
        <f>SUBTOTAL(3,$C$8:C12)</f>
        <v>5</v>
      </c>
      <c r="B12" s="67"/>
      <c r="C12" s="95" t="s">
        <v>24</v>
      </c>
      <c r="D12" s="45" t="s">
        <v>125</v>
      </c>
      <c r="E12" s="44"/>
      <c r="F12" s="44"/>
      <c r="G12" s="69"/>
      <c r="H12" s="69">
        <v>8</v>
      </c>
      <c r="I12" s="69">
        <v>8</v>
      </c>
      <c r="J12" s="69" t="s">
        <v>27</v>
      </c>
      <c r="K12" s="69">
        <v>8</v>
      </c>
      <c r="L12" s="69">
        <v>8</v>
      </c>
      <c r="M12" s="69">
        <v>8</v>
      </c>
      <c r="N12" s="69"/>
      <c r="O12" s="69">
        <v>8</v>
      </c>
      <c r="P12" s="69">
        <v>8</v>
      </c>
      <c r="Q12" s="69">
        <v>8</v>
      </c>
      <c r="R12" s="69">
        <v>8</v>
      </c>
      <c r="S12" s="69">
        <v>8</v>
      </c>
      <c r="T12" s="69">
        <v>8</v>
      </c>
      <c r="U12" s="69"/>
      <c r="V12" s="69">
        <v>8</v>
      </c>
      <c r="W12" s="69">
        <v>8</v>
      </c>
      <c r="X12" s="69">
        <v>8</v>
      </c>
      <c r="Y12" s="69">
        <v>8</v>
      </c>
      <c r="Z12" s="69">
        <v>8</v>
      </c>
      <c r="AA12" s="69">
        <v>8</v>
      </c>
      <c r="AB12" s="69"/>
      <c r="AC12" s="69">
        <v>8</v>
      </c>
      <c r="AD12" s="69">
        <v>8</v>
      </c>
      <c r="AE12" s="69">
        <v>8</v>
      </c>
      <c r="AF12" s="69">
        <v>8</v>
      </c>
      <c r="AG12" s="69">
        <v>8</v>
      </c>
      <c r="AH12" s="69">
        <v>8</v>
      </c>
      <c r="AI12" s="69"/>
      <c r="AJ12" s="69">
        <v>8</v>
      </c>
      <c r="AK12" s="69">
        <v>8</v>
      </c>
      <c r="AL12" s="38">
        <f t="shared" si="3"/>
        <v>25</v>
      </c>
      <c r="AM12" s="38">
        <f t="shared" si="4"/>
        <v>1</v>
      </c>
      <c r="AN12" s="38">
        <f t="shared" si="5"/>
        <v>0</v>
      </c>
      <c r="AO12" s="38">
        <f t="shared" si="6"/>
        <v>0</v>
      </c>
      <c r="AP12" s="38">
        <f t="shared" si="7"/>
        <v>0</v>
      </c>
      <c r="AQ12" s="38">
        <f t="shared" si="8"/>
        <v>1</v>
      </c>
      <c r="AR12" s="39">
        <f t="shared" si="9"/>
        <v>26</v>
      </c>
      <c r="AS12" s="40">
        <f>INDEX([1]T03.2026!$C:$C,MATCH(C12,[1]T03.2026!$B:$B,0))</f>
        <v>11</v>
      </c>
      <c r="AT12" s="42">
        <f>INDEX([1]T03.2026!$J:$J,MATCH(C12,[1]T03.2026!$B:$B,0))</f>
        <v>11</v>
      </c>
      <c r="AU12" s="41">
        <v>636215.57999999996</v>
      </c>
      <c r="AV12" s="43"/>
      <c r="AW12" s="41">
        <v>100000</v>
      </c>
      <c r="AX12" s="41"/>
      <c r="AY12" s="41"/>
      <c r="AZ12" s="41"/>
      <c r="BA12" s="92" t="s">
        <v>166</v>
      </c>
      <c r="BB12" s="54">
        <f t="shared" si="10"/>
        <v>0</v>
      </c>
      <c r="BC12" s="32">
        <f>COUNTIF(C:C,#REF!)</f>
        <v>0</v>
      </c>
    </row>
    <row r="13" spans="1:55" x14ac:dyDescent="0.3">
      <c r="A13" s="33">
        <f>SUBTOTAL(3,$C$8:C13)</f>
        <v>6</v>
      </c>
      <c r="B13" s="67"/>
      <c r="C13" s="94" t="s">
        <v>29</v>
      </c>
      <c r="D13" s="45" t="s">
        <v>22</v>
      </c>
      <c r="E13" s="44"/>
      <c r="F13" s="44"/>
      <c r="G13" s="69"/>
      <c r="H13" s="69">
        <v>8</v>
      </c>
      <c r="I13" s="69">
        <v>8</v>
      </c>
      <c r="J13" s="69">
        <v>8</v>
      </c>
      <c r="K13" s="69">
        <v>8</v>
      </c>
      <c r="L13" s="69">
        <v>8</v>
      </c>
      <c r="M13" s="69">
        <v>8</v>
      </c>
      <c r="N13" s="69"/>
      <c r="O13" s="69">
        <v>8</v>
      </c>
      <c r="P13" s="69">
        <v>8</v>
      </c>
      <c r="Q13" s="69">
        <v>8</v>
      </c>
      <c r="R13" s="69">
        <v>8</v>
      </c>
      <c r="S13" s="69">
        <v>8</v>
      </c>
      <c r="T13" s="69">
        <v>8</v>
      </c>
      <c r="U13" s="69"/>
      <c r="V13" s="69">
        <v>8</v>
      </c>
      <c r="W13" s="69">
        <v>8</v>
      </c>
      <c r="X13" s="69">
        <v>8</v>
      </c>
      <c r="Y13" s="69">
        <v>8</v>
      </c>
      <c r="Z13" s="69">
        <v>8</v>
      </c>
      <c r="AA13" s="69">
        <v>8</v>
      </c>
      <c r="AB13" s="69"/>
      <c r="AC13" s="69">
        <v>8</v>
      </c>
      <c r="AD13" s="69">
        <v>8</v>
      </c>
      <c r="AE13" s="69">
        <v>8</v>
      </c>
      <c r="AF13" s="69">
        <v>8</v>
      </c>
      <c r="AG13" s="69">
        <v>8</v>
      </c>
      <c r="AH13" s="69">
        <v>8</v>
      </c>
      <c r="AI13" s="69"/>
      <c r="AJ13" s="69">
        <v>8</v>
      </c>
      <c r="AK13" s="69">
        <v>8</v>
      </c>
      <c r="AL13" s="38">
        <f t="shared" si="3"/>
        <v>26</v>
      </c>
      <c r="AM13" s="38">
        <f t="shared" si="4"/>
        <v>0</v>
      </c>
      <c r="AN13" s="38">
        <f t="shared" si="5"/>
        <v>0</v>
      </c>
      <c r="AO13" s="38">
        <f t="shared" si="6"/>
        <v>0</v>
      </c>
      <c r="AP13" s="38">
        <f t="shared" si="7"/>
        <v>0</v>
      </c>
      <c r="AQ13" s="38">
        <f t="shared" si="8"/>
        <v>0</v>
      </c>
      <c r="AR13" s="39">
        <f t="shared" si="9"/>
        <v>26</v>
      </c>
      <c r="AS13" s="40">
        <f>INDEX([1]T03.2026!$C:$C,MATCH(C13,[1]T03.2026!$B:$B,0))</f>
        <v>8</v>
      </c>
      <c r="AT13" s="42">
        <f>INDEX([1]T03.2026!$J:$J,MATCH(C13,[1]T03.2026!$B:$B,0))</f>
        <v>9</v>
      </c>
      <c r="AU13" s="73">
        <v>596610</v>
      </c>
      <c r="AV13" s="43"/>
      <c r="AW13" s="41"/>
      <c r="AX13" s="41"/>
      <c r="AY13" s="41"/>
      <c r="AZ13" s="41"/>
      <c r="BA13" s="134" t="s">
        <v>105</v>
      </c>
      <c r="BB13" s="54">
        <f t="shared" si="10"/>
        <v>0</v>
      </c>
      <c r="BC13" s="32">
        <f>COUNTIF(C:C,#REF!)</f>
        <v>0</v>
      </c>
    </row>
    <row r="14" spans="1:55" ht="16.2" customHeight="1" x14ac:dyDescent="0.3">
      <c r="A14" s="33">
        <f>SUBTOTAL(3,$C$8:C14)</f>
        <v>7</v>
      </c>
      <c r="B14" s="67"/>
      <c r="C14" s="94" t="s">
        <v>32</v>
      </c>
      <c r="D14" s="45" t="s">
        <v>22</v>
      </c>
      <c r="E14" s="44"/>
      <c r="F14" s="44"/>
      <c r="G14" s="69"/>
      <c r="H14" s="69">
        <v>8</v>
      </c>
      <c r="I14" s="69">
        <v>8</v>
      </c>
      <c r="J14" s="69">
        <v>8</v>
      </c>
      <c r="K14" s="69">
        <v>8</v>
      </c>
      <c r="L14" s="69">
        <v>8</v>
      </c>
      <c r="M14" s="69">
        <v>8</v>
      </c>
      <c r="N14" s="69"/>
      <c r="O14" s="69">
        <v>8</v>
      </c>
      <c r="P14" s="69">
        <v>8</v>
      </c>
      <c r="Q14" s="69">
        <v>8</v>
      </c>
      <c r="R14" s="69">
        <v>8</v>
      </c>
      <c r="S14" s="69">
        <v>8</v>
      </c>
      <c r="T14" s="69">
        <v>8</v>
      </c>
      <c r="U14" s="69"/>
      <c r="V14" s="69">
        <v>8</v>
      </c>
      <c r="W14" s="69">
        <v>8</v>
      </c>
      <c r="X14" s="69">
        <v>8</v>
      </c>
      <c r="Y14" s="69">
        <v>8</v>
      </c>
      <c r="Z14" s="69">
        <v>8</v>
      </c>
      <c r="AA14" s="69">
        <v>8</v>
      </c>
      <c r="AB14" s="69"/>
      <c r="AC14" s="69">
        <v>8</v>
      </c>
      <c r="AD14" s="69">
        <v>8</v>
      </c>
      <c r="AE14" s="69">
        <v>8</v>
      </c>
      <c r="AF14" s="69">
        <v>8</v>
      </c>
      <c r="AG14" s="69">
        <v>8</v>
      </c>
      <c r="AH14" s="69">
        <v>8</v>
      </c>
      <c r="AI14" s="69"/>
      <c r="AJ14" s="69">
        <v>8</v>
      </c>
      <c r="AK14" s="69">
        <v>8</v>
      </c>
      <c r="AL14" s="38">
        <f t="shared" si="3"/>
        <v>26</v>
      </c>
      <c r="AM14" s="38">
        <f t="shared" si="4"/>
        <v>0</v>
      </c>
      <c r="AN14" s="38">
        <f t="shared" si="5"/>
        <v>0</v>
      </c>
      <c r="AO14" s="38">
        <f t="shared" si="6"/>
        <v>0</v>
      </c>
      <c r="AP14" s="38">
        <f t="shared" si="7"/>
        <v>0</v>
      </c>
      <c r="AQ14" s="38">
        <f t="shared" si="8"/>
        <v>0</v>
      </c>
      <c r="AR14" s="39">
        <f t="shared" si="9"/>
        <v>26</v>
      </c>
      <c r="AS14" s="40">
        <f>INDEX([1]T03.2026!$C:$C,MATCH(C14,[1]T03.2026!$B:$B,0))</f>
        <v>6</v>
      </c>
      <c r="AT14" s="42">
        <f>INDEX([1]T03.2026!$J:$J,MATCH(C14,[1]T03.2026!$B:$B,0))</f>
        <v>7</v>
      </c>
      <c r="AU14" s="41">
        <v>636215.57999999996</v>
      </c>
      <c r="AV14" s="43"/>
      <c r="AW14" s="41">
        <v>100000</v>
      </c>
      <c r="AX14" s="41"/>
      <c r="AY14" s="41"/>
      <c r="AZ14" s="41"/>
      <c r="BA14" s="92" t="s">
        <v>162</v>
      </c>
      <c r="BB14" s="54">
        <f t="shared" si="10"/>
        <v>0</v>
      </c>
      <c r="BC14" s="32">
        <f>COUNTIF(C:C,#REF!)</f>
        <v>0</v>
      </c>
    </row>
    <row r="15" spans="1:55" x14ac:dyDescent="0.3">
      <c r="A15" s="33">
        <f>SUBTOTAL(3,$C$8:C15)</f>
        <v>8</v>
      </c>
      <c r="B15" s="67"/>
      <c r="C15" s="94" t="s">
        <v>33</v>
      </c>
      <c r="D15" s="45" t="s">
        <v>31</v>
      </c>
      <c r="E15" s="44"/>
      <c r="F15" s="44"/>
      <c r="G15" s="69"/>
      <c r="H15" s="69">
        <v>8</v>
      </c>
      <c r="I15" s="69">
        <v>8</v>
      </c>
      <c r="J15" s="69">
        <v>8</v>
      </c>
      <c r="K15" s="69">
        <v>8</v>
      </c>
      <c r="L15" s="69">
        <v>8</v>
      </c>
      <c r="M15" s="69">
        <v>8</v>
      </c>
      <c r="N15" s="69"/>
      <c r="O15" s="69">
        <v>8</v>
      </c>
      <c r="P15" s="69">
        <v>8</v>
      </c>
      <c r="Q15" s="69">
        <v>8</v>
      </c>
      <c r="R15" s="69">
        <v>8</v>
      </c>
      <c r="S15" s="69">
        <v>8</v>
      </c>
      <c r="T15" s="69">
        <v>8</v>
      </c>
      <c r="U15" s="69"/>
      <c r="V15" s="69">
        <v>8</v>
      </c>
      <c r="W15" s="69">
        <v>8</v>
      </c>
      <c r="X15" s="69">
        <v>8</v>
      </c>
      <c r="Y15" s="69">
        <v>8</v>
      </c>
      <c r="Z15" s="69">
        <v>8</v>
      </c>
      <c r="AA15" s="69">
        <v>8</v>
      </c>
      <c r="AB15" s="69"/>
      <c r="AC15" s="69">
        <v>8</v>
      </c>
      <c r="AD15" s="69">
        <v>8</v>
      </c>
      <c r="AE15" s="69">
        <v>8</v>
      </c>
      <c r="AF15" s="69">
        <v>8</v>
      </c>
      <c r="AG15" s="69">
        <v>8</v>
      </c>
      <c r="AH15" s="69">
        <v>8</v>
      </c>
      <c r="AI15" s="69"/>
      <c r="AJ15" s="69">
        <v>8</v>
      </c>
      <c r="AK15" s="69">
        <v>8</v>
      </c>
      <c r="AL15" s="38">
        <f t="shared" si="3"/>
        <v>26</v>
      </c>
      <c r="AM15" s="38">
        <f t="shared" si="4"/>
        <v>0</v>
      </c>
      <c r="AN15" s="38">
        <f t="shared" si="5"/>
        <v>0</v>
      </c>
      <c r="AO15" s="38">
        <f t="shared" si="6"/>
        <v>0</v>
      </c>
      <c r="AP15" s="38">
        <f t="shared" si="7"/>
        <v>0</v>
      </c>
      <c r="AQ15" s="38">
        <f t="shared" si="8"/>
        <v>0</v>
      </c>
      <c r="AR15" s="39">
        <f t="shared" si="9"/>
        <v>26</v>
      </c>
      <c r="AS15" s="40">
        <f>INDEX([1]T03.2026!$C:$C,MATCH(C15,[1]T03.2026!$B:$B,0))</f>
        <v>4.5</v>
      </c>
      <c r="AT15" s="42">
        <f>INDEX([1]T03.2026!$J:$J,MATCH(C15,[1]T03.2026!$B:$B,0))</f>
        <v>5.5</v>
      </c>
      <c r="AU15" s="41">
        <v>578377.79999999993</v>
      </c>
      <c r="AV15" s="43"/>
      <c r="AW15" s="41">
        <v>100000</v>
      </c>
      <c r="AX15" s="41"/>
      <c r="AY15" s="41"/>
      <c r="AZ15" s="41"/>
      <c r="BA15" s="92" t="s">
        <v>164</v>
      </c>
      <c r="BB15" s="54">
        <f t="shared" si="10"/>
        <v>0</v>
      </c>
      <c r="BC15" s="32">
        <f>COUNTIF(C:C,#REF!)</f>
        <v>0</v>
      </c>
    </row>
    <row r="16" spans="1:55" x14ac:dyDescent="0.3">
      <c r="A16" s="33">
        <f>SUBTOTAL(3,$C$8:C16)</f>
        <v>9</v>
      </c>
      <c r="B16" s="67"/>
      <c r="C16" s="94" t="s">
        <v>34</v>
      </c>
      <c r="D16" s="84" t="s">
        <v>121</v>
      </c>
      <c r="E16" s="44"/>
      <c r="F16" s="44"/>
      <c r="G16" s="69"/>
      <c r="H16" s="69">
        <v>8</v>
      </c>
      <c r="I16" s="69">
        <v>8</v>
      </c>
      <c r="J16" s="69">
        <v>8</v>
      </c>
      <c r="K16" s="69">
        <v>8</v>
      </c>
      <c r="L16" s="69">
        <v>8</v>
      </c>
      <c r="M16" s="69">
        <v>8</v>
      </c>
      <c r="N16" s="69"/>
      <c r="O16" s="69">
        <v>8</v>
      </c>
      <c r="P16" s="69">
        <v>8</v>
      </c>
      <c r="Q16" s="69">
        <v>8</v>
      </c>
      <c r="R16" s="69">
        <v>8</v>
      </c>
      <c r="S16" s="69">
        <v>8</v>
      </c>
      <c r="T16" s="69">
        <v>8</v>
      </c>
      <c r="U16" s="69"/>
      <c r="V16" s="69">
        <v>8</v>
      </c>
      <c r="W16" s="69">
        <v>8</v>
      </c>
      <c r="X16" s="69">
        <v>8</v>
      </c>
      <c r="Y16" s="69">
        <v>8</v>
      </c>
      <c r="Z16" s="69">
        <v>8</v>
      </c>
      <c r="AA16" s="69">
        <v>8</v>
      </c>
      <c r="AB16" s="69"/>
      <c r="AC16" s="69">
        <v>8</v>
      </c>
      <c r="AD16" s="69">
        <v>8</v>
      </c>
      <c r="AE16" s="69">
        <v>8</v>
      </c>
      <c r="AF16" s="69">
        <v>8</v>
      </c>
      <c r="AG16" s="69">
        <v>8</v>
      </c>
      <c r="AH16" s="69">
        <v>8</v>
      </c>
      <c r="AI16" s="69"/>
      <c r="AJ16" s="69">
        <v>8</v>
      </c>
      <c r="AK16" s="69">
        <v>8</v>
      </c>
      <c r="AL16" s="38">
        <f t="shared" si="3"/>
        <v>26</v>
      </c>
      <c r="AM16" s="38">
        <f t="shared" si="4"/>
        <v>0</v>
      </c>
      <c r="AN16" s="38">
        <f t="shared" si="5"/>
        <v>0</v>
      </c>
      <c r="AO16" s="38">
        <f t="shared" si="6"/>
        <v>0</v>
      </c>
      <c r="AP16" s="38">
        <f t="shared" si="7"/>
        <v>0</v>
      </c>
      <c r="AQ16" s="38">
        <f t="shared" si="8"/>
        <v>0</v>
      </c>
      <c r="AR16" s="39">
        <f t="shared" si="9"/>
        <v>26</v>
      </c>
      <c r="AS16" s="40">
        <f>INDEX([1]T03.2026!$C:$C,MATCH(C16,[1]T03.2026!$B:$B,0))</f>
        <v>10</v>
      </c>
      <c r="AT16" s="42">
        <f>INDEX([1]T03.2026!$J:$J,MATCH(C16,[1]T03.2026!$B:$B,0))</f>
        <v>11</v>
      </c>
      <c r="AU16" s="41">
        <v>840000</v>
      </c>
      <c r="AV16" s="43"/>
      <c r="AW16" s="41"/>
      <c r="AX16" s="41"/>
      <c r="AY16" s="41">
        <v>300000</v>
      </c>
      <c r="AZ16" s="41"/>
      <c r="BA16" s="76" t="s">
        <v>75</v>
      </c>
      <c r="BB16" s="54">
        <f t="shared" si="10"/>
        <v>0</v>
      </c>
      <c r="BC16" s="32">
        <f>COUNTIF(C:C,#REF!)</f>
        <v>0</v>
      </c>
    </row>
    <row r="17" spans="1:55" x14ac:dyDescent="0.3">
      <c r="A17" s="33">
        <f>SUBTOTAL(3,$C$8:C17)</f>
        <v>10</v>
      </c>
      <c r="B17" s="67"/>
      <c r="C17" s="94" t="s">
        <v>35</v>
      </c>
      <c r="D17" s="84" t="s">
        <v>36</v>
      </c>
      <c r="E17" s="44">
        <v>44831</v>
      </c>
      <c r="F17" s="44"/>
      <c r="G17" s="69"/>
      <c r="H17" s="69">
        <v>8</v>
      </c>
      <c r="I17" s="69">
        <v>8</v>
      </c>
      <c r="J17" s="69">
        <v>8</v>
      </c>
      <c r="K17" s="69">
        <v>8</v>
      </c>
      <c r="L17" s="69">
        <v>8</v>
      </c>
      <c r="M17" s="69">
        <v>8</v>
      </c>
      <c r="N17" s="69"/>
      <c r="O17" s="69">
        <v>8</v>
      </c>
      <c r="P17" s="69">
        <v>8</v>
      </c>
      <c r="Q17" s="69">
        <v>8</v>
      </c>
      <c r="R17" s="69">
        <v>8</v>
      </c>
      <c r="S17" s="69">
        <v>8</v>
      </c>
      <c r="T17" s="69">
        <v>8</v>
      </c>
      <c r="U17" s="69"/>
      <c r="V17" s="69">
        <v>8</v>
      </c>
      <c r="W17" s="69">
        <v>8</v>
      </c>
      <c r="X17" s="69">
        <v>8</v>
      </c>
      <c r="Y17" s="69">
        <v>8</v>
      </c>
      <c r="Z17" s="69">
        <v>8</v>
      </c>
      <c r="AA17" s="69">
        <v>8</v>
      </c>
      <c r="AB17" s="69"/>
      <c r="AC17" s="69">
        <v>8</v>
      </c>
      <c r="AD17" s="69">
        <v>8</v>
      </c>
      <c r="AE17" s="69">
        <v>8</v>
      </c>
      <c r="AF17" s="69">
        <v>8</v>
      </c>
      <c r="AG17" s="69">
        <v>8</v>
      </c>
      <c r="AH17" s="69">
        <v>8</v>
      </c>
      <c r="AI17" s="69"/>
      <c r="AJ17" s="69">
        <v>8</v>
      </c>
      <c r="AK17" s="69">
        <v>8</v>
      </c>
      <c r="AL17" s="38">
        <f t="shared" si="3"/>
        <v>26</v>
      </c>
      <c r="AM17" s="38">
        <f t="shared" si="4"/>
        <v>0</v>
      </c>
      <c r="AN17" s="38">
        <f t="shared" si="5"/>
        <v>0</v>
      </c>
      <c r="AO17" s="38">
        <f t="shared" si="6"/>
        <v>0</v>
      </c>
      <c r="AP17" s="38">
        <f t="shared" si="7"/>
        <v>0</v>
      </c>
      <c r="AQ17" s="38">
        <f t="shared" si="8"/>
        <v>0</v>
      </c>
      <c r="AR17" s="39">
        <f t="shared" si="9"/>
        <v>26</v>
      </c>
      <c r="AS17" s="40">
        <f>INDEX([1]T03.2026!$C:$C,MATCH(C17,[1]T03.2026!$B:$B,0))</f>
        <v>11.5</v>
      </c>
      <c r="AT17" s="42">
        <f>INDEX([1]T03.2026!$J:$J,MATCH(C17,[1]T03.2026!$B:$B,0))</f>
        <v>12.5</v>
      </c>
      <c r="AU17" s="73">
        <v>596610</v>
      </c>
      <c r="AV17" s="43"/>
      <c r="AW17" s="41">
        <v>100000</v>
      </c>
      <c r="AX17" s="41"/>
      <c r="AY17" s="41"/>
      <c r="AZ17" s="41"/>
      <c r="BA17" s="92" t="s">
        <v>171</v>
      </c>
      <c r="BB17" s="54">
        <f t="shared" si="10"/>
        <v>0</v>
      </c>
      <c r="BC17" s="32">
        <f>COUNTIF(C:C,#REF!)</f>
        <v>0</v>
      </c>
    </row>
    <row r="18" spans="1:55" ht="31.2" x14ac:dyDescent="0.3">
      <c r="A18" s="33">
        <f>SUBTOTAL(3,$C$8:C18)</f>
        <v>11</v>
      </c>
      <c r="B18" s="67"/>
      <c r="C18" s="96" t="s">
        <v>37</v>
      </c>
      <c r="D18" s="84" t="s">
        <v>22</v>
      </c>
      <c r="E18" s="44">
        <v>44844</v>
      </c>
      <c r="F18" s="44"/>
      <c r="G18" s="69"/>
      <c r="H18" s="69">
        <v>8</v>
      </c>
      <c r="I18" s="69">
        <v>8</v>
      </c>
      <c r="J18" s="69">
        <v>8</v>
      </c>
      <c r="K18" s="69">
        <v>8</v>
      </c>
      <c r="L18" s="69">
        <v>8</v>
      </c>
      <c r="M18" s="69">
        <v>8</v>
      </c>
      <c r="N18" s="69"/>
      <c r="O18" s="69">
        <v>8</v>
      </c>
      <c r="P18" s="69">
        <v>8</v>
      </c>
      <c r="Q18" s="69">
        <v>8</v>
      </c>
      <c r="R18" s="69">
        <v>8</v>
      </c>
      <c r="S18" s="69">
        <v>8</v>
      </c>
      <c r="T18" s="69">
        <v>8</v>
      </c>
      <c r="U18" s="69"/>
      <c r="V18" s="69">
        <v>8</v>
      </c>
      <c r="W18" s="69">
        <v>8</v>
      </c>
      <c r="X18" s="69">
        <v>8</v>
      </c>
      <c r="Y18" s="69">
        <v>8</v>
      </c>
      <c r="Z18" s="69">
        <v>8</v>
      </c>
      <c r="AA18" s="69">
        <v>8</v>
      </c>
      <c r="AB18" s="69"/>
      <c r="AC18" s="69">
        <v>8</v>
      </c>
      <c r="AD18" s="69">
        <v>8</v>
      </c>
      <c r="AE18" s="69">
        <v>8</v>
      </c>
      <c r="AF18" s="69">
        <v>8</v>
      </c>
      <c r="AG18" s="69">
        <v>8</v>
      </c>
      <c r="AH18" s="69">
        <v>8</v>
      </c>
      <c r="AI18" s="69"/>
      <c r="AJ18" s="69">
        <v>8</v>
      </c>
      <c r="AK18" s="69">
        <v>8</v>
      </c>
      <c r="AL18" s="38">
        <f t="shared" si="3"/>
        <v>26</v>
      </c>
      <c r="AM18" s="38">
        <f t="shared" si="4"/>
        <v>0</v>
      </c>
      <c r="AN18" s="38">
        <f t="shared" si="5"/>
        <v>0</v>
      </c>
      <c r="AO18" s="38">
        <f t="shared" si="6"/>
        <v>0</v>
      </c>
      <c r="AP18" s="38">
        <f t="shared" si="7"/>
        <v>0</v>
      </c>
      <c r="AQ18" s="38">
        <f t="shared" si="8"/>
        <v>0</v>
      </c>
      <c r="AR18" s="39">
        <f t="shared" si="9"/>
        <v>26</v>
      </c>
      <c r="AS18" s="40">
        <f>INDEX([1]T03.2026!$C:$C,MATCH(C18,[1]T03.2026!$B:$B,0))</f>
        <v>3.5</v>
      </c>
      <c r="AT18" s="42">
        <f>INDEX([1]T03.2026!$J:$J,MATCH(C18,[1]T03.2026!$B:$B,0))</f>
        <v>4.5</v>
      </c>
      <c r="AU18" s="73">
        <v>596610</v>
      </c>
      <c r="AV18" s="43"/>
      <c r="AW18" s="41"/>
      <c r="AX18" s="41"/>
      <c r="AY18" s="41"/>
      <c r="AZ18" s="41"/>
      <c r="BA18" s="136" t="s">
        <v>89</v>
      </c>
      <c r="BB18" s="54">
        <f t="shared" si="10"/>
        <v>0</v>
      </c>
      <c r="BC18" s="32">
        <f>COUNTIF(C:C,#REF!)</f>
        <v>0</v>
      </c>
    </row>
    <row r="19" spans="1:55" ht="33.6" customHeight="1" x14ac:dyDescent="0.3">
      <c r="A19" s="33">
        <f>SUBTOTAL(3,$C$8:C19)</f>
        <v>12</v>
      </c>
      <c r="B19" s="68"/>
      <c r="C19" s="97" t="s">
        <v>38</v>
      </c>
      <c r="D19" s="84" t="s">
        <v>23</v>
      </c>
      <c r="E19" s="44">
        <v>45049</v>
      </c>
      <c r="F19" s="44"/>
      <c r="G19" s="69"/>
      <c r="H19" s="69">
        <v>8</v>
      </c>
      <c r="I19" s="69">
        <v>8</v>
      </c>
      <c r="J19" s="69">
        <v>8</v>
      </c>
      <c r="K19" s="69">
        <v>8</v>
      </c>
      <c r="L19" s="69">
        <v>8</v>
      </c>
      <c r="M19" s="69">
        <v>8</v>
      </c>
      <c r="N19" s="69"/>
      <c r="O19" s="69">
        <v>8</v>
      </c>
      <c r="P19" s="69">
        <v>8</v>
      </c>
      <c r="Q19" s="69">
        <v>8</v>
      </c>
      <c r="R19" s="69">
        <v>8</v>
      </c>
      <c r="S19" s="69">
        <v>8</v>
      </c>
      <c r="T19" s="69">
        <v>8</v>
      </c>
      <c r="U19" s="69"/>
      <c r="V19" s="69">
        <v>8</v>
      </c>
      <c r="W19" s="69">
        <v>8</v>
      </c>
      <c r="X19" s="69">
        <v>8</v>
      </c>
      <c r="Y19" s="69">
        <v>8</v>
      </c>
      <c r="Z19" s="69">
        <v>8</v>
      </c>
      <c r="AA19" s="69">
        <v>8</v>
      </c>
      <c r="AB19" s="69"/>
      <c r="AC19" s="69">
        <v>8</v>
      </c>
      <c r="AD19" s="69">
        <v>8</v>
      </c>
      <c r="AE19" s="69">
        <v>8</v>
      </c>
      <c r="AF19" s="69">
        <v>8</v>
      </c>
      <c r="AG19" s="69">
        <v>8</v>
      </c>
      <c r="AH19" s="69">
        <v>8</v>
      </c>
      <c r="AI19" s="69"/>
      <c r="AJ19" s="69">
        <v>8</v>
      </c>
      <c r="AK19" s="69">
        <v>8</v>
      </c>
      <c r="AL19" s="38">
        <f t="shared" si="3"/>
        <v>26</v>
      </c>
      <c r="AM19" s="38">
        <f t="shared" si="4"/>
        <v>0</v>
      </c>
      <c r="AN19" s="38">
        <f t="shared" si="5"/>
        <v>0</v>
      </c>
      <c r="AO19" s="38">
        <f t="shared" si="6"/>
        <v>0</v>
      </c>
      <c r="AP19" s="38">
        <f t="shared" si="7"/>
        <v>0</v>
      </c>
      <c r="AQ19" s="38">
        <f t="shared" si="8"/>
        <v>0</v>
      </c>
      <c r="AR19" s="39">
        <f t="shared" si="9"/>
        <v>26</v>
      </c>
      <c r="AS19" s="40">
        <f>INDEX([1]T03.2026!$C:$C,MATCH(C19,[1]T03.2026!$B:$B,0))</f>
        <v>8</v>
      </c>
      <c r="AT19" s="42">
        <f>INDEX([1]T03.2026!$J:$J,MATCH(C19,[1]T03.2026!$B:$B,0))</f>
        <v>9</v>
      </c>
      <c r="AU19" s="41">
        <v>557550</v>
      </c>
      <c r="AV19" s="43"/>
      <c r="AW19" s="41">
        <v>100000</v>
      </c>
      <c r="AX19" s="41"/>
      <c r="AY19" s="41"/>
      <c r="AZ19" s="41"/>
      <c r="BA19" s="92" t="s">
        <v>167</v>
      </c>
      <c r="BB19" s="54">
        <f t="shared" si="10"/>
        <v>0</v>
      </c>
      <c r="BC19" s="32">
        <f>COUNTIF(C:C,#REF!)</f>
        <v>0</v>
      </c>
    </row>
    <row r="20" spans="1:55" x14ac:dyDescent="0.3">
      <c r="A20" s="33">
        <f>SUBTOTAL(3,$C$8:C20)</f>
        <v>13</v>
      </c>
      <c r="B20" s="68"/>
      <c r="C20" s="86" t="s">
        <v>40</v>
      </c>
      <c r="D20" s="84" t="s">
        <v>22</v>
      </c>
      <c r="E20" s="44">
        <v>45159</v>
      </c>
      <c r="F20" s="44"/>
      <c r="G20" s="69"/>
      <c r="H20" s="69">
        <v>8</v>
      </c>
      <c r="I20" s="69">
        <v>8</v>
      </c>
      <c r="J20" s="69">
        <v>8</v>
      </c>
      <c r="K20" s="69">
        <v>8</v>
      </c>
      <c r="L20" s="69">
        <v>8</v>
      </c>
      <c r="M20" s="69">
        <v>8</v>
      </c>
      <c r="N20" s="69"/>
      <c r="O20" s="69" t="s">
        <v>25</v>
      </c>
      <c r="P20" s="69">
        <v>8</v>
      </c>
      <c r="Q20" s="69">
        <v>8</v>
      </c>
      <c r="R20" s="69">
        <v>8</v>
      </c>
      <c r="S20" s="69">
        <v>8</v>
      </c>
      <c r="T20" s="69">
        <v>8</v>
      </c>
      <c r="U20" s="69"/>
      <c r="V20" s="69">
        <v>8</v>
      </c>
      <c r="W20" s="69">
        <v>8</v>
      </c>
      <c r="X20" s="69">
        <v>8</v>
      </c>
      <c r="Y20" s="69">
        <v>8</v>
      </c>
      <c r="Z20" s="69">
        <v>8</v>
      </c>
      <c r="AA20" s="69">
        <v>8</v>
      </c>
      <c r="AB20" s="69"/>
      <c r="AC20" s="69">
        <v>8</v>
      </c>
      <c r="AD20" s="69">
        <v>8</v>
      </c>
      <c r="AE20" s="69">
        <v>8</v>
      </c>
      <c r="AF20" s="69">
        <v>8</v>
      </c>
      <c r="AG20" s="69">
        <v>8</v>
      </c>
      <c r="AH20" s="69">
        <v>8</v>
      </c>
      <c r="AI20" s="69"/>
      <c r="AJ20" s="69">
        <v>8</v>
      </c>
      <c r="AK20" s="69">
        <v>8</v>
      </c>
      <c r="AL20" s="38">
        <f t="shared" si="3"/>
        <v>25.5</v>
      </c>
      <c r="AM20" s="38">
        <f t="shared" si="4"/>
        <v>0.5</v>
      </c>
      <c r="AN20" s="38">
        <f t="shared" si="5"/>
        <v>0</v>
      </c>
      <c r="AO20" s="38">
        <f t="shared" si="6"/>
        <v>0</v>
      </c>
      <c r="AP20" s="38">
        <f t="shared" si="7"/>
        <v>0</v>
      </c>
      <c r="AQ20" s="38">
        <f t="shared" si="8"/>
        <v>0.5</v>
      </c>
      <c r="AR20" s="39">
        <f t="shared" si="9"/>
        <v>26</v>
      </c>
      <c r="AS20" s="40">
        <f>INDEX([1]T03.2026!$C:$C,MATCH(C20,[1]T03.2026!$B:$B,0))</f>
        <v>3.5</v>
      </c>
      <c r="AT20" s="42">
        <f>INDEX([1]T03.2026!$J:$J,MATCH(C20,[1]T03.2026!$B:$B,0))</f>
        <v>4</v>
      </c>
      <c r="AU20" s="73">
        <v>596610</v>
      </c>
      <c r="AV20" s="43"/>
      <c r="AW20" s="41">
        <v>100000</v>
      </c>
      <c r="AX20" s="41"/>
      <c r="AY20" s="41"/>
      <c r="AZ20" s="41">
        <f>9*70000</f>
        <v>630000</v>
      </c>
      <c r="BA20" s="134" t="s">
        <v>107</v>
      </c>
      <c r="BB20" s="54">
        <f>COUNTIF(G20:AK20,"KL/2")+COUNTIF(G20:AK20,"4")+COUNTIF(G20:AK20,"P/2")</f>
        <v>1</v>
      </c>
      <c r="BC20" s="32">
        <f>COUNTIF(C:C,#REF!)</f>
        <v>0</v>
      </c>
    </row>
    <row r="21" spans="1:55" x14ac:dyDescent="0.3">
      <c r="A21" s="33">
        <f>SUBTOTAL(3,$C$8:C21)</f>
        <v>14</v>
      </c>
      <c r="B21" s="68"/>
      <c r="C21" s="86" t="s">
        <v>41</v>
      </c>
      <c r="D21" s="84" t="s">
        <v>22</v>
      </c>
      <c r="E21" s="44">
        <v>45194</v>
      </c>
      <c r="F21" s="44"/>
      <c r="G21" s="69"/>
      <c r="H21" s="69">
        <v>8</v>
      </c>
      <c r="I21" s="69">
        <v>8</v>
      </c>
      <c r="J21" s="69">
        <v>8</v>
      </c>
      <c r="K21" s="69">
        <v>8</v>
      </c>
      <c r="L21" s="69">
        <v>8</v>
      </c>
      <c r="M21" s="69">
        <v>8</v>
      </c>
      <c r="N21" s="69"/>
      <c r="O21" s="69">
        <v>8</v>
      </c>
      <c r="P21" s="69">
        <v>8</v>
      </c>
      <c r="Q21" s="69">
        <v>8</v>
      </c>
      <c r="R21" s="69">
        <v>8</v>
      </c>
      <c r="S21" s="69">
        <v>8</v>
      </c>
      <c r="T21" s="69" t="s">
        <v>27</v>
      </c>
      <c r="U21" s="69"/>
      <c r="V21" s="69">
        <v>8</v>
      </c>
      <c r="W21" s="69">
        <v>8</v>
      </c>
      <c r="X21" s="69">
        <v>8</v>
      </c>
      <c r="Y21" s="69">
        <v>8</v>
      </c>
      <c r="Z21" s="69">
        <v>8</v>
      </c>
      <c r="AA21" s="69">
        <v>8</v>
      </c>
      <c r="AB21" s="69"/>
      <c r="AC21" s="69">
        <v>8</v>
      </c>
      <c r="AD21" s="69">
        <v>8</v>
      </c>
      <c r="AE21" s="69">
        <v>8</v>
      </c>
      <c r="AF21" s="69">
        <v>8</v>
      </c>
      <c r="AG21" s="69">
        <v>8</v>
      </c>
      <c r="AH21" s="69">
        <v>8</v>
      </c>
      <c r="AI21" s="69"/>
      <c r="AJ21" s="69">
        <v>8</v>
      </c>
      <c r="AK21" s="69">
        <v>8</v>
      </c>
      <c r="AL21" s="38">
        <f t="shared" si="3"/>
        <v>25</v>
      </c>
      <c r="AM21" s="38">
        <f t="shared" si="4"/>
        <v>1</v>
      </c>
      <c r="AN21" s="38">
        <f t="shared" si="5"/>
        <v>0</v>
      </c>
      <c r="AO21" s="38">
        <f t="shared" si="6"/>
        <v>0</v>
      </c>
      <c r="AP21" s="38">
        <f t="shared" si="7"/>
        <v>0</v>
      </c>
      <c r="AQ21" s="38">
        <f t="shared" si="8"/>
        <v>1</v>
      </c>
      <c r="AR21" s="39">
        <f t="shared" si="9"/>
        <v>26</v>
      </c>
      <c r="AS21" s="40">
        <f>INDEX([1]T03.2026!$C:$C,MATCH(C21,[1]T03.2026!$B:$B,0))</f>
        <v>5.5</v>
      </c>
      <c r="AT21" s="42">
        <f>INDEX([1]T03.2026!$J:$J,MATCH(C21,[1]T03.2026!$B:$B,0))</f>
        <v>5.5</v>
      </c>
      <c r="AU21" s="73">
        <v>596610</v>
      </c>
      <c r="AV21" s="43"/>
      <c r="AW21" s="41">
        <v>100000</v>
      </c>
      <c r="AX21" s="41"/>
      <c r="AY21" s="41"/>
      <c r="AZ21" s="41"/>
      <c r="BA21" s="134" t="s">
        <v>106</v>
      </c>
      <c r="BB21" s="54">
        <f t="shared" si="10"/>
        <v>0</v>
      </c>
      <c r="BC21" s="32">
        <f>COUNTIF(C:C,#REF!)</f>
        <v>0</v>
      </c>
    </row>
    <row r="22" spans="1:55" ht="15.6" customHeight="1" x14ac:dyDescent="0.3">
      <c r="A22" s="33">
        <f>SUBTOTAL(3,$C$8:C22)</f>
        <v>15</v>
      </c>
      <c r="B22" s="68"/>
      <c r="C22" s="86" t="s">
        <v>44</v>
      </c>
      <c r="D22" s="84" t="s">
        <v>94</v>
      </c>
      <c r="E22" s="44">
        <v>45231</v>
      </c>
      <c r="F22" s="44"/>
      <c r="G22" s="69"/>
      <c r="H22" s="69">
        <v>8</v>
      </c>
      <c r="I22" s="69">
        <v>8</v>
      </c>
      <c r="J22" s="69">
        <v>8</v>
      </c>
      <c r="K22" s="69">
        <v>8</v>
      </c>
      <c r="L22" s="69">
        <v>8</v>
      </c>
      <c r="M22" s="69">
        <v>8</v>
      </c>
      <c r="N22" s="69"/>
      <c r="O22" s="69">
        <v>8</v>
      </c>
      <c r="P22" s="69">
        <v>8</v>
      </c>
      <c r="Q22" s="69">
        <v>8</v>
      </c>
      <c r="R22" s="69">
        <v>8</v>
      </c>
      <c r="S22" s="69">
        <v>8</v>
      </c>
      <c r="T22" s="69">
        <v>8</v>
      </c>
      <c r="U22" s="69"/>
      <c r="V22" s="69">
        <v>8</v>
      </c>
      <c r="W22" s="69">
        <v>8</v>
      </c>
      <c r="X22" s="69">
        <v>8</v>
      </c>
      <c r="Y22" s="69">
        <v>8</v>
      </c>
      <c r="Z22" s="69">
        <v>8</v>
      </c>
      <c r="AA22" s="69">
        <v>8</v>
      </c>
      <c r="AB22" s="69"/>
      <c r="AC22" s="69">
        <v>8</v>
      </c>
      <c r="AD22" s="69">
        <v>8</v>
      </c>
      <c r="AE22" s="69">
        <v>8</v>
      </c>
      <c r="AF22" s="69">
        <v>8</v>
      </c>
      <c r="AG22" s="69">
        <v>8</v>
      </c>
      <c r="AH22" s="69">
        <v>8</v>
      </c>
      <c r="AI22" s="69"/>
      <c r="AJ22" s="69">
        <v>8</v>
      </c>
      <c r="AK22" s="69">
        <v>8</v>
      </c>
      <c r="AL22" s="38">
        <f t="shared" si="3"/>
        <v>26</v>
      </c>
      <c r="AM22" s="38">
        <f t="shared" si="4"/>
        <v>0</v>
      </c>
      <c r="AN22" s="38">
        <f t="shared" si="5"/>
        <v>0</v>
      </c>
      <c r="AO22" s="38">
        <f t="shared" si="6"/>
        <v>0</v>
      </c>
      <c r="AP22" s="38">
        <f t="shared" si="7"/>
        <v>0</v>
      </c>
      <c r="AQ22" s="38">
        <f t="shared" si="8"/>
        <v>0</v>
      </c>
      <c r="AR22" s="39">
        <f t="shared" si="9"/>
        <v>26</v>
      </c>
      <c r="AS22" s="40">
        <f>INDEX([1]T03.2026!$C:$C,MATCH(C22,[1]T03.2026!$B:$B,0))</f>
        <v>7.5</v>
      </c>
      <c r="AT22" s="42">
        <f>INDEX([1]T03.2026!$J:$J,MATCH(C22,[1]T03.2026!$B:$B,0))</f>
        <v>8.5</v>
      </c>
      <c r="AU22" s="73">
        <v>596610</v>
      </c>
      <c r="AV22" s="43"/>
      <c r="AW22" s="41">
        <v>100000</v>
      </c>
      <c r="AX22" s="41"/>
      <c r="AY22" s="41"/>
      <c r="AZ22" s="41"/>
      <c r="BA22" s="124" t="s">
        <v>169</v>
      </c>
      <c r="BB22" s="54">
        <f t="shared" si="10"/>
        <v>0</v>
      </c>
      <c r="BC22" s="32">
        <f>COUNTIF(C:C,#REF!)</f>
        <v>0</v>
      </c>
    </row>
    <row r="23" spans="1:55" ht="48" customHeight="1" x14ac:dyDescent="0.3">
      <c r="A23" s="33">
        <f>SUBTOTAL(3,$C$8:C23)</f>
        <v>16</v>
      </c>
      <c r="B23" s="68"/>
      <c r="C23" s="97" t="s">
        <v>45</v>
      </c>
      <c r="D23" s="84" t="s">
        <v>22</v>
      </c>
      <c r="E23" s="44">
        <v>45454</v>
      </c>
      <c r="F23" s="44"/>
      <c r="G23" s="69"/>
      <c r="H23" s="69">
        <v>8</v>
      </c>
      <c r="I23" s="69">
        <v>8</v>
      </c>
      <c r="J23" s="69">
        <v>8</v>
      </c>
      <c r="K23" s="69" t="s">
        <v>25</v>
      </c>
      <c r="L23" s="69">
        <v>8</v>
      </c>
      <c r="M23" s="69">
        <v>8</v>
      </c>
      <c r="N23" s="69"/>
      <c r="O23" s="69">
        <v>8</v>
      </c>
      <c r="P23" s="69">
        <v>8</v>
      </c>
      <c r="Q23" s="69">
        <v>8</v>
      </c>
      <c r="R23" s="69">
        <v>8</v>
      </c>
      <c r="S23" s="69">
        <v>8</v>
      </c>
      <c r="T23" s="69">
        <v>8</v>
      </c>
      <c r="U23" s="69"/>
      <c r="V23" s="69">
        <v>8</v>
      </c>
      <c r="W23" s="69">
        <v>8</v>
      </c>
      <c r="X23" s="69">
        <v>8</v>
      </c>
      <c r="Y23" s="69" t="s">
        <v>25</v>
      </c>
      <c r="Z23" s="69">
        <v>8</v>
      </c>
      <c r="AA23" s="69">
        <v>8</v>
      </c>
      <c r="AB23" s="69"/>
      <c r="AC23" s="69">
        <v>8</v>
      </c>
      <c r="AD23" s="69">
        <v>8</v>
      </c>
      <c r="AE23" s="69">
        <v>8</v>
      </c>
      <c r="AF23" s="69">
        <v>8</v>
      </c>
      <c r="AG23" s="69">
        <v>8</v>
      </c>
      <c r="AH23" s="69">
        <v>8</v>
      </c>
      <c r="AI23" s="69"/>
      <c r="AJ23" s="69">
        <v>8</v>
      </c>
      <c r="AK23" s="69">
        <v>8</v>
      </c>
      <c r="AL23" s="38">
        <f t="shared" si="3"/>
        <v>25</v>
      </c>
      <c r="AM23" s="38">
        <f t="shared" si="4"/>
        <v>1</v>
      </c>
      <c r="AN23" s="38">
        <f t="shared" si="5"/>
        <v>0</v>
      </c>
      <c r="AO23" s="38">
        <f t="shared" si="6"/>
        <v>0</v>
      </c>
      <c r="AP23" s="38">
        <f t="shared" si="7"/>
        <v>0</v>
      </c>
      <c r="AQ23" s="38">
        <f t="shared" si="8"/>
        <v>1</v>
      </c>
      <c r="AR23" s="39">
        <f t="shared" si="9"/>
        <v>26</v>
      </c>
      <c r="AS23" s="40">
        <f>INDEX([1]T03.2026!$C:$C,MATCH(C23,[1]T03.2026!$B:$B,0))</f>
        <v>7.5</v>
      </c>
      <c r="AT23" s="42">
        <f>INDEX([1]T03.2026!$J:$J,MATCH(C23,[1]T03.2026!$B:$B,0))</f>
        <v>7.5</v>
      </c>
      <c r="AU23" s="73">
        <v>596610</v>
      </c>
      <c r="AV23" s="43"/>
      <c r="AW23" s="41"/>
      <c r="AX23" s="41"/>
      <c r="AY23" s="41"/>
      <c r="AZ23" s="41"/>
      <c r="BA23" s="138" t="s">
        <v>96</v>
      </c>
      <c r="BB23" s="54">
        <f t="shared" si="10"/>
        <v>2</v>
      </c>
      <c r="BC23" s="32">
        <f>COUNTIF(C:C,#REF!)</f>
        <v>0</v>
      </c>
    </row>
    <row r="24" spans="1:55" ht="15.6" customHeight="1" x14ac:dyDescent="0.3">
      <c r="A24" s="33">
        <f>SUBTOTAL(3,$C$8:C24)</f>
        <v>17</v>
      </c>
      <c r="B24" s="68"/>
      <c r="C24" s="86" t="s">
        <v>66</v>
      </c>
      <c r="D24" s="84" t="s">
        <v>65</v>
      </c>
      <c r="E24" s="44">
        <v>45364</v>
      </c>
      <c r="F24" s="44"/>
      <c r="G24" s="69"/>
      <c r="H24" s="69">
        <v>8</v>
      </c>
      <c r="I24" s="69">
        <v>8</v>
      </c>
      <c r="J24" s="69">
        <v>8</v>
      </c>
      <c r="K24" s="69">
        <v>8</v>
      </c>
      <c r="L24" s="69">
        <v>8</v>
      </c>
      <c r="M24" s="69">
        <v>8</v>
      </c>
      <c r="N24" s="69"/>
      <c r="O24" s="69">
        <v>8</v>
      </c>
      <c r="P24" s="69">
        <v>8</v>
      </c>
      <c r="Q24" s="69">
        <v>8</v>
      </c>
      <c r="R24" s="69">
        <v>8</v>
      </c>
      <c r="S24" s="69">
        <v>8</v>
      </c>
      <c r="T24" s="69">
        <v>8</v>
      </c>
      <c r="U24" s="69"/>
      <c r="V24" s="69">
        <v>8</v>
      </c>
      <c r="W24" s="69">
        <v>8</v>
      </c>
      <c r="X24" s="69">
        <v>8</v>
      </c>
      <c r="Y24" s="69">
        <v>8</v>
      </c>
      <c r="Z24" s="69">
        <v>8</v>
      </c>
      <c r="AA24" s="69">
        <v>8</v>
      </c>
      <c r="AB24" s="69"/>
      <c r="AC24" s="69">
        <v>8</v>
      </c>
      <c r="AD24" s="69">
        <v>8</v>
      </c>
      <c r="AE24" s="69">
        <v>8</v>
      </c>
      <c r="AF24" s="69">
        <v>8</v>
      </c>
      <c r="AG24" s="69">
        <v>8</v>
      </c>
      <c r="AH24" s="69">
        <v>8</v>
      </c>
      <c r="AI24" s="69"/>
      <c r="AJ24" s="69">
        <v>8</v>
      </c>
      <c r="AK24" s="69">
        <v>8</v>
      </c>
      <c r="AL24" s="38">
        <f t="shared" si="3"/>
        <v>26</v>
      </c>
      <c r="AM24" s="38">
        <f t="shared" si="4"/>
        <v>0</v>
      </c>
      <c r="AN24" s="38">
        <f t="shared" si="5"/>
        <v>0</v>
      </c>
      <c r="AO24" s="38">
        <f t="shared" si="6"/>
        <v>0</v>
      </c>
      <c r="AP24" s="38">
        <f t="shared" si="7"/>
        <v>0</v>
      </c>
      <c r="AQ24" s="38">
        <f t="shared" si="8"/>
        <v>0</v>
      </c>
      <c r="AR24" s="39">
        <f t="shared" si="9"/>
        <v>26</v>
      </c>
      <c r="AS24" s="40">
        <f>INDEX([1]T03.2026!$C:$C,MATCH(C24,[1]T03.2026!$B:$B,0))</f>
        <v>2</v>
      </c>
      <c r="AT24" s="42">
        <f>INDEX([1]T03.2026!$J:$J,MATCH(C24,[1]T03.2026!$B:$B,0))</f>
        <v>3</v>
      </c>
      <c r="AU24" s="41">
        <v>557550</v>
      </c>
      <c r="AV24" s="43"/>
      <c r="AW24" s="41">
        <v>100000</v>
      </c>
      <c r="AX24" s="41"/>
      <c r="AY24" s="41">
        <v>300000</v>
      </c>
      <c r="AZ24" s="41"/>
      <c r="BA24" s="92" t="s">
        <v>160</v>
      </c>
      <c r="BB24" s="54">
        <f t="shared" si="10"/>
        <v>0</v>
      </c>
    </row>
    <row r="25" spans="1:55" ht="15.6" customHeight="1" x14ac:dyDescent="0.3">
      <c r="A25" s="33">
        <f>SUBTOTAL(3,$C$8:C25)</f>
        <v>18</v>
      </c>
      <c r="B25" s="68"/>
      <c r="C25" s="86" t="s">
        <v>67</v>
      </c>
      <c r="D25" s="84" t="s">
        <v>22</v>
      </c>
      <c r="E25" s="44">
        <v>45383</v>
      </c>
      <c r="F25" s="44"/>
      <c r="G25" s="69"/>
      <c r="H25" s="69">
        <v>8</v>
      </c>
      <c r="I25" s="69">
        <v>8</v>
      </c>
      <c r="J25" s="69">
        <v>8</v>
      </c>
      <c r="K25" s="69">
        <v>8</v>
      </c>
      <c r="L25" s="69">
        <v>8</v>
      </c>
      <c r="M25" s="69">
        <v>8</v>
      </c>
      <c r="N25" s="69"/>
      <c r="O25" s="69">
        <v>8</v>
      </c>
      <c r="P25" s="69">
        <v>8</v>
      </c>
      <c r="Q25" s="69">
        <v>8</v>
      </c>
      <c r="R25" s="69">
        <v>8</v>
      </c>
      <c r="S25" s="69">
        <v>8</v>
      </c>
      <c r="T25" s="69">
        <v>8</v>
      </c>
      <c r="U25" s="69"/>
      <c r="V25" s="69" t="s">
        <v>25</v>
      </c>
      <c r="W25" s="69">
        <v>8</v>
      </c>
      <c r="X25" s="69">
        <v>8</v>
      </c>
      <c r="Y25" s="69">
        <v>8</v>
      </c>
      <c r="Z25" s="69">
        <v>8</v>
      </c>
      <c r="AA25" s="69">
        <v>8</v>
      </c>
      <c r="AB25" s="69"/>
      <c r="AC25" s="69">
        <v>8</v>
      </c>
      <c r="AD25" s="69">
        <v>8</v>
      </c>
      <c r="AE25" s="69">
        <v>8</v>
      </c>
      <c r="AF25" s="69">
        <v>8</v>
      </c>
      <c r="AG25" s="69">
        <v>8</v>
      </c>
      <c r="AH25" s="69">
        <v>8</v>
      </c>
      <c r="AI25" s="69"/>
      <c r="AJ25" s="69" t="s">
        <v>27</v>
      </c>
      <c r="AK25" s="69" t="s">
        <v>25</v>
      </c>
      <c r="AL25" s="38">
        <f t="shared" si="3"/>
        <v>24</v>
      </c>
      <c r="AM25" s="38">
        <f t="shared" si="4"/>
        <v>2</v>
      </c>
      <c r="AN25" s="38">
        <f t="shared" si="5"/>
        <v>0</v>
      </c>
      <c r="AO25" s="38">
        <f t="shared" si="6"/>
        <v>0</v>
      </c>
      <c r="AP25" s="38">
        <f t="shared" si="7"/>
        <v>0</v>
      </c>
      <c r="AQ25" s="38">
        <f t="shared" si="8"/>
        <v>2</v>
      </c>
      <c r="AR25" s="39">
        <f>$AR$2-AP25-AO25</f>
        <v>26</v>
      </c>
      <c r="AS25" s="40">
        <f>INDEX([1]T03.2026!$C:$C,MATCH(C25,[1]T03.2026!$B:$B,0))</f>
        <v>1.5</v>
      </c>
      <c r="AT25" s="42">
        <f>INDEX([1]T03.2026!$J:$J,MATCH(C25,[1]T03.2026!$B:$B,0))</f>
        <v>0.5</v>
      </c>
      <c r="AU25" s="73">
        <v>596610</v>
      </c>
      <c r="AV25" s="43"/>
      <c r="AW25" s="41"/>
      <c r="AX25" s="41"/>
      <c r="AY25" s="41"/>
      <c r="AZ25" s="41"/>
      <c r="BA25" s="137" t="s">
        <v>86</v>
      </c>
      <c r="BB25" s="54">
        <f t="shared" si="10"/>
        <v>2</v>
      </c>
    </row>
    <row r="26" spans="1:55" ht="15.6" customHeight="1" x14ac:dyDescent="0.3">
      <c r="A26" s="33">
        <f>SUBTOTAL(3,$C$8:C26)</f>
        <v>19</v>
      </c>
      <c r="B26" s="68"/>
      <c r="C26" s="86" t="s">
        <v>68</v>
      </c>
      <c r="D26" s="84" t="s">
        <v>22</v>
      </c>
      <c r="E26" s="44">
        <v>45414</v>
      </c>
      <c r="F26" s="44"/>
      <c r="G26" s="69"/>
      <c r="H26" s="69">
        <v>8</v>
      </c>
      <c r="I26" s="69">
        <v>8</v>
      </c>
      <c r="J26" s="69">
        <v>8</v>
      </c>
      <c r="K26" s="69">
        <v>8</v>
      </c>
      <c r="L26" s="69">
        <v>8</v>
      </c>
      <c r="M26" s="69">
        <v>8</v>
      </c>
      <c r="N26" s="69"/>
      <c r="O26" s="69">
        <v>8</v>
      </c>
      <c r="P26" s="69">
        <v>8</v>
      </c>
      <c r="Q26" s="69">
        <v>8</v>
      </c>
      <c r="R26" s="69">
        <v>8</v>
      </c>
      <c r="S26" s="69" t="s">
        <v>27</v>
      </c>
      <c r="T26" s="69">
        <v>8</v>
      </c>
      <c r="U26" s="69"/>
      <c r="V26" s="69">
        <v>8</v>
      </c>
      <c r="W26" s="69">
        <v>8</v>
      </c>
      <c r="X26" s="69">
        <v>8</v>
      </c>
      <c r="Y26" s="69">
        <v>8</v>
      </c>
      <c r="Z26" s="69">
        <v>8</v>
      </c>
      <c r="AA26" s="69">
        <v>8</v>
      </c>
      <c r="AB26" s="69"/>
      <c r="AC26" s="69">
        <v>8</v>
      </c>
      <c r="AD26" s="69">
        <v>8</v>
      </c>
      <c r="AE26" s="69">
        <v>8</v>
      </c>
      <c r="AF26" s="69">
        <v>8</v>
      </c>
      <c r="AG26" s="69">
        <v>8</v>
      </c>
      <c r="AH26" s="69">
        <v>8</v>
      </c>
      <c r="AI26" s="69"/>
      <c r="AJ26" s="69">
        <v>8</v>
      </c>
      <c r="AK26" s="69">
        <v>8</v>
      </c>
      <c r="AL26" s="38">
        <f t="shared" si="3"/>
        <v>25</v>
      </c>
      <c r="AM26" s="38">
        <f t="shared" si="4"/>
        <v>1</v>
      </c>
      <c r="AN26" s="38">
        <f t="shared" si="5"/>
        <v>0</v>
      </c>
      <c r="AO26" s="38">
        <f t="shared" si="6"/>
        <v>0</v>
      </c>
      <c r="AP26" s="38">
        <f t="shared" si="7"/>
        <v>0</v>
      </c>
      <c r="AQ26" s="38">
        <f t="shared" si="8"/>
        <v>1</v>
      </c>
      <c r="AR26" s="39">
        <f t="shared" si="9"/>
        <v>26</v>
      </c>
      <c r="AS26" s="40">
        <f>INDEX([1]T03.2026!$C:$C,MATCH(C26,[1]T03.2026!$B:$B,0))</f>
        <v>1.5</v>
      </c>
      <c r="AT26" s="42">
        <f>INDEX([1]T03.2026!$J:$J,MATCH(C26,[1]T03.2026!$B:$B,0))</f>
        <v>1.5</v>
      </c>
      <c r="AU26" s="73">
        <v>596610</v>
      </c>
      <c r="AV26" s="43"/>
      <c r="AW26" s="41">
        <v>100000</v>
      </c>
      <c r="AX26" s="41"/>
      <c r="AY26" s="41"/>
      <c r="AZ26" s="41">
        <f>8*70000</f>
        <v>560000</v>
      </c>
      <c r="BA26" s="92" t="s">
        <v>165</v>
      </c>
      <c r="BB26" s="54">
        <f t="shared" si="10"/>
        <v>0</v>
      </c>
    </row>
    <row r="27" spans="1:55" ht="17.399999999999999" customHeight="1" x14ac:dyDescent="0.3">
      <c r="A27" s="33">
        <f>SUBTOTAL(3,$C$8:C27)</f>
        <v>20</v>
      </c>
      <c r="B27" s="68"/>
      <c r="C27" s="50" t="s">
        <v>62</v>
      </c>
      <c r="D27" s="84" t="s">
        <v>64</v>
      </c>
      <c r="E27" s="44">
        <v>45292</v>
      </c>
      <c r="F27" s="44"/>
      <c r="G27" s="69"/>
      <c r="H27" s="69">
        <v>8</v>
      </c>
      <c r="I27" s="69">
        <v>8</v>
      </c>
      <c r="J27" s="69">
        <v>8</v>
      </c>
      <c r="K27" s="69">
        <v>8</v>
      </c>
      <c r="L27" s="69">
        <v>8</v>
      </c>
      <c r="M27" s="69">
        <v>8</v>
      </c>
      <c r="N27" s="69"/>
      <c r="O27" s="69">
        <v>8</v>
      </c>
      <c r="P27" s="69">
        <v>8</v>
      </c>
      <c r="Q27" s="69">
        <v>8</v>
      </c>
      <c r="R27" s="69">
        <v>8</v>
      </c>
      <c r="S27" s="69">
        <v>8</v>
      </c>
      <c r="T27" s="69">
        <v>8</v>
      </c>
      <c r="U27" s="69"/>
      <c r="V27" s="69">
        <v>8</v>
      </c>
      <c r="W27" s="69">
        <v>8</v>
      </c>
      <c r="X27" s="69">
        <v>8</v>
      </c>
      <c r="Y27" s="69">
        <v>8</v>
      </c>
      <c r="Z27" s="69">
        <v>8</v>
      </c>
      <c r="AA27" s="69">
        <v>8</v>
      </c>
      <c r="AB27" s="69"/>
      <c r="AC27" s="69">
        <v>8</v>
      </c>
      <c r="AD27" s="69">
        <v>8</v>
      </c>
      <c r="AE27" s="69">
        <v>8</v>
      </c>
      <c r="AF27" s="69">
        <v>8</v>
      </c>
      <c r="AG27" s="69">
        <v>8</v>
      </c>
      <c r="AH27" s="69">
        <v>8</v>
      </c>
      <c r="AI27" s="69"/>
      <c r="AJ27" s="69">
        <v>8</v>
      </c>
      <c r="AK27" s="69">
        <v>8</v>
      </c>
      <c r="AL27" s="38">
        <f t="shared" si="3"/>
        <v>26</v>
      </c>
      <c r="AM27" s="38">
        <f t="shared" si="4"/>
        <v>0</v>
      </c>
      <c r="AN27" s="38">
        <f t="shared" si="5"/>
        <v>0</v>
      </c>
      <c r="AO27" s="38">
        <f t="shared" si="6"/>
        <v>0</v>
      </c>
      <c r="AP27" s="38">
        <f t="shared" si="7"/>
        <v>0</v>
      </c>
      <c r="AQ27" s="38">
        <f t="shared" si="8"/>
        <v>0</v>
      </c>
      <c r="AR27" s="39">
        <f t="shared" si="9"/>
        <v>26</v>
      </c>
      <c r="AS27" s="40"/>
      <c r="AT27" s="42"/>
      <c r="AU27" s="41"/>
      <c r="AV27" s="43"/>
      <c r="AW27" s="41"/>
      <c r="AX27" s="41"/>
      <c r="AY27" s="41"/>
      <c r="AZ27" s="41"/>
      <c r="BA27" s="47"/>
      <c r="BB27" s="54">
        <f t="shared" si="10"/>
        <v>0</v>
      </c>
    </row>
    <row r="28" spans="1:55" ht="15.6" customHeight="1" x14ac:dyDescent="0.3">
      <c r="A28" s="33">
        <f>SUBTOTAL(3,$C$8:C28)</f>
        <v>21</v>
      </c>
      <c r="B28" s="68"/>
      <c r="C28" s="86" t="s">
        <v>63</v>
      </c>
      <c r="D28" s="84" t="s">
        <v>39</v>
      </c>
      <c r="E28" s="44">
        <v>45292</v>
      </c>
      <c r="F28" s="44"/>
      <c r="G28" s="69"/>
      <c r="H28" s="69">
        <v>8</v>
      </c>
      <c r="I28" s="69">
        <v>8</v>
      </c>
      <c r="J28" s="69">
        <v>8</v>
      </c>
      <c r="K28" s="69">
        <v>8</v>
      </c>
      <c r="L28" s="69">
        <v>8</v>
      </c>
      <c r="M28" s="69">
        <v>8</v>
      </c>
      <c r="N28" s="69"/>
      <c r="O28" s="69">
        <v>8</v>
      </c>
      <c r="P28" s="69">
        <v>8</v>
      </c>
      <c r="Q28" s="69">
        <v>8</v>
      </c>
      <c r="R28" s="69">
        <v>8</v>
      </c>
      <c r="S28" s="69">
        <v>8</v>
      </c>
      <c r="T28" s="69">
        <v>8</v>
      </c>
      <c r="U28" s="69"/>
      <c r="V28" s="69">
        <v>8</v>
      </c>
      <c r="W28" s="69">
        <v>8</v>
      </c>
      <c r="X28" s="69">
        <v>8</v>
      </c>
      <c r="Y28" s="69">
        <v>8</v>
      </c>
      <c r="Z28" s="69">
        <v>8</v>
      </c>
      <c r="AA28" s="69">
        <v>8</v>
      </c>
      <c r="AB28" s="69"/>
      <c r="AC28" s="69">
        <v>8</v>
      </c>
      <c r="AD28" s="69">
        <v>8</v>
      </c>
      <c r="AE28" s="69">
        <v>8</v>
      </c>
      <c r="AF28" s="69">
        <v>8</v>
      </c>
      <c r="AG28" s="69">
        <v>8</v>
      </c>
      <c r="AH28" s="69">
        <v>8</v>
      </c>
      <c r="AI28" s="69"/>
      <c r="AJ28" s="69">
        <v>8</v>
      </c>
      <c r="AK28" s="69">
        <v>8</v>
      </c>
      <c r="AL28" s="38">
        <f t="shared" si="3"/>
        <v>26</v>
      </c>
      <c r="AM28" s="38">
        <f t="shared" si="4"/>
        <v>0</v>
      </c>
      <c r="AN28" s="38">
        <f t="shared" si="5"/>
        <v>0</v>
      </c>
      <c r="AO28" s="38">
        <f t="shared" si="6"/>
        <v>0</v>
      </c>
      <c r="AP28" s="38">
        <f t="shared" si="7"/>
        <v>0</v>
      </c>
      <c r="AQ28" s="38">
        <f t="shared" si="8"/>
        <v>0</v>
      </c>
      <c r="AR28" s="39">
        <f t="shared" si="9"/>
        <v>26</v>
      </c>
      <c r="AS28" s="40"/>
      <c r="AT28" s="42"/>
      <c r="AU28" s="41"/>
      <c r="AV28" s="43"/>
      <c r="AW28" s="41"/>
      <c r="AX28" s="41"/>
      <c r="AY28" s="41"/>
      <c r="AZ28" s="41"/>
      <c r="BA28" s="47"/>
      <c r="BB28" s="54">
        <f t="shared" si="10"/>
        <v>0</v>
      </c>
    </row>
    <row r="29" spans="1:55" ht="15.6" customHeight="1" x14ac:dyDescent="0.3">
      <c r="A29" s="33">
        <f>SUBTOTAL(3,$C$8:C29)</f>
        <v>22</v>
      </c>
      <c r="B29" s="68"/>
      <c r="C29" s="86" t="s">
        <v>69</v>
      </c>
      <c r="D29" s="84" t="s">
        <v>22</v>
      </c>
      <c r="E29" s="44">
        <v>45502</v>
      </c>
      <c r="F29" s="44"/>
      <c r="G29" s="69"/>
      <c r="H29" s="69">
        <v>8</v>
      </c>
      <c r="I29" s="69">
        <v>8</v>
      </c>
      <c r="J29" s="69">
        <v>8</v>
      </c>
      <c r="K29" s="69">
        <v>8</v>
      </c>
      <c r="L29" s="69" t="s">
        <v>58</v>
      </c>
      <c r="M29" s="69" t="s">
        <v>58</v>
      </c>
      <c r="N29" s="69"/>
      <c r="O29" s="69" t="s">
        <v>58</v>
      </c>
      <c r="P29" s="69" t="s">
        <v>58</v>
      </c>
      <c r="Q29" s="69" t="s">
        <v>58</v>
      </c>
      <c r="R29" s="69" t="s">
        <v>58</v>
      </c>
      <c r="S29" s="69" t="s">
        <v>58</v>
      </c>
      <c r="T29" s="69" t="s">
        <v>58</v>
      </c>
      <c r="U29" s="69"/>
      <c r="V29" s="69" t="s">
        <v>58</v>
      </c>
      <c r="W29" s="69" t="s">
        <v>58</v>
      </c>
      <c r="X29" s="69" t="s">
        <v>58</v>
      </c>
      <c r="Y29" s="69" t="s">
        <v>58</v>
      </c>
      <c r="Z29" s="69" t="s">
        <v>58</v>
      </c>
      <c r="AA29" s="69" t="s">
        <v>58</v>
      </c>
      <c r="AB29" s="69"/>
      <c r="AC29" s="69" t="s">
        <v>58</v>
      </c>
      <c r="AD29" s="69" t="s">
        <v>58</v>
      </c>
      <c r="AE29" s="69" t="s">
        <v>58</v>
      </c>
      <c r="AF29" s="69" t="s">
        <v>58</v>
      </c>
      <c r="AG29" s="69" t="s">
        <v>58</v>
      </c>
      <c r="AH29" s="69" t="s">
        <v>58</v>
      </c>
      <c r="AI29" s="69"/>
      <c r="AJ29" s="69" t="s">
        <v>58</v>
      </c>
      <c r="AK29" s="69" t="s">
        <v>58</v>
      </c>
      <c r="AL29" s="38">
        <f t="shared" si="3"/>
        <v>4</v>
      </c>
      <c r="AM29" s="38">
        <f t="shared" si="4"/>
        <v>0</v>
      </c>
      <c r="AN29" s="38">
        <f t="shared" si="5"/>
        <v>0</v>
      </c>
      <c r="AO29" s="38">
        <f t="shared" si="6"/>
        <v>0</v>
      </c>
      <c r="AP29" s="38">
        <f t="shared" si="7"/>
        <v>0</v>
      </c>
      <c r="AQ29" s="38">
        <f t="shared" si="8"/>
        <v>0</v>
      </c>
      <c r="AR29" s="82">
        <v>4</v>
      </c>
      <c r="AS29" s="40">
        <f>INDEX([1]T03.2026!$C:$C,MATCH(C29,[1]T03.2026!$B:$B,0))</f>
        <v>5.5</v>
      </c>
      <c r="AT29" s="42">
        <f>INDEX([1]T03.2026!$J:$J,MATCH(C29,[1]T03.2026!$B:$B,0))</f>
        <v>5.5</v>
      </c>
      <c r="AU29" s="73"/>
      <c r="AV29" s="43"/>
      <c r="AW29" s="41"/>
      <c r="AX29" s="41"/>
      <c r="AY29" s="41"/>
      <c r="AZ29" s="41"/>
      <c r="BA29" s="135" t="s">
        <v>106</v>
      </c>
      <c r="BB29" s="54">
        <f t="shared" si="10"/>
        <v>0</v>
      </c>
      <c r="BC29" s="53">
        <f>(10100000/26)*22</f>
        <v>8546153.846153846</v>
      </c>
    </row>
    <row r="30" spans="1:55" ht="15.6" customHeight="1" x14ac:dyDescent="0.3">
      <c r="A30" s="33">
        <f>SUBTOTAL(3,$C$8:C30)</f>
        <v>23</v>
      </c>
      <c r="B30" s="68"/>
      <c r="C30" s="86" t="s">
        <v>73</v>
      </c>
      <c r="D30" s="84" t="s">
        <v>125</v>
      </c>
      <c r="E30" s="44">
        <v>45514</v>
      </c>
      <c r="F30" s="44"/>
      <c r="G30" s="69"/>
      <c r="H30" s="69">
        <v>8</v>
      </c>
      <c r="I30" s="69">
        <v>8</v>
      </c>
      <c r="J30" s="69">
        <v>8</v>
      </c>
      <c r="K30" s="69">
        <v>8</v>
      </c>
      <c r="L30" s="69">
        <v>8</v>
      </c>
      <c r="M30" s="69">
        <v>8</v>
      </c>
      <c r="N30" s="69"/>
      <c r="O30" s="69">
        <v>8</v>
      </c>
      <c r="P30" s="69">
        <v>8</v>
      </c>
      <c r="Q30" s="69">
        <v>8</v>
      </c>
      <c r="R30" s="69">
        <v>8</v>
      </c>
      <c r="S30" s="69">
        <v>8</v>
      </c>
      <c r="T30" s="69">
        <v>8</v>
      </c>
      <c r="U30" s="69"/>
      <c r="V30" s="69">
        <v>8</v>
      </c>
      <c r="W30" s="69">
        <v>8</v>
      </c>
      <c r="X30" s="69">
        <v>8</v>
      </c>
      <c r="Y30" s="69">
        <v>8</v>
      </c>
      <c r="Z30" s="69">
        <v>8</v>
      </c>
      <c r="AA30" s="69">
        <v>8</v>
      </c>
      <c r="AB30" s="69"/>
      <c r="AC30" s="69">
        <v>8</v>
      </c>
      <c r="AD30" s="69">
        <v>8</v>
      </c>
      <c r="AE30" s="69">
        <v>8</v>
      </c>
      <c r="AF30" s="69">
        <v>8</v>
      </c>
      <c r="AG30" s="69">
        <v>8</v>
      </c>
      <c r="AH30" s="69">
        <v>8</v>
      </c>
      <c r="AI30" s="69"/>
      <c r="AJ30" s="69">
        <v>8</v>
      </c>
      <c r="AK30" s="69">
        <v>8</v>
      </c>
      <c r="AL30" s="38">
        <f t="shared" si="3"/>
        <v>26</v>
      </c>
      <c r="AM30" s="38">
        <f t="shared" si="4"/>
        <v>0</v>
      </c>
      <c r="AN30" s="38">
        <f t="shared" si="5"/>
        <v>0</v>
      </c>
      <c r="AO30" s="38">
        <f t="shared" si="6"/>
        <v>0</v>
      </c>
      <c r="AP30" s="38">
        <f t="shared" si="7"/>
        <v>0</v>
      </c>
      <c r="AQ30" s="38">
        <f t="shared" si="8"/>
        <v>0</v>
      </c>
      <c r="AR30" s="39">
        <f t="shared" si="9"/>
        <v>26</v>
      </c>
      <c r="AS30" s="40">
        <f>INDEX([1]T03.2026!$C:$C,MATCH(C30,[1]T03.2026!$B:$B,0))</f>
        <v>11</v>
      </c>
      <c r="AT30" s="42">
        <f>INDEX([1]T03.2026!$J:$J,MATCH(C30,[1]T03.2026!$B:$B,0))</f>
        <v>12</v>
      </c>
      <c r="AU30" s="41">
        <v>557550</v>
      </c>
      <c r="AV30" s="43"/>
      <c r="AW30" s="41">
        <v>100000</v>
      </c>
      <c r="AX30" s="41"/>
      <c r="AY30" s="41">
        <v>300000</v>
      </c>
      <c r="AZ30" s="41"/>
      <c r="BA30" s="92" t="s">
        <v>168</v>
      </c>
      <c r="BB30" s="54">
        <f t="shared" si="10"/>
        <v>0</v>
      </c>
    </row>
    <row r="31" spans="1:55" ht="18.600000000000001" customHeight="1" x14ac:dyDescent="0.3">
      <c r="A31" s="33">
        <f>SUBTOTAL(3,$C$8:C31)</f>
        <v>24</v>
      </c>
      <c r="B31" s="68"/>
      <c r="C31" s="86" t="s">
        <v>74</v>
      </c>
      <c r="D31" s="84" t="s">
        <v>125</v>
      </c>
      <c r="E31" s="44">
        <v>45567</v>
      </c>
      <c r="F31" s="44"/>
      <c r="G31" s="69"/>
      <c r="H31" s="69">
        <v>8</v>
      </c>
      <c r="I31" s="69">
        <v>8</v>
      </c>
      <c r="J31" s="69" t="s">
        <v>27</v>
      </c>
      <c r="K31" s="69">
        <v>8</v>
      </c>
      <c r="L31" s="69">
        <v>8</v>
      </c>
      <c r="M31" s="69">
        <v>8</v>
      </c>
      <c r="N31" s="69"/>
      <c r="O31" s="69">
        <v>8</v>
      </c>
      <c r="P31" s="69">
        <v>8</v>
      </c>
      <c r="Q31" s="69">
        <v>8</v>
      </c>
      <c r="R31" s="69">
        <v>8</v>
      </c>
      <c r="S31" s="69">
        <v>8</v>
      </c>
      <c r="T31" s="69">
        <v>8</v>
      </c>
      <c r="U31" s="69"/>
      <c r="V31" s="69">
        <v>8</v>
      </c>
      <c r="W31" s="69">
        <v>8</v>
      </c>
      <c r="X31" s="69">
        <v>8</v>
      </c>
      <c r="Y31" s="69">
        <v>8</v>
      </c>
      <c r="Z31" s="69">
        <v>8</v>
      </c>
      <c r="AA31" s="69">
        <v>8</v>
      </c>
      <c r="AB31" s="69"/>
      <c r="AC31" s="69">
        <v>8</v>
      </c>
      <c r="AD31" s="69">
        <v>8</v>
      </c>
      <c r="AE31" s="69">
        <v>8</v>
      </c>
      <c r="AF31" s="69">
        <v>8</v>
      </c>
      <c r="AG31" s="69">
        <v>8</v>
      </c>
      <c r="AH31" s="69">
        <v>8</v>
      </c>
      <c r="AI31" s="69"/>
      <c r="AJ31" s="69" t="s">
        <v>27</v>
      </c>
      <c r="AK31" s="69">
        <v>8</v>
      </c>
      <c r="AL31" s="38">
        <f t="shared" si="3"/>
        <v>24</v>
      </c>
      <c r="AM31" s="38">
        <f t="shared" si="4"/>
        <v>2</v>
      </c>
      <c r="AN31" s="38">
        <f t="shared" si="5"/>
        <v>0</v>
      </c>
      <c r="AO31" s="38">
        <f t="shared" si="6"/>
        <v>0</v>
      </c>
      <c r="AP31" s="38">
        <f t="shared" si="7"/>
        <v>0</v>
      </c>
      <c r="AQ31" s="38">
        <f t="shared" si="8"/>
        <v>2</v>
      </c>
      <c r="AR31" s="39">
        <f t="shared" si="9"/>
        <v>26</v>
      </c>
      <c r="AS31" s="40">
        <f>INDEX([1]T03.2026!$C:$C,MATCH(C31,[1]T03.2026!$B:$B,0))</f>
        <v>7</v>
      </c>
      <c r="AT31" s="42">
        <f>INDEX([1]T03.2026!$J:$J,MATCH(C31,[1]T03.2026!$B:$B,0))</f>
        <v>6</v>
      </c>
      <c r="AU31" s="41">
        <v>557550</v>
      </c>
      <c r="AV31" s="43"/>
      <c r="AW31" s="41">
        <v>100000</v>
      </c>
      <c r="AX31" s="41"/>
      <c r="AY31" s="41"/>
      <c r="AZ31" s="41"/>
      <c r="BA31" s="92" t="s">
        <v>170</v>
      </c>
      <c r="BB31" s="54">
        <f t="shared" si="10"/>
        <v>0</v>
      </c>
    </row>
    <row r="32" spans="1:55" ht="28.2" customHeight="1" x14ac:dyDescent="0.3">
      <c r="A32" s="33">
        <f>SUBTOTAL(3,$C$8:C32)</f>
        <v>25</v>
      </c>
      <c r="B32" s="68"/>
      <c r="C32" s="97" t="s">
        <v>79</v>
      </c>
      <c r="D32" s="84" t="s">
        <v>31</v>
      </c>
      <c r="E32" s="44">
        <v>45628</v>
      </c>
      <c r="F32" s="44"/>
      <c r="G32" s="69"/>
      <c r="H32" s="69">
        <v>8</v>
      </c>
      <c r="I32" s="69">
        <v>8</v>
      </c>
      <c r="J32" s="69">
        <v>8</v>
      </c>
      <c r="K32" s="69">
        <v>8</v>
      </c>
      <c r="L32" s="69">
        <v>8</v>
      </c>
      <c r="M32" s="69">
        <v>8</v>
      </c>
      <c r="N32" s="69"/>
      <c r="O32" s="69">
        <v>8</v>
      </c>
      <c r="P32" s="69">
        <v>8</v>
      </c>
      <c r="Q32" s="69">
        <v>8</v>
      </c>
      <c r="R32" s="69">
        <v>8</v>
      </c>
      <c r="S32" s="69">
        <v>8</v>
      </c>
      <c r="T32" s="69">
        <v>8</v>
      </c>
      <c r="U32" s="69"/>
      <c r="V32" s="69">
        <v>8</v>
      </c>
      <c r="W32" s="69" t="s">
        <v>25</v>
      </c>
      <c r="X32" s="69">
        <v>8</v>
      </c>
      <c r="Y32" s="69">
        <v>8</v>
      </c>
      <c r="Z32" s="69">
        <v>8</v>
      </c>
      <c r="AA32" s="69">
        <v>8</v>
      </c>
      <c r="AB32" s="69"/>
      <c r="AC32" s="69">
        <v>8</v>
      </c>
      <c r="AD32" s="69">
        <v>8</v>
      </c>
      <c r="AE32" s="69">
        <v>8</v>
      </c>
      <c r="AF32" s="69">
        <v>8</v>
      </c>
      <c r="AG32" s="69">
        <v>8</v>
      </c>
      <c r="AH32" s="69" t="s">
        <v>27</v>
      </c>
      <c r="AI32" s="69"/>
      <c r="AJ32" s="69">
        <v>8</v>
      </c>
      <c r="AK32" s="69">
        <v>8</v>
      </c>
      <c r="AL32" s="38">
        <f t="shared" si="3"/>
        <v>24.5</v>
      </c>
      <c r="AM32" s="38">
        <f t="shared" si="4"/>
        <v>1.5</v>
      </c>
      <c r="AN32" s="38">
        <f t="shared" si="5"/>
        <v>0</v>
      </c>
      <c r="AO32" s="38">
        <f t="shared" si="6"/>
        <v>0</v>
      </c>
      <c r="AP32" s="38">
        <f t="shared" si="7"/>
        <v>0</v>
      </c>
      <c r="AQ32" s="38">
        <f t="shared" si="8"/>
        <v>1.5</v>
      </c>
      <c r="AR32" s="39">
        <f t="shared" si="9"/>
        <v>26</v>
      </c>
      <c r="AS32" s="40">
        <f>INDEX([1]T03.2026!$C:$C,MATCH(C32,[1]T03.2026!$B:$B,0))</f>
        <v>3.5</v>
      </c>
      <c r="AT32" s="42">
        <f>INDEX([1]T03.2026!$J:$J,MATCH(C32,[1]T03.2026!$B:$B,0))</f>
        <v>3</v>
      </c>
      <c r="AU32" s="41">
        <v>596610</v>
      </c>
      <c r="AV32" s="43">
        <v>880000</v>
      </c>
      <c r="AW32" s="41">
        <v>100000</v>
      </c>
      <c r="AX32" s="41"/>
      <c r="AY32" s="41"/>
      <c r="AZ32" s="41"/>
      <c r="BA32" s="124" t="s">
        <v>161</v>
      </c>
      <c r="BB32" s="54">
        <f t="shared" si="10"/>
        <v>1</v>
      </c>
    </row>
    <row r="33" spans="1:54" ht="30.6" customHeight="1" x14ac:dyDescent="0.3">
      <c r="A33" s="33">
        <f>SUBTOTAL(3,$C$8:C33)</f>
        <v>26</v>
      </c>
      <c r="B33" s="68"/>
      <c r="C33" s="97" t="s">
        <v>81</v>
      </c>
      <c r="D33" s="84" t="s">
        <v>85</v>
      </c>
      <c r="E33" s="44">
        <v>45665</v>
      </c>
      <c r="F33" s="44"/>
      <c r="G33" s="69"/>
      <c r="H33" s="69">
        <v>8</v>
      </c>
      <c r="I33" s="69">
        <v>8</v>
      </c>
      <c r="J33" s="69">
        <v>8</v>
      </c>
      <c r="K33" s="69" t="s">
        <v>25</v>
      </c>
      <c r="L33" s="69">
        <v>8</v>
      </c>
      <c r="M33" s="69">
        <v>8</v>
      </c>
      <c r="N33" s="69"/>
      <c r="O33" s="69">
        <v>8</v>
      </c>
      <c r="P33" s="69">
        <v>8</v>
      </c>
      <c r="Q33" s="69">
        <v>8</v>
      </c>
      <c r="R33" s="69">
        <v>8</v>
      </c>
      <c r="S33" s="69">
        <v>8</v>
      </c>
      <c r="T33" s="69">
        <v>8</v>
      </c>
      <c r="U33" s="69"/>
      <c r="V33" s="69">
        <v>8</v>
      </c>
      <c r="W33" s="69">
        <v>8</v>
      </c>
      <c r="X33" s="69">
        <v>8</v>
      </c>
      <c r="Y33" s="69" t="s">
        <v>25</v>
      </c>
      <c r="Z33" s="69">
        <v>8</v>
      </c>
      <c r="AA33" s="69">
        <v>8</v>
      </c>
      <c r="AB33" s="69"/>
      <c r="AC33" s="69" t="s">
        <v>27</v>
      </c>
      <c r="AD33" s="69" t="s">
        <v>27</v>
      </c>
      <c r="AE33" s="69">
        <v>8</v>
      </c>
      <c r="AF33" s="69">
        <v>8</v>
      </c>
      <c r="AG33" s="69">
        <v>8</v>
      </c>
      <c r="AH33" s="69">
        <v>8</v>
      </c>
      <c r="AI33" s="69"/>
      <c r="AJ33" s="69">
        <v>8</v>
      </c>
      <c r="AK33" s="69">
        <v>8</v>
      </c>
      <c r="AL33" s="38">
        <f t="shared" si="3"/>
        <v>23</v>
      </c>
      <c r="AM33" s="38">
        <f t="shared" si="4"/>
        <v>3</v>
      </c>
      <c r="AN33" s="38">
        <f t="shared" si="5"/>
        <v>0</v>
      </c>
      <c r="AO33" s="38">
        <f t="shared" si="6"/>
        <v>0</v>
      </c>
      <c r="AP33" s="38">
        <f t="shared" si="7"/>
        <v>0</v>
      </c>
      <c r="AQ33" s="38">
        <f t="shared" si="8"/>
        <v>3</v>
      </c>
      <c r="AR33" s="39">
        <f t="shared" si="9"/>
        <v>26</v>
      </c>
      <c r="AS33" s="40">
        <f>INDEX([1]T03.2026!$C:$C,MATCH(C33,[1]T03.2026!$B:$B,0))</f>
        <v>4.5</v>
      </c>
      <c r="AT33" s="42">
        <f>INDEX([1]T03.2026!$J:$J,MATCH(C33,[1]T03.2026!$B:$B,0))</f>
        <v>2.5</v>
      </c>
      <c r="AU33" s="73">
        <v>596610</v>
      </c>
      <c r="AV33" s="43"/>
      <c r="AW33" s="41">
        <v>100000</v>
      </c>
      <c r="AX33" s="41"/>
      <c r="AY33" s="41"/>
      <c r="AZ33" s="41"/>
      <c r="BA33" s="83" t="s">
        <v>83</v>
      </c>
      <c r="BB33" s="54">
        <f t="shared" si="10"/>
        <v>2</v>
      </c>
    </row>
    <row r="34" spans="1:54" ht="33.6" customHeight="1" x14ac:dyDescent="0.3">
      <c r="A34" s="33">
        <f>SUBTOTAL(3,$C$8:C34)</f>
        <v>27</v>
      </c>
      <c r="B34" s="68"/>
      <c r="C34" s="97" t="s">
        <v>84</v>
      </c>
      <c r="D34" s="84" t="s">
        <v>87</v>
      </c>
      <c r="E34" s="44">
        <v>45698</v>
      </c>
      <c r="F34" s="44"/>
      <c r="G34" s="69"/>
      <c r="H34" s="69">
        <v>8</v>
      </c>
      <c r="I34" s="69">
        <v>8</v>
      </c>
      <c r="J34" s="69" t="s">
        <v>25</v>
      </c>
      <c r="K34" s="69">
        <v>8</v>
      </c>
      <c r="L34" s="69">
        <v>8</v>
      </c>
      <c r="M34" s="69">
        <v>8</v>
      </c>
      <c r="N34" s="69"/>
      <c r="O34" s="69">
        <v>8</v>
      </c>
      <c r="P34" s="69">
        <v>8</v>
      </c>
      <c r="Q34" s="69">
        <v>8</v>
      </c>
      <c r="R34" s="69">
        <v>8</v>
      </c>
      <c r="S34" s="69">
        <v>8</v>
      </c>
      <c r="T34" s="69">
        <v>8</v>
      </c>
      <c r="U34" s="69"/>
      <c r="V34" s="69">
        <v>8</v>
      </c>
      <c r="W34" s="69">
        <v>8</v>
      </c>
      <c r="X34" s="69">
        <v>8</v>
      </c>
      <c r="Y34" s="69">
        <v>8</v>
      </c>
      <c r="Z34" s="69">
        <v>8</v>
      </c>
      <c r="AA34" s="69">
        <v>8</v>
      </c>
      <c r="AB34" s="69"/>
      <c r="AC34" s="69">
        <v>8</v>
      </c>
      <c r="AD34" s="69">
        <v>8</v>
      </c>
      <c r="AE34" s="69">
        <v>8</v>
      </c>
      <c r="AF34" s="69">
        <v>8</v>
      </c>
      <c r="AG34" s="69">
        <v>8</v>
      </c>
      <c r="AH34" s="69">
        <v>8</v>
      </c>
      <c r="AI34" s="69"/>
      <c r="AJ34" s="69">
        <v>8</v>
      </c>
      <c r="AK34" s="69">
        <v>8</v>
      </c>
      <c r="AL34" s="38">
        <f t="shared" si="3"/>
        <v>25.5</v>
      </c>
      <c r="AM34" s="38">
        <f t="shared" si="4"/>
        <v>0.5</v>
      </c>
      <c r="AN34" s="38">
        <f t="shared" si="5"/>
        <v>0</v>
      </c>
      <c r="AO34" s="38">
        <f t="shared" si="6"/>
        <v>0</v>
      </c>
      <c r="AP34" s="38">
        <f t="shared" si="7"/>
        <v>0</v>
      </c>
      <c r="AQ34" s="38">
        <f t="shared" si="8"/>
        <v>0.5</v>
      </c>
      <c r="AR34" s="39">
        <f t="shared" si="9"/>
        <v>26</v>
      </c>
      <c r="AS34" s="40">
        <f>INDEX([1]T03.2026!$C:$C,MATCH(C34,[1]T03.2026!$B:$B,0))</f>
        <v>1.5</v>
      </c>
      <c r="AT34" s="42">
        <f>INDEX([1]T03.2026!$J:$J,MATCH(C34,[1]T03.2026!$B:$B,0))</f>
        <v>2</v>
      </c>
      <c r="AU34" s="73">
        <v>596610</v>
      </c>
      <c r="AV34" s="43"/>
      <c r="AW34" s="41">
        <v>100000</v>
      </c>
      <c r="AX34" s="41"/>
      <c r="AY34" s="41"/>
      <c r="AZ34" s="41"/>
      <c r="BA34" s="123" t="s">
        <v>156</v>
      </c>
      <c r="BB34" s="54">
        <f t="shared" si="10"/>
        <v>1</v>
      </c>
    </row>
    <row r="35" spans="1:54" ht="15.6" customHeight="1" x14ac:dyDescent="0.3">
      <c r="A35" s="33">
        <f>SUBTOTAL(3,$C$8:C35)</f>
        <v>28</v>
      </c>
      <c r="B35" s="68"/>
      <c r="C35" s="86" t="s">
        <v>28</v>
      </c>
      <c r="D35" s="84" t="s">
        <v>22</v>
      </c>
      <c r="E35" s="44">
        <v>43255</v>
      </c>
      <c r="F35" s="44"/>
      <c r="G35" s="69"/>
      <c r="H35" s="69">
        <v>8</v>
      </c>
      <c r="I35" s="69">
        <v>8</v>
      </c>
      <c r="J35" s="69">
        <v>8</v>
      </c>
      <c r="K35" s="69">
        <v>8</v>
      </c>
      <c r="L35" s="69">
        <v>8</v>
      </c>
      <c r="M35" s="69">
        <v>8</v>
      </c>
      <c r="N35" s="69"/>
      <c r="O35" s="69">
        <v>8</v>
      </c>
      <c r="P35" s="69">
        <v>8</v>
      </c>
      <c r="Q35" s="69">
        <v>8</v>
      </c>
      <c r="R35" s="69">
        <v>8</v>
      </c>
      <c r="S35" s="69">
        <v>8</v>
      </c>
      <c r="T35" s="69">
        <v>8</v>
      </c>
      <c r="U35" s="69"/>
      <c r="V35" s="69">
        <v>8</v>
      </c>
      <c r="W35" s="69">
        <v>8</v>
      </c>
      <c r="X35" s="69">
        <v>8</v>
      </c>
      <c r="Y35" s="69">
        <v>8</v>
      </c>
      <c r="Z35" s="69">
        <v>8</v>
      </c>
      <c r="AA35" s="69">
        <v>8</v>
      </c>
      <c r="AB35" s="69"/>
      <c r="AC35" s="69">
        <v>8</v>
      </c>
      <c r="AD35" s="69">
        <v>8</v>
      </c>
      <c r="AE35" s="69">
        <v>8</v>
      </c>
      <c r="AF35" s="69">
        <v>8</v>
      </c>
      <c r="AG35" s="69">
        <v>8</v>
      </c>
      <c r="AH35" s="69">
        <v>8</v>
      </c>
      <c r="AI35" s="69"/>
      <c r="AJ35" s="69">
        <v>8</v>
      </c>
      <c r="AK35" s="69">
        <v>8</v>
      </c>
      <c r="AL35" s="38">
        <f t="shared" si="3"/>
        <v>26</v>
      </c>
      <c r="AM35" s="38">
        <f t="shared" si="4"/>
        <v>0</v>
      </c>
      <c r="AN35" s="38">
        <f t="shared" si="5"/>
        <v>0</v>
      </c>
      <c r="AO35" s="38">
        <f t="shared" si="6"/>
        <v>0</v>
      </c>
      <c r="AP35" s="38">
        <f t="shared" si="7"/>
        <v>0</v>
      </c>
      <c r="AQ35" s="38">
        <f t="shared" si="8"/>
        <v>0</v>
      </c>
      <c r="AR35" s="39">
        <f t="shared" si="9"/>
        <v>26</v>
      </c>
      <c r="AS35" s="40">
        <f>INDEX([1]T03.2026!$C:$C,MATCH(C35,[1]T03.2026!$B:$B,0))</f>
        <v>3.5</v>
      </c>
      <c r="AT35" s="42">
        <f>INDEX([1]T03.2026!$J:$J,MATCH(C35,[1]T03.2026!$B:$B,0))</f>
        <v>4.5</v>
      </c>
      <c r="AU35" s="41">
        <v>636215.57999999996</v>
      </c>
      <c r="AV35" s="43"/>
      <c r="AW35" s="41"/>
      <c r="AX35" s="41"/>
      <c r="AY35" s="41"/>
      <c r="AZ35" s="41"/>
      <c r="BA35" s="135" t="s">
        <v>104</v>
      </c>
      <c r="BB35" s="54">
        <f t="shared" si="10"/>
        <v>0</v>
      </c>
    </row>
    <row r="36" spans="1:54" ht="62.4" customHeight="1" x14ac:dyDescent="0.3">
      <c r="A36" s="33">
        <f>SUBTOTAL(3,$C$8:C36)</f>
        <v>29</v>
      </c>
      <c r="B36" s="68"/>
      <c r="C36" s="86" t="s">
        <v>95</v>
      </c>
      <c r="D36" s="84" t="s">
        <v>22</v>
      </c>
      <c r="E36" s="44">
        <v>45755</v>
      </c>
      <c r="F36" s="44"/>
      <c r="G36" s="69"/>
      <c r="H36" s="69">
        <v>8</v>
      </c>
      <c r="I36" s="69">
        <v>8</v>
      </c>
      <c r="J36" s="69">
        <v>8</v>
      </c>
      <c r="K36" s="69">
        <v>8</v>
      </c>
      <c r="L36" s="69">
        <v>8</v>
      </c>
      <c r="M36" s="69">
        <v>8</v>
      </c>
      <c r="N36" s="69"/>
      <c r="O36" s="69">
        <v>8</v>
      </c>
      <c r="P36" s="69">
        <v>8</v>
      </c>
      <c r="Q36" s="69">
        <v>8</v>
      </c>
      <c r="R36" s="69">
        <v>8</v>
      </c>
      <c r="S36" s="69">
        <v>8</v>
      </c>
      <c r="T36" s="69">
        <v>8</v>
      </c>
      <c r="U36" s="69"/>
      <c r="V36" s="69">
        <v>8</v>
      </c>
      <c r="W36" s="69">
        <v>8</v>
      </c>
      <c r="X36" s="69">
        <v>8</v>
      </c>
      <c r="Y36" s="69">
        <v>8</v>
      </c>
      <c r="Z36" s="69">
        <v>8</v>
      </c>
      <c r="AA36" s="69">
        <v>8</v>
      </c>
      <c r="AB36" s="69"/>
      <c r="AC36" s="69">
        <v>8</v>
      </c>
      <c r="AD36" s="69">
        <v>8</v>
      </c>
      <c r="AE36" s="69">
        <v>8</v>
      </c>
      <c r="AF36" s="69">
        <v>8</v>
      </c>
      <c r="AG36" s="69">
        <v>8</v>
      </c>
      <c r="AH36" s="69">
        <v>8</v>
      </c>
      <c r="AI36" s="69"/>
      <c r="AJ36" s="69">
        <v>8</v>
      </c>
      <c r="AK36" s="69">
        <v>8</v>
      </c>
      <c r="AL36" s="38">
        <f t="shared" si="3"/>
        <v>26</v>
      </c>
      <c r="AM36" s="38">
        <f t="shared" si="4"/>
        <v>0</v>
      </c>
      <c r="AN36" s="38">
        <f t="shared" si="5"/>
        <v>0</v>
      </c>
      <c r="AO36" s="38">
        <f t="shared" si="6"/>
        <v>0</v>
      </c>
      <c r="AP36" s="38">
        <f t="shared" si="7"/>
        <v>0</v>
      </c>
      <c r="AQ36" s="38">
        <f t="shared" si="8"/>
        <v>0</v>
      </c>
      <c r="AR36" s="39">
        <f t="shared" si="9"/>
        <v>26</v>
      </c>
      <c r="AS36" s="40">
        <f>INDEX([1]T03.2026!$C:$C,MATCH(C36,[1]T03.2026!$B:$B,0))</f>
        <v>0.5</v>
      </c>
      <c r="AT36" s="42">
        <f>INDEX([1]T03.2026!$J:$J,MATCH(C36,[1]T03.2026!$B:$B,0))</f>
        <v>1.5</v>
      </c>
      <c r="AU36" s="73">
        <v>596610</v>
      </c>
      <c r="AV36" s="43"/>
      <c r="AW36" s="41">
        <v>100000</v>
      </c>
      <c r="AX36" s="41"/>
      <c r="AY36" s="41"/>
      <c r="AZ36" s="41"/>
      <c r="BA36" s="106" t="s">
        <v>140</v>
      </c>
      <c r="BB36" s="54">
        <f t="shared" si="10"/>
        <v>0</v>
      </c>
    </row>
    <row r="37" spans="1:54" ht="15.6" customHeight="1" x14ac:dyDescent="0.3">
      <c r="A37" s="33">
        <f>SUBTOTAL(3,$C$8:C37)</f>
        <v>30</v>
      </c>
      <c r="B37" s="68"/>
      <c r="C37" s="86" t="s">
        <v>99</v>
      </c>
      <c r="D37" s="84" t="s">
        <v>22</v>
      </c>
      <c r="E37" s="44">
        <v>45796</v>
      </c>
      <c r="F37" s="44"/>
      <c r="G37" s="69"/>
      <c r="H37" s="69">
        <v>8</v>
      </c>
      <c r="I37" s="69">
        <v>8</v>
      </c>
      <c r="J37" s="69">
        <v>8</v>
      </c>
      <c r="K37" s="69">
        <v>8</v>
      </c>
      <c r="L37" s="69">
        <v>8</v>
      </c>
      <c r="M37" s="69">
        <v>8</v>
      </c>
      <c r="N37" s="69"/>
      <c r="O37" s="69">
        <v>8</v>
      </c>
      <c r="P37" s="69">
        <v>8</v>
      </c>
      <c r="Q37" s="69">
        <v>8</v>
      </c>
      <c r="R37" s="69">
        <v>8</v>
      </c>
      <c r="S37" s="69">
        <v>8</v>
      </c>
      <c r="T37" s="69">
        <v>8</v>
      </c>
      <c r="U37" s="69"/>
      <c r="V37" s="69">
        <v>8</v>
      </c>
      <c r="W37" s="69">
        <v>8</v>
      </c>
      <c r="X37" s="69">
        <v>8</v>
      </c>
      <c r="Y37" s="69">
        <v>8</v>
      </c>
      <c r="Z37" s="69">
        <v>8</v>
      </c>
      <c r="AA37" s="69">
        <v>8</v>
      </c>
      <c r="AB37" s="69"/>
      <c r="AC37" s="69">
        <v>8</v>
      </c>
      <c r="AD37" s="69">
        <v>8</v>
      </c>
      <c r="AE37" s="69">
        <v>8</v>
      </c>
      <c r="AF37" s="69">
        <v>8</v>
      </c>
      <c r="AG37" s="69">
        <v>8</v>
      </c>
      <c r="AH37" s="69">
        <v>8</v>
      </c>
      <c r="AI37" s="69"/>
      <c r="AJ37" s="69">
        <v>8</v>
      </c>
      <c r="AK37" s="69">
        <v>8</v>
      </c>
      <c r="AL37" s="38">
        <f t="shared" si="3"/>
        <v>26</v>
      </c>
      <c r="AM37" s="38">
        <f t="shared" si="4"/>
        <v>0</v>
      </c>
      <c r="AN37" s="38">
        <f t="shared" si="5"/>
        <v>0</v>
      </c>
      <c r="AO37" s="38">
        <f t="shared" si="6"/>
        <v>0</v>
      </c>
      <c r="AP37" s="38">
        <f t="shared" si="7"/>
        <v>0</v>
      </c>
      <c r="AQ37" s="38">
        <f t="shared" si="8"/>
        <v>0</v>
      </c>
      <c r="AR37" s="39">
        <f t="shared" si="9"/>
        <v>26</v>
      </c>
      <c r="AS37" s="40">
        <f>INDEX([1]T03.2026!$C:$C,MATCH(C37,[1]T03.2026!$B:$B,0))</f>
        <v>1</v>
      </c>
      <c r="AT37" s="42">
        <f>INDEX([1]T03.2026!$J:$J,MATCH(C37,[1]T03.2026!$B:$B,0))</f>
        <v>2</v>
      </c>
      <c r="AU37" s="41">
        <v>596610</v>
      </c>
      <c r="AV37" s="43"/>
      <c r="AW37" s="41">
        <v>100000</v>
      </c>
      <c r="AX37" s="41"/>
      <c r="AY37" s="41"/>
      <c r="AZ37" s="41"/>
      <c r="BA37" s="92" t="s">
        <v>159</v>
      </c>
      <c r="BB37" s="54">
        <f t="shared" si="10"/>
        <v>0</v>
      </c>
    </row>
    <row r="38" spans="1:54" ht="15.6" customHeight="1" x14ac:dyDescent="0.3">
      <c r="A38" s="33">
        <f>SUBTOTAL(3,$C$8:C38)</f>
        <v>31</v>
      </c>
      <c r="B38" s="68"/>
      <c r="C38" s="86" t="s">
        <v>100</v>
      </c>
      <c r="D38" s="84" t="s">
        <v>22</v>
      </c>
      <c r="E38" s="44">
        <v>45817</v>
      </c>
      <c r="F38" s="44"/>
      <c r="G38" s="69"/>
      <c r="H38" s="69">
        <v>8</v>
      </c>
      <c r="I38" s="69">
        <v>8</v>
      </c>
      <c r="J38" s="69">
        <v>8</v>
      </c>
      <c r="K38" s="69">
        <v>8</v>
      </c>
      <c r="L38" s="69">
        <v>8</v>
      </c>
      <c r="M38" s="69">
        <v>8</v>
      </c>
      <c r="N38" s="69"/>
      <c r="O38" s="69">
        <v>8</v>
      </c>
      <c r="P38" s="69">
        <v>8</v>
      </c>
      <c r="Q38" s="69">
        <v>8</v>
      </c>
      <c r="R38" s="69">
        <v>8</v>
      </c>
      <c r="S38" s="69">
        <v>8</v>
      </c>
      <c r="T38" s="69">
        <v>8</v>
      </c>
      <c r="U38" s="69"/>
      <c r="V38" s="69">
        <v>8</v>
      </c>
      <c r="W38" s="69">
        <v>8</v>
      </c>
      <c r="X38" s="69">
        <v>8</v>
      </c>
      <c r="Y38" s="69">
        <v>8</v>
      </c>
      <c r="Z38" s="69">
        <v>8</v>
      </c>
      <c r="AA38" s="69" t="s">
        <v>27</v>
      </c>
      <c r="AB38" s="69"/>
      <c r="AC38" s="69">
        <v>8</v>
      </c>
      <c r="AD38" s="69">
        <v>8</v>
      </c>
      <c r="AE38" s="69">
        <v>8</v>
      </c>
      <c r="AF38" s="69">
        <v>8</v>
      </c>
      <c r="AG38" s="69">
        <v>8</v>
      </c>
      <c r="AH38" s="69">
        <v>8</v>
      </c>
      <c r="AI38" s="69"/>
      <c r="AJ38" s="69">
        <v>8</v>
      </c>
      <c r="AK38" s="69">
        <v>8</v>
      </c>
      <c r="AL38" s="38">
        <f t="shared" si="3"/>
        <v>25</v>
      </c>
      <c r="AM38" s="38">
        <f t="shared" si="4"/>
        <v>1</v>
      </c>
      <c r="AN38" s="38">
        <f t="shared" si="5"/>
        <v>0</v>
      </c>
      <c r="AO38" s="38">
        <f t="shared" si="6"/>
        <v>0</v>
      </c>
      <c r="AP38" s="38">
        <f t="shared" si="7"/>
        <v>0</v>
      </c>
      <c r="AQ38" s="38">
        <f t="shared" si="8"/>
        <v>1</v>
      </c>
      <c r="AR38" s="39">
        <f t="shared" si="9"/>
        <v>26</v>
      </c>
      <c r="AS38" s="40">
        <f>INDEX([1]T03.2026!$C:$C,MATCH(C38,[1]T03.2026!$B:$B,0))</f>
        <v>2</v>
      </c>
      <c r="AT38" s="42">
        <f>INDEX([1]T03.2026!$J:$J,MATCH(C38,[1]T03.2026!$B:$B,0))</f>
        <v>2</v>
      </c>
      <c r="AU38" s="41">
        <v>596610</v>
      </c>
      <c r="AV38" s="43">
        <v>1200000</v>
      </c>
      <c r="AW38" s="41">
        <v>100000</v>
      </c>
      <c r="AX38" s="41"/>
      <c r="AY38" s="41"/>
      <c r="AZ38" s="41"/>
      <c r="BA38" s="76" t="s">
        <v>113</v>
      </c>
      <c r="BB38" s="54">
        <f t="shared" si="10"/>
        <v>0</v>
      </c>
    </row>
    <row r="39" spans="1:54" ht="15.6" customHeight="1" x14ac:dyDescent="0.3">
      <c r="A39" s="33">
        <f>SUBTOTAL(3,$C$8:C39)</f>
        <v>32</v>
      </c>
      <c r="B39" s="68"/>
      <c r="C39" s="86" t="s">
        <v>101</v>
      </c>
      <c r="D39" s="84" t="s">
        <v>118</v>
      </c>
      <c r="E39" s="44">
        <v>45817</v>
      </c>
      <c r="F39" s="44"/>
      <c r="G39" s="69"/>
      <c r="H39" s="69">
        <v>4</v>
      </c>
      <c r="I39" s="69">
        <v>8</v>
      </c>
      <c r="J39" s="69">
        <v>8</v>
      </c>
      <c r="K39" s="69">
        <v>8</v>
      </c>
      <c r="L39" s="69">
        <v>8</v>
      </c>
      <c r="M39" s="69">
        <v>8</v>
      </c>
      <c r="N39" s="69"/>
      <c r="O39" s="69">
        <v>8</v>
      </c>
      <c r="P39" s="69">
        <v>8</v>
      </c>
      <c r="Q39" s="69">
        <v>8</v>
      </c>
      <c r="R39" s="69">
        <v>8</v>
      </c>
      <c r="S39" s="69">
        <v>8</v>
      </c>
      <c r="T39" s="69">
        <v>8</v>
      </c>
      <c r="U39" s="69"/>
      <c r="V39" s="69">
        <v>8</v>
      </c>
      <c r="W39" s="69">
        <v>8</v>
      </c>
      <c r="X39" s="69">
        <v>8</v>
      </c>
      <c r="Y39" s="69">
        <v>8</v>
      </c>
      <c r="Z39" s="69">
        <v>8</v>
      </c>
      <c r="AA39" s="69">
        <v>8</v>
      </c>
      <c r="AB39" s="69"/>
      <c r="AC39" s="69">
        <v>8</v>
      </c>
      <c r="AD39" s="69">
        <v>8</v>
      </c>
      <c r="AE39" s="69">
        <v>8</v>
      </c>
      <c r="AF39" s="69">
        <v>8</v>
      </c>
      <c r="AG39" s="69">
        <v>8</v>
      </c>
      <c r="AH39" s="69" t="s">
        <v>27</v>
      </c>
      <c r="AI39" s="69"/>
      <c r="AJ39" s="69">
        <v>8</v>
      </c>
      <c r="AK39" s="69">
        <v>8</v>
      </c>
      <c r="AL39" s="38">
        <f t="shared" si="3"/>
        <v>24.5</v>
      </c>
      <c r="AM39" s="38">
        <f t="shared" si="4"/>
        <v>1</v>
      </c>
      <c r="AN39" s="38">
        <f t="shared" si="5"/>
        <v>0</v>
      </c>
      <c r="AO39" s="38">
        <f t="shared" si="6"/>
        <v>0</v>
      </c>
      <c r="AP39" s="38">
        <f t="shared" si="7"/>
        <v>0.5</v>
      </c>
      <c r="AQ39" s="38">
        <f t="shared" si="8"/>
        <v>1.5</v>
      </c>
      <c r="AR39" s="39">
        <f t="shared" si="9"/>
        <v>25.5</v>
      </c>
      <c r="AS39" s="40">
        <f>INDEX([1]T03.2026!$C:$C,MATCH(C39,[1]T03.2026!$B:$B,0))</f>
        <v>0</v>
      </c>
      <c r="AT39" s="42">
        <f>INDEX([1]T03.2026!$J:$J,MATCH(C39,[1]T03.2026!$B:$B,0))</f>
        <v>0</v>
      </c>
      <c r="AU39" s="41">
        <v>840000</v>
      </c>
      <c r="AV39" s="43">
        <v>80000</v>
      </c>
      <c r="AW39" s="41">
        <v>100000</v>
      </c>
      <c r="AX39" s="41"/>
      <c r="AY39" s="41"/>
      <c r="AZ39" s="41">
        <f>8*70000</f>
        <v>560000</v>
      </c>
      <c r="BA39" s="76" t="s">
        <v>132</v>
      </c>
      <c r="BB39" s="54">
        <f t="shared" si="10"/>
        <v>1</v>
      </c>
    </row>
    <row r="40" spans="1:54" ht="15.6" customHeight="1" x14ac:dyDescent="0.3">
      <c r="A40" s="33">
        <f>SUBTOTAL(3,$C$8:C40)</f>
        <v>33</v>
      </c>
      <c r="B40" s="68"/>
      <c r="C40" s="86" t="s">
        <v>102</v>
      </c>
      <c r="D40" s="84" t="s">
        <v>117</v>
      </c>
      <c r="E40" s="44">
        <v>45838</v>
      </c>
      <c r="F40" s="44"/>
      <c r="G40" s="69"/>
      <c r="H40" s="69">
        <v>8</v>
      </c>
      <c r="I40" s="69">
        <v>8</v>
      </c>
      <c r="J40" s="69">
        <v>8</v>
      </c>
      <c r="K40" s="69">
        <v>8</v>
      </c>
      <c r="L40" s="69">
        <v>8</v>
      </c>
      <c r="M40" s="69">
        <v>8</v>
      </c>
      <c r="N40" s="69"/>
      <c r="O40" s="69">
        <v>8</v>
      </c>
      <c r="P40" s="69">
        <v>8</v>
      </c>
      <c r="Q40" s="69">
        <v>8</v>
      </c>
      <c r="R40" s="69">
        <v>8</v>
      </c>
      <c r="S40" s="69">
        <v>8</v>
      </c>
      <c r="T40" s="69">
        <v>8</v>
      </c>
      <c r="U40" s="69"/>
      <c r="V40" s="69">
        <v>8</v>
      </c>
      <c r="W40" s="69">
        <v>8</v>
      </c>
      <c r="X40" s="69">
        <v>8</v>
      </c>
      <c r="Y40" s="69">
        <v>8</v>
      </c>
      <c r="Z40" s="69">
        <v>8</v>
      </c>
      <c r="AA40" s="69">
        <v>8</v>
      </c>
      <c r="AB40" s="69"/>
      <c r="AC40" s="69">
        <v>8</v>
      </c>
      <c r="AD40" s="69">
        <v>8</v>
      </c>
      <c r="AE40" s="69">
        <v>8</v>
      </c>
      <c r="AF40" s="69">
        <v>8</v>
      </c>
      <c r="AG40" s="69">
        <v>8</v>
      </c>
      <c r="AH40" s="69">
        <v>8</v>
      </c>
      <c r="AI40" s="69"/>
      <c r="AJ40" s="69">
        <v>8</v>
      </c>
      <c r="AK40" s="69">
        <v>8</v>
      </c>
      <c r="AL40" s="38">
        <f t="shared" si="3"/>
        <v>26</v>
      </c>
      <c r="AM40" s="38">
        <f t="shared" si="4"/>
        <v>0</v>
      </c>
      <c r="AN40" s="38">
        <f t="shared" si="5"/>
        <v>0</v>
      </c>
      <c r="AO40" s="38">
        <f t="shared" si="6"/>
        <v>0</v>
      </c>
      <c r="AP40" s="38">
        <f t="shared" si="7"/>
        <v>0</v>
      </c>
      <c r="AQ40" s="38">
        <f t="shared" si="8"/>
        <v>0</v>
      </c>
      <c r="AR40" s="39">
        <f t="shared" si="9"/>
        <v>26</v>
      </c>
      <c r="AS40" s="40">
        <f>INDEX([1]T03.2026!$C:$C,MATCH(C40,[1]T03.2026!$B:$B,0))</f>
        <v>5</v>
      </c>
      <c r="AT40" s="42">
        <f>INDEX([1]T03.2026!$J:$J,MATCH(C40,[1]T03.2026!$B:$B,0))</f>
        <v>6</v>
      </c>
      <c r="AU40" s="73">
        <v>596610</v>
      </c>
      <c r="AV40" s="43"/>
      <c r="AW40" s="41"/>
      <c r="AX40" s="41"/>
      <c r="AY40" s="41"/>
      <c r="AZ40" s="41"/>
      <c r="BA40" s="93" t="s">
        <v>120</v>
      </c>
      <c r="BB40" s="54">
        <f t="shared" si="10"/>
        <v>0</v>
      </c>
    </row>
    <row r="41" spans="1:54" ht="15.6" customHeight="1" x14ac:dyDescent="0.3">
      <c r="A41" s="33">
        <f>SUBTOTAL(3,$C$8:C41)</f>
        <v>34</v>
      </c>
      <c r="B41" s="68"/>
      <c r="C41" s="86" t="s">
        <v>103</v>
      </c>
      <c r="D41" s="84" t="s">
        <v>111</v>
      </c>
      <c r="E41" s="44">
        <v>45838</v>
      </c>
      <c r="F41" s="44"/>
      <c r="G41" s="69"/>
      <c r="H41" s="69">
        <v>8</v>
      </c>
      <c r="I41" s="69">
        <v>8</v>
      </c>
      <c r="J41" s="69">
        <v>8</v>
      </c>
      <c r="K41" s="69">
        <v>8</v>
      </c>
      <c r="L41" s="69">
        <v>8</v>
      </c>
      <c r="M41" s="69">
        <v>8</v>
      </c>
      <c r="N41" s="69"/>
      <c r="O41" s="69">
        <v>8</v>
      </c>
      <c r="P41" s="69">
        <v>8</v>
      </c>
      <c r="Q41" s="69">
        <v>8</v>
      </c>
      <c r="R41" s="69">
        <v>8</v>
      </c>
      <c r="S41" s="69">
        <v>8</v>
      </c>
      <c r="T41" s="69">
        <v>8</v>
      </c>
      <c r="U41" s="69"/>
      <c r="V41" s="69">
        <v>8</v>
      </c>
      <c r="W41" s="69">
        <v>8</v>
      </c>
      <c r="X41" s="69">
        <v>8</v>
      </c>
      <c r="Y41" s="69">
        <v>8</v>
      </c>
      <c r="Z41" s="69">
        <v>8</v>
      </c>
      <c r="AA41" s="69">
        <v>8</v>
      </c>
      <c r="AB41" s="69"/>
      <c r="AC41" s="69">
        <v>8</v>
      </c>
      <c r="AD41" s="69">
        <v>8</v>
      </c>
      <c r="AE41" s="69">
        <v>8</v>
      </c>
      <c r="AF41" s="69">
        <v>8</v>
      </c>
      <c r="AG41" s="69">
        <v>8</v>
      </c>
      <c r="AH41" s="69">
        <v>8</v>
      </c>
      <c r="AI41" s="69"/>
      <c r="AJ41" s="69">
        <v>8</v>
      </c>
      <c r="AK41" s="69">
        <v>8</v>
      </c>
      <c r="AL41" s="38">
        <f t="shared" si="3"/>
        <v>26</v>
      </c>
      <c r="AM41" s="38">
        <f t="shared" si="4"/>
        <v>0</v>
      </c>
      <c r="AN41" s="38">
        <f t="shared" si="5"/>
        <v>0</v>
      </c>
      <c r="AO41" s="38">
        <f t="shared" si="6"/>
        <v>0</v>
      </c>
      <c r="AP41" s="38">
        <f t="shared" si="7"/>
        <v>0</v>
      </c>
      <c r="AQ41" s="38">
        <f t="shared" si="8"/>
        <v>0</v>
      </c>
      <c r="AR41" s="39">
        <f t="shared" si="9"/>
        <v>26</v>
      </c>
      <c r="AS41" s="40">
        <f>INDEX([1]T03.2026!$C:$C,MATCH(C41,[1]T03.2026!$B:$B,0))</f>
        <v>2</v>
      </c>
      <c r="AT41" s="42">
        <f>INDEX([1]T03.2026!$J:$J,MATCH(C41,[1]T03.2026!$B:$B,0))</f>
        <v>3</v>
      </c>
      <c r="AU41" s="91"/>
      <c r="AV41" s="43"/>
      <c r="AW41" s="41">
        <v>100000</v>
      </c>
      <c r="AX41" s="41"/>
      <c r="AY41" s="41"/>
      <c r="AZ41" s="41"/>
      <c r="BA41" s="90" t="s">
        <v>114</v>
      </c>
      <c r="BB41" s="54">
        <f t="shared" si="10"/>
        <v>0</v>
      </c>
    </row>
    <row r="42" spans="1:54" ht="15.6" customHeight="1" x14ac:dyDescent="0.3">
      <c r="A42" s="33">
        <f>SUBTOTAL(3,$C$8:C42)</f>
        <v>35</v>
      </c>
      <c r="B42" s="68"/>
      <c r="C42" s="86" t="s">
        <v>108</v>
      </c>
      <c r="D42" s="84" t="s">
        <v>22</v>
      </c>
      <c r="E42" s="44">
        <v>45852</v>
      </c>
      <c r="F42" s="44"/>
      <c r="G42" s="69"/>
      <c r="H42" s="69">
        <v>8</v>
      </c>
      <c r="I42" s="69">
        <v>8</v>
      </c>
      <c r="J42" s="69">
        <v>8</v>
      </c>
      <c r="K42" s="69">
        <v>8</v>
      </c>
      <c r="L42" s="69">
        <v>8</v>
      </c>
      <c r="M42" s="69">
        <v>8</v>
      </c>
      <c r="N42" s="69"/>
      <c r="O42" s="69">
        <v>8</v>
      </c>
      <c r="P42" s="69" t="s">
        <v>25</v>
      </c>
      <c r="Q42" s="69">
        <v>8</v>
      </c>
      <c r="R42" s="69">
        <v>8</v>
      </c>
      <c r="S42" s="69">
        <v>8</v>
      </c>
      <c r="T42" s="69">
        <v>8</v>
      </c>
      <c r="U42" s="69"/>
      <c r="V42" s="69">
        <v>8</v>
      </c>
      <c r="W42" s="69">
        <v>8</v>
      </c>
      <c r="X42" s="69">
        <v>8</v>
      </c>
      <c r="Y42" s="69">
        <v>8</v>
      </c>
      <c r="Z42" s="69">
        <v>8</v>
      </c>
      <c r="AA42" s="69">
        <v>8</v>
      </c>
      <c r="AB42" s="69"/>
      <c r="AC42" s="69">
        <v>8</v>
      </c>
      <c r="AD42" s="69">
        <v>8</v>
      </c>
      <c r="AE42" s="69">
        <v>8</v>
      </c>
      <c r="AF42" s="69">
        <v>8</v>
      </c>
      <c r="AG42" s="69">
        <v>8</v>
      </c>
      <c r="AH42" s="69">
        <v>8</v>
      </c>
      <c r="AI42" s="69"/>
      <c r="AJ42" s="69">
        <v>8</v>
      </c>
      <c r="AK42" s="69">
        <v>8</v>
      </c>
      <c r="AL42" s="38">
        <f t="shared" si="3"/>
        <v>25.5</v>
      </c>
      <c r="AM42" s="38">
        <f t="shared" si="4"/>
        <v>0.5</v>
      </c>
      <c r="AN42" s="38">
        <f t="shared" si="5"/>
        <v>0</v>
      </c>
      <c r="AO42" s="38">
        <f t="shared" si="6"/>
        <v>0</v>
      </c>
      <c r="AP42" s="38">
        <f t="shared" si="7"/>
        <v>0</v>
      </c>
      <c r="AQ42" s="38">
        <f t="shared" si="8"/>
        <v>0.5</v>
      </c>
      <c r="AR42" s="39">
        <f t="shared" si="9"/>
        <v>26</v>
      </c>
      <c r="AS42" s="40">
        <f>INDEX([1]T03.2026!$C:$C,MATCH(C42,[1]T03.2026!$B:$B,0))</f>
        <v>4.5</v>
      </c>
      <c r="AT42" s="42">
        <f>INDEX([1]T03.2026!$J:$J,MATCH(C42,[1]T03.2026!$B:$B,0))</f>
        <v>5</v>
      </c>
      <c r="AU42" s="73">
        <v>596610</v>
      </c>
      <c r="AV42" s="43"/>
      <c r="AW42" s="41">
        <v>100000</v>
      </c>
      <c r="AX42" s="41"/>
      <c r="AY42" s="41"/>
      <c r="AZ42" s="41"/>
      <c r="BA42" s="76" t="s">
        <v>115</v>
      </c>
      <c r="BB42" s="54">
        <f t="shared" si="10"/>
        <v>1</v>
      </c>
    </row>
    <row r="43" spans="1:54" ht="15.6" customHeight="1" x14ac:dyDescent="0.3">
      <c r="A43" s="33">
        <f>SUBTOTAL(3,$C$8:C43)</f>
        <v>36</v>
      </c>
      <c r="B43" s="68"/>
      <c r="C43" s="86" t="s">
        <v>109</v>
      </c>
      <c r="D43" s="84" t="s">
        <v>31</v>
      </c>
      <c r="E43" s="44">
        <v>45866</v>
      </c>
      <c r="F43" s="44"/>
      <c r="G43" s="69"/>
      <c r="H43" s="69">
        <v>8</v>
      </c>
      <c r="I43" s="69">
        <v>8</v>
      </c>
      <c r="J43" s="69">
        <v>8</v>
      </c>
      <c r="K43" s="69">
        <v>8</v>
      </c>
      <c r="L43" s="69">
        <v>8</v>
      </c>
      <c r="M43" s="69">
        <v>8</v>
      </c>
      <c r="N43" s="69"/>
      <c r="O43" s="69">
        <v>8</v>
      </c>
      <c r="P43" s="69">
        <v>8</v>
      </c>
      <c r="Q43" s="69" t="s">
        <v>27</v>
      </c>
      <c r="R43" s="69" t="s">
        <v>27</v>
      </c>
      <c r="S43" s="69">
        <v>8</v>
      </c>
      <c r="T43" s="69">
        <v>8</v>
      </c>
      <c r="U43" s="69"/>
      <c r="V43" s="69">
        <v>8</v>
      </c>
      <c r="W43" s="69">
        <v>8</v>
      </c>
      <c r="X43" s="69">
        <v>8</v>
      </c>
      <c r="Y43" s="69">
        <v>8</v>
      </c>
      <c r="Z43" s="69">
        <v>8</v>
      </c>
      <c r="AA43" s="69">
        <v>8</v>
      </c>
      <c r="AB43" s="69"/>
      <c r="AC43" s="69">
        <v>8</v>
      </c>
      <c r="AD43" s="69">
        <v>8</v>
      </c>
      <c r="AE43" s="69">
        <v>8</v>
      </c>
      <c r="AF43" s="69" t="s">
        <v>30</v>
      </c>
      <c r="AG43" s="69">
        <v>8</v>
      </c>
      <c r="AH43" s="69">
        <v>8</v>
      </c>
      <c r="AI43" s="69"/>
      <c r="AJ43" s="69">
        <v>8</v>
      </c>
      <c r="AK43" s="69">
        <v>8</v>
      </c>
      <c r="AL43" s="38">
        <f t="shared" si="3"/>
        <v>23</v>
      </c>
      <c r="AM43" s="38">
        <f t="shared" si="4"/>
        <v>2</v>
      </c>
      <c r="AN43" s="38">
        <f t="shared" si="5"/>
        <v>0</v>
      </c>
      <c r="AO43" s="38">
        <f t="shared" si="6"/>
        <v>0</v>
      </c>
      <c r="AP43" s="38">
        <f t="shared" si="7"/>
        <v>1</v>
      </c>
      <c r="AQ43" s="38">
        <f t="shared" si="8"/>
        <v>3</v>
      </c>
      <c r="AR43" s="39">
        <f t="shared" si="9"/>
        <v>25</v>
      </c>
      <c r="AS43" s="40">
        <f>INDEX([1]T03.2026!$C:$C,MATCH(C43,[1]T03.2026!$B:$B,0))</f>
        <v>1</v>
      </c>
      <c r="AT43" s="42">
        <f>INDEX([1]T03.2026!$J:$J,MATCH(C43,[1]T03.2026!$B:$B,0))</f>
        <v>0</v>
      </c>
      <c r="AU43" s="73">
        <v>596610</v>
      </c>
      <c r="AV43" s="43"/>
      <c r="AW43" s="41">
        <v>100000</v>
      </c>
      <c r="AX43" s="41"/>
      <c r="AY43" s="41"/>
      <c r="AZ43" s="41"/>
      <c r="BA43" s="92" t="s">
        <v>141</v>
      </c>
      <c r="BB43" s="54">
        <f t="shared" si="10"/>
        <v>0</v>
      </c>
    </row>
    <row r="44" spans="1:54" ht="15.6" customHeight="1" x14ac:dyDescent="0.3">
      <c r="A44" s="33">
        <f>SUBTOTAL(3,$C$8:C44)</f>
        <v>37</v>
      </c>
      <c r="B44" s="68"/>
      <c r="C44" s="86" t="s">
        <v>112</v>
      </c>
      <c r="D44" s="84" t="s">
        <v>111</v>
      </c>
      <c r="E44" s="44">
        <v>45870</v>
      </c>
      <c r="F44" s="44"/>
      <c r="G44" s="69"/>
      <c r="H44" s="69">
        <v>8</v>
      </c>
      <c r="I44" s="69">
        <v>8</v>
      </c>
      <c r="J44" s="69">
        <v>8</v>
      </c>
      <c r="K44" s="69">
        <v>8</v>
      </c>
      <c r="L44" s="69">
        <v>8</v>
      </c>
      <c r="M44" s="69">
        <v>8</v>
      </c>
      <c r="N44" s="69"/>
      <c r="O44" s="69">
        <v>8</v>
      </c>
      <c r="P44" s="69">
        <v>8</v>
      </c>
      <c r="Q44" s="69">
        <v>8</v>
      </c>
      <c r="R44" s="69">
        <v>8</v>
      </c>
      <c r="S44" s="69">
        <v>8</v>
      </c>
      <c r="T44" s="69">
        <v>8</v>
      </c>
      <c r="U44" s="69"/>
      <c r="V44" s="69">
        <v>8</v>
      </c>
      <c r="W44" s="69">
        <v>8</v>
      </c>
      <c r="X44" s="69">
        <v>8</v>
      </c>
      <c r="Y44" s="69">
        <v>8</v>
      </c>
      <c r="Z44" s="69">
        <v>8</v>
      </c>
      <c r="AA44" s="69">
        <v>8</v>
      </c>
      <c r="AB44" s="69"/>
      <c r="AC44" s="69">
        <v>8</v>
      </c>
      <c r="AD44" s="69">
        <v>8</v>
      </c>
      <c r="AE44" s="69">
        <v>8</v>
      </c>
      <c r="AF44" s="69">
        <v>8</v>
      </c>
      <c r="AG44" s="69">
        <v>8</v>
      </c>
      <c r="AH44" s="69">
        <v>8</v>
      </c>
      <c r="AI44" s="69"/>
      <c r="AJ44" s="69">
        <v>8</v>
      </c>
      <c r="AK44" s="69">
        <v>8</v>
      </c>
      <c r="AL44" s="38">
        <f t="shared" si="3"/>
        <v>26</v>
      </c>
      <c r="AM44" s="38">
        <f t="shared" si="4"/>
        <v>0</v>
      </c>
      <c r="AN44" s="38">
        <f t="shared" si="5"/>
        <v>0</v>
      </c>
      <c r="AO44" s="38">
        <f t="shared" si="6"/>
        <v>0</v>
      </c>
      <c r="AP44" s="38">
        <f t="shared" si="7"/>
        <v>0</v>
      </c>
      <c r="AQ44" s="38">
        <f t="shared" si="8"/>
        <v>0</v>
      </c>
      <c r="AR44" s="39">
        <f t="shared" si="9"/>
        <v>26</v>
      </c>
      <c r="AS44" s="40">
        <f>INDEX([1]T03.2026!$C:$C,MATCH(C44,[1]T03.2026!$B:$B,0))</f>
        <v>0</v>
      </c>
      <c r="AT44" s="42">
        <f>INDEX([1]T03.2026!$J:$J,MATCH(C44,[1]T03.2026!$B:$B,0))</f>
        <v>1</v>
      </c>
      <c r="AU44" s="91"/>
      <c r="AV44" s="43"/>
      <c r="AW44" s="41">
        <v>100000</v>
      </c>
      <c r="AX44" s="41"/>
      <c r="AY44" s="41"/>
      <c r="AZ44" s="41"/>
      <c r="BA44" s="90" t="s">
        <v>119</v>
      </c>
      <c r="BB44" s="54">
        <f t="shared" si="10"/>
        <v>0</v>
      </c>
    </row>
    <row r="45" spans="1:54" ht="15.6" customHeight="1" x14ac:dyDescent="0.3">
      <c r="A45" s="33">
        <f>SUBTOTAL(3,$C$8:C45)</f>
        <v>38</v>
      </c>
      <c r="B45" s="68"/>
      <c r="C45" s="86" t="s">
        <v>116</v>
      </c>
      <c r="D45" s="84" t="s">
        <v>22</v>
      </c>
      <c r="E45" s="44">
        <v>45876</v>
      </c>
      <c r="F45" s="44"/>
      <c r="G45" s="69"/>
      <c r="H45" s="69">
        <v>8</v>
      </c>
      <c r="I45" s="69">
        <v>8</v>
      </c>
      <c r="J45" s="69">
        <v>8</v>
      </c>
      <c r="K45" s="69">
        <v>8</v>
      </c>
      <c r="L45" s="69">
        <v>8</v>
      </c>
      <c r="M45" s="69">
        <v>8</v>
      </c>
      <c r="N45" s="69"/>
      <c r="O45" s="69">
        <v>8</v>
      </c>
      <c r="P45" s="69">
        <v>8</v>
      </c>
      <c r="Q45" s="69">
        <v>8</v>
      </c>
      <c r="R45" s="69">
        <v>8</v>
      </c>
      <c r="S45" s="69">
        <v>8</v>
      </c>
      <c r="T45" s="69">
        <v>8</v>
      </c>
      <c r="U45" s="69"/>
      <c r="V45" s="69">
        <v>8</v>
      </c>
      <c r="W45" s="69">
        <v>8</v>
      </c>
      <c r="X45" s="69">
        <v>8</v>
      </c>
      <c r="Y45" s="69">
        <v>8</v>
      </c>
      <c r="Z45" s="69">
        <v>8</v>
      </c>
      <c r="AA45" s="69">
        <v>8</v>
      </c>
      <c r="AB45" s="69"/>
      <c r="AC45" s="69">
        <v>8</v>
      </c>
      <c r="AD45" s="69">
        <v>8</v>
      </c>
      <c r="AE45" s="69">
        <v>8</v>
      </c>
      <c r="AF45" s="69">
        <v>8</v>
      </c>
      <c r="AG45" s="69">
        <v>8</v>
      </c>
      <c r="AH45" s="69">
        <v>8</v>
      </c>
      <c r="AI45" s="69"/>
      <c r="AJ45" s="69">
        <v>8</v>
      </c>
      <c r="AK45" s="69">
        <v>8</v>
      </c>
      <c r="AL45" s="38">
        <f t="shared" si="3"/>
        <v>26</v>
      </c>
      <c r="AM45" s="38">
        <f t="shared" si="4"/>
        <v>0</v>
      </c>
      <c r="AN45" s="38">
        <f t="shared" si="5"/>
        <v>0</v>
      </c>
      <c r="AO45" s="38">
        <f t="shared" si="6"/>
        <v>0</v>
      </c>
      <c r="AP45" s="38">
        <f t="shared" si="7"/>
        <v>0</v>
      </c>
      <c r="AQ45" s="38">
        <f t="shared" si="8"/>
        <v>0</v>
      </c>
      <c r="AR45" s="39">
        <f t="shared" si="9"/>
        <v>26</v>
      </c>
      <c r="AS45" s="40">
        <f>INDEX([1]T03.2026!$C:$C,MATCH(C45,[1]T03.2026!$B:$B,0))</f>
        <v>0</v>
      </c>
      <c r="AT45" s="42">
        <f>INDEX([1]T03.2026!$J:$J,MATCH(C45,[1]T03.2026!$B:$B,0))</f>
        <v>1</v>
      </c>
      <c r="AU45" s="73">
        <v>596610</v>
      </c>
      <c r="AV45" s="43"/>
      <c r="AW45" s="41"/>
      <c r="AX45" s="41"/>
      <c r="AY45" s="41">
        <v>300000</v>
      </c>
      <c r="AZ45" s="41"/>
      <c r="BA45" s="76" t="s">
        <v>124</v>
      </c>
      <c r="BB45" s="54">
        <f t="shared" si="10"/>
        <v>0</v>
      </c>
    </row>
    <row r="46" spans="1:54" ht="15.6" customHeight="1" x14ac:dyDescent="0.3">
      <c r="A46" s="33">
        <f>SUBTOTAL(3,$C$8:C46)</f>
        <v>39</v>
      </c>
      <c r="B46" s="68"/>
      <c r="C46" s="50" t="s">
        <v>123</v>
      </c>
      <c r="D46" s="84" t="s">
        <v>22</v>
      </c>
      <c r="E46" s="44">
        <v>45943</v>
      </c>
      <c r="F46" s="44"/>
      <c r="G46" s="69"/>
      <c r="H46" s="69" t="s">
        <v>27</v>
      </c>
      <c r="I46" s="69">
        <v>8</v>
      </c>
      <c r="J46" s="69">
        <v>8</v>
      </c>
      <c r="K46" s="69">
        <v>8</v>
      </c>
      <c r="L46" s="69">
        <v>8</v>
      </c>
      <c r="M46" s="69">
        <v>8</v>
      </c>
      <c r="N46" s="69"/>
      <c r="O46" s="69">
        <v>8</v>
      </c>
      <c r="P46" s="69">
        <v>8</v>
      </c>
      <c r="Q46" s="69">
        <v>8</v>
      </c>
      <c r="R46" s="69">
        <v>8</v>
      </c>
      <c r="S46" s="69">
        <v>8</v>
      </c>
      <c r="T46" s="69">
        <v>8</v>
      </c>
      <c r="U46" s="69"/>
      <c r="V46" s="69">
        <v>8</v>
      </c>
      <c r="W46" s="69">
        <v>8</v>
      </c>
      <c r="X46" s="69">
        <v>8</v>
      </c>
      <c r="Y46" s="69">
        <v>8</v>
      </c>
      <c r="Z46" s="69">
        <v>8</v>
      </c>
      <c r="AA46" s="69">
        <v>8</v>
      </c>
      <c r="AB46" s="69"/>
      <c r="AC46" s="69">
        <v>8</v>
      </c>
      <c r="AD46" s="69">
        <v>8</v>
      </c>
      <c r="AE46" s="69">
        <v>8</v>
      </c>
      <c r="AF46" s="69">
        <v>8</v>
      </c>
      <c r="AG46" s="69">
        <v>8</v>
      </c>
      <c r="AH46" s="69">
        <v>8</v>
      </c>
      <c r="AI46" s="69"/>
      <c r="AJ46" s="69">
        <v>8</v>
      </c>
      <c r="AK46" s="69">
        <v>8</v>
      </c>
      <c r="AL46" s="38">
        <f t="shared" si="3"/>
        <v>25</v>
      </c>
      <c r="AM46" s="38">
        <f t="shared" si="4"/>
        <v>1</v>
      </c>
      <c r="AN46" s="38">
        <f t="shared" si="5"/>
        <v>0</v>
      </c>
      <c r="AO46" s="38">
        <f t="shared" si="6"/>
        <v>0</v>
      </c>
      <c r="AP46" s="38">
        <f t="shared" si="7"/>
        <v>0</v>
      </c>
      <c r="AQ46" s="38">
        <f t="shared" si="8"/>
        <v>1</v>
      </c>
      <c r="AR46" s="39">
        <f t="shared" si="9"/>
        <v>26</v>
      </c>
      <c r="AS46" s="40">
        <f>INDEX([1]T03.2026!$C:$C,MATCH(C46,[1]T03.2026!$B:$B,0))</f>
        <v>2</v>
      </c>
      <c r="AT46" s="42">
        <f>INDEX([1]T03.2026!$J:$J,MATCH(C46,[1]T03.2026!$B:$B,0))</f>
        <v>2</v>
      </c>
      <c r="AU46" s="91"/>
      <c r="AV46" s="43"/>
      <c r="AW46" s="41"/>
      <c r="AX46" s="41"/>
      <c r="AY46" s="41"/>
      <c r="AZ46" s="41"/>
      <c r="BA46" s="76" t="s">
        <v>136</v>
      </c>
      <c r="BB46" s="54">
        <f t="shared" si="10"/>
        <v>0</v>
      </c>
    </row>
    <row r="47" spans="1:54" ht="15.6" customHeight="1" x14ac:dyDescent="0.3">
      <c r="A47" s="33">
        <f>SUBTOTAL(3,$C$8:C47)</f>
        <v>40</v>
      </c>
      <c r="B47" s="68"/>
      <c r="C47" s="50" t="s">
        <v>133</v>
      </c>
      <c r="D47" s="84" t="s">
        <v>22</v>
      </c>
      <c r="E47" s="44">
        <v>46016</v>
      </c>
      <c r="F47" s="44"/>
      <c r="G47" s="69"/>
      <c r="H47" s="69">
        <v>8</v>
      </c>
      <c r="I47" s="69">
        <v>8</v>
      </c>
      <c r="J47" s="69">
        <v>8</v>
      </c>
      <c r="K47" s="69">
        <v>8</v>
      </c>
      <c r="L47" s="69">
        <v>8</v>
      </c>
      <c r="M47" s="69">
        <v>8</v>
      </c>
      <c r="N47" s="69"/>
      <c r="O47" s="69">
        <v>8</v>
      </c>
      <c r="P47" s="69">
        <v>8</v>
      </c>
      <c r="Q47" s="69">
        <v>8</v>
      </c>
      <c r="R47" s="69">
        <v>8</v>
      </c>
      <c r="S47" s="69">
        <v>8</v>
      </c>
      <c r="T47" s="69">
        <v>8</v>
      </c>
      <c r="U47" s="69"/>
      <c r="V47" s="69">
        <v>8</v>
      </c>
      <c r="W47" s="69">
        <v>8</v>
      </c>
      <c r="X47" s="69">
        <v>8</v>
      </c>
      <c r="Y47" s="69">
        <v>8</v>
      </c>
      <c r="Z47" s="69">
        <v>8</v>
      </c>
      <c r="AA47" s="69">
        <v>8</v>
      </c>
      <c r="AB47" s="69"/>
      <c r="AC47" s="69">
        <v>8</v>
      </c>
      <c r="AD47" s="69">
        <v>8</v>
      </c>
      <c r="AE47" s="69">
        <v>8</v>
      </c>
      <c r="AF47" s="69">
        <v>8</v>
      </c>
      <c r="AG47" s="69" t="s">
        <v>27</v>
      </c>
      <c r="AH47" s="69">
        <v>8</v>
      </c>
      <c r="AI47" s="69"/>
      <c r="AJ47" s="69">
        <v>8</v>
      </c>
      <c r="AK47" s="69">
        <v>8</v>
      </c>
      <c r="AL47" s="38">
        <f t="shared" si="3"/>
        <v>25</v>
      </c>
      <c r="AM47" s="38">
        <f t="shared" si="4"/>
        <v>1</v>
      </c>
      <c r="AN47" s="38">
        <f t="shared" si="5"/>
        <v>0</v>
      </c>
      <c r="AO47" s="38">
        <f t="shared" si="6"/>
        <v>0</v>
      </c>
      <c r="AP47" s="38">
        <f t="shared" si="7"/>
        <v>0</v>
      </c>
      <c r="AQ47" s="38">
        <f t="shared" ref="AQ47:AQ50" si="11">AP47+AM47+AO47</f>
        <v>1</v>
      </c>
      <c r="AR47" s="39">
        <f t="shared" si="9"/>
        <v>26</v>
      </c>
      <c r="AS47" s="40">
        <f>INDEX([1]T03.2026!$C:$C,MATCH(C47,[1]T03.2026!$B:$B,0))</f>
        <v>0</v>
      </c>
      <c r="AT47" s="42">
        <f>INDEX([1]T03.2026!$J:$J,MATCH(C47,[1]T03.2026!$B:$B,0))</f>
        <v>0</v>
      </c>
      <c r="AU47" s="41">
        <v>596610</v>
      </c>
      <c r="AV47" s="43"/>
      <c r="AW47" s="41">
        <v>100000</v>
      </c>
      <c r="AX47" s="41"/>
      <c r="AY47" s="41"/>
      <c r="AZ47" s="41"/>
      <c r="BA47" s="92" t="s">
        <v>157</v>
      </c>
      <c r="BB47" s="54">
        <f t="shared" ref="BB47:BB50" si="12">COUNTIF(G47:AK47,"KL/2")+COUNTIF(G47:AK47,"4")+COUNTIF(G47:AK47,"P/2")</f>
        <v>0</v>
      </c>
    </row>
    <row r="48" spans="1:54" ht="15.6" customHeight="1" x14ac:dyDescent="0.3">
      <c r="A48" s="33">
        <f>SUBTOTAL(3,$C$8:C48)</f>
        <v>41</v>
      </c>
      <c r="B48" s="68"/>
      <c r="C48" s="50" t="s">
        <v>148</v>
      </c>
      <c r="D48" s="84" t="s">
        <v>22</v>
      </c>
      <c r="E48" s="44">
        <v>46083</v>
      </c>
      <c r="F48" s="44"/>
      <c r="G48" s="69"/>
      <c r="H48" s="69">
        <v>8</v>
      </c>
      <c r="I48" s="69">
        <v>8</v>
      </c>
      <c r="J48" s="69">
        <v>8</v>
      </c>
      <c r="K48" s="69">
        <v>8</v>
      </c>
      <c r="L48" s="69">
        <v>8</v>
      </c>
      <c r="M48" s="69">
        <v>8</v>
      </c>
      <c r="N48" s="69"/>
      <c r="O48" s="69">
        <v>8</v>
      </c>
      <c r="P48" s="69">
        <v>8</v>
      </c>
      <c r="Q48" s="69">
        <v>8</v>
      </c>
      <c r="R48" s="69">
        <v>8</v>
      </c>
      <c r="S48" s="69">
        <v>8</v>
      </c>
      <c r="T48" s="69">
        <v>8</v>
      </c>
      <c r="U48" s="69"/>
      <c r="V48" s="69">
        <v>8</v>
      </c>
      <c r="W48" s="69">
        <v>8</v>
      </c>
      <c r="X48" s="69">
        <v>8</v>
      </c>
      <c r="Y48" s="69">
        <v>8</v>
      </c>
      <c r="Z48" s="69">
        <v>8</v>
      </c>
      <c r="AA48" s="69">
        <v>8</v>
      </c>
      <c r="AB48" s="69"/>
      <c r="AC48" s="69">
        <v>8</v>
      </c>
      <c r="AD48" s="69">
        <v>8</v>
      </c>
      <c r="AE48" s="69">
        <v>8</v>
      </c>
      <c r="AF48" s="69">
        <v>8</v>
      </c>
      <c r="AG48" s="69">
        <v>8</v>
      </c>
      <c r="AH48" s="69">
        <v>8</v>
      </c>
      <c r="AI48" s="69"/>
      <c r="AJ48" s="69" t="s">
        <v>25</v>
      </c>
      <c r="AK48" s="69">
        <v>8</v>
      </c>
      <c r="AL48" s="38">
        <f t="shared" si="3"/>
        <v>25.5</v>
      </c>
      <c r="AM48" s="38">
        <f t="shared" si="4"/>
        <v>0.5</v>
      </c>
      <c r="AN48" s="38">
        <f t="shared" si="5"/>
        <v>0</v>
      </c>
      <c r="AO48" s="38">
        <f t="shared" si="6"/>
        <v>0</v>
      </c>
      <c r="AP48" s="38">
        <f t="shared" si="7"/>
        <v>0</v>
      </c>
      <c r="AQ48" s="38">
        <f t="shared" ref="AQ48:AQ49" si="13">AP48+AM48+AO48</f>
        <v>0.5</v>
      </c>
      <c r="AR48" s="39">
        <f t="shared" si="9"/>
        <v>26</v>
      </c>
      <c r="AS48" s="40">
        <f>INDEX([1]T03.2026!$C:$C,MATCH(C48,[1]T03.2026!$B:$B,0))</f>
        <v>0</v>
      </c>
      <c r="AT48" s="42">
        <f>INDEX([1]T03.2026!$J:$J,MATCH(C48,[1]T03.2026!$B:$B,0))</f>
        <v>0.5</v>
      </c>
      <c r="AU48" s="41">
        <v>596610</v>
      </c>
      <c r="AV48" s="43"/>
      <c r="AW48" s="40"/>
      <c r="AX48" s="41"/>
      <c r="AY48" s="41"/>
      <c r="AZ48" s="41"/>
      <c r="BA48" s="92" t="s">
        <v>163</v>
      </c>
      <c r="BB48" s="54">
        <f t="shared" ref="BB48:BB49" si="14">COUNTIF(G48:AK48,"KL/2")+COUNTIF(G48:AK48,"4")+COUNTIF(G48:AK48,"P/2")</f>
        <v>1</v>
      </c>
    </row>
    <row r="49" spans="1:54" ht="15.6" customHeight="1" x14ac:dyDescent="0.3">
      <c r="A49" s="33">
        <f>SUBTOTAL(3,$C$8:C49)</f>
        <v>42</v>
      </c>
      <c r="B49" s="68"/>
      <c r="C49" s="50" t="s">
        <v>152</v>
      </c>
      <c r="D49" s="49" t="s">
        <v>153</v>
      </c>
      <c r="E49" s="44">
        <v>46083</v>
      </c>
      <c r="F49" s="44"/>
      <c r="G49" s="69"/>
      <c r="H49" s="69">
        <v>8</v>
      </c>
      <c r="I49" s="69">
        <v>8</v>
      </c>
      <c r="J49" s="69">
        <v>8</v>
      </c>
      <c r="K49" s="69">
        <v>8</v>
      </c>
      <c r="L49" s="69">
        <v>8</v>
      </c>
      <c r="M49" s="69">
        <v>8</v>
      </c>
      <c r="N49" s="69"/>
      <c r="O49" s="69">
        <v>8</v>
      </c>
      <c r="P49" s="69">
        <v>8</v>
      </c>
      <c r="Q49" s="69">
        <v>8</v>
      </c>
      <c r="R49" s="69">
        <v>8</v>
      </c>
      <c r="S49" s="69">
        <v>8</v>
      </c>
      <c r="T49" s="69">
        <v>8</v>
      </c>
      <c r="U49" s="69"/>
      <c r="V49" s="69">
        <v>8</v>
      </c>
      <c r="W49" s="69">
        <v>8</v>
      </c>
      <c r="X49" s="69">
        <v>8</v>
      </c>
      <c r="Y49" s="69">
        <v>8</v>
      </c>
      <c r="Z49" s="69">
        <v>8</v>
      </c>
      <c r="AA49" s="69">
        <v>8</v>
      </c>
      <c r="AB49" s="69"/>
      <c r="AC49" s="69">
        <v>8</v>
      </c>
      <c r="AD49" s="69">
        <v>8</v>
      </c>
      <c r="AE49" s="69">
        <v>8</v>
      </c>
      <c r="AF49" s="69">
        <v>8</v>
      </c>
      <c r="AG49" s="69">
        <v>8</v>
      </c>
      <c r="AH49" s="69">
        <v>8</v>
      </c>
      <c r="AI49" s="69"/>
      <c r="AJ49" s="69">
        <v>8</v>
      </c>
      <c r="AK49" s="69">
        <v>8</v>
      </c>
      <c r="AL49" s="38">
        <f t="shared" si="3"/>
        <v>26</v>
      </c>
      <c r="AM49" s="38">
        <f t="shared" si="4"/>
        <v>0</v>
      </c>
      <c r="AN49" s="38">
        <f t="shared" si="5"/>
        <v>0</v>
      </c>
      <c r="AO49" s="38">
        <f t="shared" si="6"/>
        <v>0</v>
      </c>
      <c r="AP49" s="38">
        <f t="shared" si="7"/>
        <v>0</v>
      </c>
      <c r="AQ49" s="38">
        <f t="shared" si="13"/>
        <v>0</v>
      </c>
      <c r="AR49" s="82">
        <v>26</v>
      </c>
      <c r="AS49" s="40"/>
      <c r="AT49" s="42"/>
      <c r="AU49" s="41"/>
      <c r="AV49" s="43"/>
      <c r="AW49" s="41">
        <v>100000</v>
      </c>
      <c r="AX49" s="41"/>
      <c r="AY49" s="41"/>
      <c r="AZ49" s="41"/>
      <c r="BA49" s="92" t="s">
        <v>158</v>
      </c>
      <c r="BB49" s="54">
        <f t="shared" si="14"/>
        <v>0</v>
      </c>
    </row>
    <row r="50" spans="1:54" ht="15.6" customHeight="1" x14ac:dyDescent="0.3">
      <c r="A50" s="33">
        <f>SUBTOTAL(3,$C$8:C50)</f>
        <v>43</v>
      </c>
      <c r="B50" s="68"/>
      <c r="C50" s="50" t="s">
        <v>149</v>
      </c>
      <c r="D50" s="49" t="s">
        <v>150</v>
      </c>
      <c r="E50" s="44">
        <v>46104</v>
      </c>
      <c r="F50" s="44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>
        <v>8</v>
      </c>
      <c r="AD50" s="69">
        <v>8</v>
      </c>
      <c r="AE50" s="69">
        <v>8</v>
      </c>
      <c r="AF50" s="69">
        <v>8</v>
      </c>
      <c r="AG50" s="69">
        <v>8</v>
      </c>
      <c r="AH50" s="69">
        <v>8</v>
      </c>
      <c r="AI50" s="69"/>
      <c r="AJ50" s="69">
        <v>8</v>
      </c>
      <c r="AK50" s="69">
        <v>8</v>
      </c>
      <c r="AL50" s="38">
        <f t="shared" si="3"/>
        <v>8</v>
      </c>
      <c r="AM50" s="38">
        <f t="shared" si="4"/>
        <v>0</v>
      </c>
      <c r="AN50" s="38">
        <f t="shared" si="5"/>
        <v>0</v>
      </c>
      <c r="AO50" s="38">
        <f t="shared" si="6"/>
        <v>0</v>
      </c>
      <c r="AP50" s="38">
        <f t="shared" si="7"/>
        <v>18</v>
      </c>
      <c r="AQ50" s="38">
        <f t="shared" si="11"/>
        <v>18</v>
      </c>
      <c r="AR50" s="82">
        <v>8</v>
      </c>
      <c r="AS50" s="40"/>
      <c r="AT50" s="42"/>
      <c r="AU50" s="41"/>
      <c r="AV50" s="43"/>
      <c r="AW50" s="91">
        <v>25000</v>
      </c>
      <c r="AX50" s="41"/>
      <c r="AY50" s="41"/>
      <c r="AZ50" s="41"/>
      <c r="BA50" s="92" t="s">
        <v>158</v>
      </c>
      <c r="BB50" s="54">
        <f t="shared" si="12"/>
        <v>0</v>
      </c>
    </row>
    <row r="51" spans="1:54" x14ac:dyDescent="0.3">
      <c r="B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70">
        <f t="shared" ref="AL51:AZ51" si="15">SUM(AL8:AL50)</f>
        <v>1054.5</v>
      </c>
      <c r="AM51" s="52">
        <f t="shared" si="15"/>
        <v>22</v>
      </c>
      <c r="AN51" s="70">
        <f t="shared" si="15"/>
        <v>0</v>
      </c>
      <c r="AO51" s="70">
        <f t="shared" si="15"/>
        <v>0</v>
      </c>
      <c r="AP51" s="70">
        <f t="shared" si="15"/>
        <v>19.5</v>
      </c>
      <c r="AQ51" s="70">
        <f t="shared" si="15"/>
        <v>41.5</v>
      </c>
      <c r="AR51" s="70">
        <f t="shared" si="15"/>
        <v>1076.5</v>
      </c>
      <c r="AS51" s="70">
        <f t="shared" si="15"/>
        <v>183</v>
      </c>
      <c r="AT51" s="70">
        <f t="shared" si="15"/>
        <v>199</v>
      </c>
      <c r="AU51" s="70">
        <f t="shared" si="15"/>
        <v>23098734.539999999</v>
      </c>
      <c r="AV51" s="70">
        <f t="shared" si="15"/>
        <v>2160000</v>
      </c>
      <c r="AW51" s="70">
        <f t="shared" si="15"/>
        <v>2625000</v>
      </c>
      <c r="AX51" s="70">
        <f t="shared" si="15"/>
        <v>0</v>
      </c>
      <c r="AY51" s="70">
        <f t="shared" si="15"/>
        <v>1200000</v>
      </c>
      <c r="AZ51" s="70">
        <f t="shared" si="15"/>
        <v>1750000</v>
      </c>
      <c r="BA51" s="12"/>
    </row>
    <row r="52" spans="1:54" x14ac:dyDescent="0.3">
      <c r="B52" s="32"/>
      <c r="D52" s="53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54"/>
      <c r="AN52" s="32"/>
      <c r="AO52" s="32"/>
      <c r="AP52" s="32"/>
      <c r="AQ52" s="32"/>
      <c r="AR52" s="52">
        <f>SUM(AR8:AR50)</f>
        <v>1076.5</v>
      </c>
      <c r="AU52" s="85">
        <v>238824</v>
      </c>
      <c r="BA52" s="12"/>
    </row>
    <row r="53" spans="1:54" ht="15.6" customHeight="1" x14ac:dyDescent="0.3">
      <c r="C53" s="56" t="s">
        <v>46</v>
      </c>
      <c r="D53" s="57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V53" s="79"/>
      <c r="BA53" s="12"/>
    </row>
    <row r="54" spans="1:54" ht="15.6" customHeight="1" x14ac:dyDescent="0.3">
      <c r="C54" s="58" t="s">
        <v>47</v>
      </c>
      <c r="D54" s="59" t="s">
        <v>48</v>
      </c>
      <c r="E54" s="89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T54" s="74"/>
      <c r="AV54" s="80"/>
      <c r="BA54" s="12"/>
    </row>
    <row r="55" spans="1:54" ht="15.6" customHeight="1" x14ac:dyDescent="0.3">
      <c r="C55" s="58" t="s">
        <v>11</v>
      </c>
      <c r="D55" s="60" t="s">
        <v>30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T55" s="74"/>
      <c r="AU55" s="74"/>
      <c r="BA55" s="12"/>
    </row>
    <row r="56" spans="1:54" ht="15.6" customHeight="1" x14ac:dyDescent="0.3">
      <c r="C56" s="58" t="s">
        <v>49</v>
      </c>
      <c r="D56" s="61" t="s">
        <v>25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BA56" s="12"/>
    </row>
    <row r="57" spans="1:54" ht="15.6" customHeight="1" x14ac:dyDescent="0.3">
      <c r="C57" s="58" t="s">
        <v>50</v>
      </c>
      <c r="D57" s="59" t="s">
        <v>51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BA57" s="12"/>
    </row>
    <row r="58" spans="1:54" ht="15.6" customHeight="1" x14ac:dyDescent="0.3">
      <c r="C58" s="48" t="s">
        <v>52</v>
      </c>
      <c r="D58" s="62" t="s">
        <v>27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BA58" s="12"/>
    </row>
    <row r="59" spans="1:54" ht="15.6" customHeight="1" x14ac:dyDescent="0.3">
      <c r="C59" s="48" t="s">
        <v>53</v>
      </c>
      <c r="D59" s="62" t="s">
        <v>54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A59" s="12"/>
    </row>
    <row r="60" spans="1:54" ht="15.6" customHeight="1" x14ac:dyDescent="0.3">
      <c r="C60" s="48" t="s">
        <v>55</v>
      </c>
      <c r="D60" s="62" t="s">
        <v>56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A60" s="12"/>
    </row>
    <row r="61" spans="1:54" ht="15.6" customHeight="1" x14ac:dyDescent="0.3">
      <c r="C61" s="48" t="s">
        <v>57</v>
      </c>
      <c r="D61" s="62" t="s">
        <v>58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A61" s="12"/>
    </row>
    <row r="62" spans="1:54" ht="15.6" customHeight="1" x14ac:dyDescent="0.3">
      <c r="C62" s="48" t="s">
        <v>59</v>
      </c>
      <c r="D62" s="6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BA62" s="12"/>
    </row>
    <row r="63" spans="1:54" ht="15.6" customHeight="1" x14ac:dyDescent="0.3">
      <c r="C63" s="48" t="s">
        <v>60</v>
      </c>
      <c r="D63" s="62" t="s">
        <v>61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BA63" s="12"/>
    </row>
    <row r="64" spans="1:54" ht="15.6" customHeight="1" x14ac:dyDescent="0.3">
      <c r="C64" s="48" t="s">
        <v>77</v>
      </c>
      <c r="D64" s="75" t="s">
        <v>76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BA64" s="12"/>
    </row>
    <row r="65" spans="2:53" x14ac:dyDescent="0.3">
      <c r="B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54"/>
      <c r="AN65" s="32"/>
      <c r="AO65" s="32"/>
      <c r="AP65" s="32"/>
      <c r="AQ65" s="32"/>
      <c r="BA65" s="12"/>
    </row>
    <row r="66" spans="2:53" x14ac:dyDescent="0.3">
      <c r="B66" s="32"/>
      <c r="C66" s="63" t="s">
        <v>151</v>
      </c>
      <c r="D66" s="64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BA66" s="12"/>
    </row>
    <row r="67" spans="2:53" x14ac:dyDescent="0.3">
      <c r="B67" s="32"/>
      <c r="C67" s="50" t="s">
        <v>26</v>
      </c>
      <c r="D67" s="32" t="s">
        <v>122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2:53" x14ac:dyDescent="0.3">
      <c r="B68" s="32"/>
      <c r="C68" s="50" t="s">
        <v>21</v>
      </c>
      <c r="D68" s="32" t="s">
        <v>128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2:53" x14ac:dyDescent="0.3">
      <c r="B69" s="32"/>
      <c r="C69" s="50" t="s">
        <v>69</v>
      </c>
      <c r="D69" s="32" t="s">
        <v>154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53" x14ac:dyDescent="0.3">
      <c r="B70" s="32"/>
      <c r="C70" s="50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53" x14ac:dyDescent="0.3">
      <c r="B71" s="32"/>
      <c r="C71" s="50"/>
      <c r="D71" s="7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53" x14ac:dyDescent="0.3">
      <c r="B72" s="32"/>
      <c r="C72" s="50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53" x14ac:dyDescent="0.3">
      <c r="B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53" x14ac:dyDescent="0.3">
      <c r="B74" s="32"/>
      <c r="C74" s="72"/>
      <c r="D74" s="7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53" x14ac:dyDescent="0.3">
      <c r="B75" s="32"/>
      <c r="C75" s="89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53" x14ac:dyDescent="0.3">
      <c r="B76" s="32"/>
      <c r="D76" s="87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53" x14ac:dyDescent="0.3">
      <c r="B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53" x14ac:dyDescent="0.3">
      <c r="B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53" x14ac:dyDescent="0.3">
      <c r="B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53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43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43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43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43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43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43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43" x14ac:dyDescent="0.3">
      <c r="B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</row>
    <row r="1240" spans="1:43" x14ac:dyDescent="0.3">
      <c r="B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  <c r="AP1240" s="32"/>
      <c r="AQ1240" s="32"/>
    </row>
    <row r="1241" spans="1:43" x14ac:dyDescent="0.3">
      <c r="B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</row>
    <row r="1242" spans="1:43" x14ac:dyDescent="0.3">
      <c r="A1242" s="55"/>
      <c r="B1242" s="32"/>
      <c r="F1242" s="65"/>
    </row>
    <row r="1243" spans="1:43" x14ac:dyDescent="0.3">
      <c r="A1243" s="55"/>
      <c r="B1243" s="32"/>
      <c r="F1243" s="65"/>
    </row>
    <row r="1244" spans="1:43" x14ac:dyDescent="0.3">
      <c r="A1244" s="55"/>
      <c r="B1244" s="32"/>
      <c r="F1244" s="65"/>
    </row>
    <row r="1245" spans="1:43" x14ac:dyDescent="0.3">
      <c r="A1245" s="55"/>
      <c r="B1245" s="32"/>
      <c r="F1245" s="65"/>
    </row>
    <row r="1246" spans="1:43" x14ac:dyDescent="0.3">
      <c r="A1246" s="55"/>
      <c r="B1246" s="32"/>
      <c r="F1246" s="65"/>
    </row>
    <row r="1247" spans="1:43" x14ac:dyDescent="0.3">
      <c r="A1247" s="55"/>
      <c r="B1247" s="32"/>
      <c r="F1247" s="65"/>
    </row>
    <row r="1248" spans="1:43" x14ac:dyDescent="0.3">
      <c r="A1248" s="55"/>
      <c r="B1248" s="32"/>
      <c r="F1248" s="65"/>
    </row>
    <row r="1249" spans="1:53" x14ac:dyDescent="0.3">
      <c r="A1249" s="55"/>
      <c r="B1249" s="32"/>
      <c r="F1249" s="65"/>
    </row>
    <row r="1250" spans="1:53" s="66" customFormat="1" x14ac:dyDescent="0.3">
      <c r="A1250" s="55"/>
      <c r="B1250" s="32"/>
      <c r="C1250" s="32"/>
      <c r="D1250" s="32"/>
      <c r="E1250" s="51"/>
      <c r="F1250" s="65"/>
      <c r="AL1250" s="53"/>
      <c r="AM1250" s="53"/>
      <c r="AN1250" s="53"/>
      <c r="AO1250" s="53"/>
      <c r="AP1250" s="53"/>
      <c r="AQ1250" s="53"/>
      <c r="AR1250" s="32"/>
      <c r="AS1250" s="32"/>
      <c r="AT1250" s="32"/>
      <c r="AU1250" s="53"/>
      <c r="AV1250" s="32"/>
      <c r="AW1250" s="32"/>
      <c r="AX1250" s="32"/>
      <c r="AY1250" s="53"/>
      <c r="AZ1250" s="53"/>
      <c r="BA1250" s="32"/>
    </row>
    <row r="1251" spans="1:53" s="66" customFormat="1" x14ac:dyDescent="0.3">
      <c r="A1251" s="55"/>
      <c r="B1251" s="32"/>
      <c r="C1251" s="32"/>
      <c r="D1251" s="32"/>
      <c r="E1251" s="51"/>
      <c r="F1251" s="65"/>
      <c r="AL1251" s="53"/>
      <c r="AM1251" s="53"/>
      <c r="AN1251" s="53"/>
      <c r="AO1251" s="53"/>
      <c r="AP1251" s="53"/>
      <c r="AQ1251" s="53"/>
      <c r="AR1251" s="32"/>
      <c r="AS1251" s="32"/>
      <c r="AT1251" s="32"/>
      <c r="AU1251" s="53"/>
      <c r="AV1251" s="32"/>
      <c r="AW1251" s="32"/>
      <c r="AX1251" s="32"/>
      <c r="AY1251" s="53"/>
      <c r="AZ1251" s="53"/>
      <c r="BA1251" s="32"/>
    </row>
    <row r="1252" spans="1:53" s="66" customFormat="1" x14ac:dyDescent="0.3">
      <c r="A1252" s="55"/>
      <c r="B1252" s="32"/>
      <c r="C1252" s="32"/>
      <c r="D1252" s="32"/>
      <c r="E1252" s="51"/>
      <c r="F1252" s="65"/>
      <c r="AL1252" s="53"/>
      <c r="AM1252" s="53"/>
      <c r="AN1252" s="53"/>
      <c r="AO1252" s="53"/>
      <c r="AP1252" s="53"/>
      <c r="AQ1252" s="53"/>
      <c r="AR1252" s="32"/>
      <c r="AS1252" s="32"/>
      <c r="AT1252" s="32"/>
      <c r="AU1252" s="53"/>
      <c r="AV1252" s="32"/>
      <c r="AW1252" s="32"/>
      <c r="AX1252" s="32"/>
      <c r="AY1252" s="53"/>
      <c r="AZ1252" s="53"/>
      <c r="BA1252" s="32"/>
    </row>
    <row r="1253" spans="1:53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53"/>
      <c r="AZ1253" s="53"/>
      <c r="BA1253" s="32"/>
    </row>
    <row r="1254" spans="1:53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53"/>
      <c r="AZ1254" s="53"/>
      <c r="BA1254" s="32"/>
    </row>
    <row r="1255" spans="1:53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53"/>
      <c r="AZ1255" s="53"/>
      <c r="BA1255" s="32"/>
    </row>
    <row r="1256" spans="1:53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53"/>
      <c r="AZ1256" s="53"/>
      <c r="BA1256" s="32"/>
    </row>
    <row r="1257" spans="1:53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53"/>
      <c r="AZ1257" s="53"/>
      <c r="BA1257" s="32"/>
    </row>
    <row r="1258" spans="1:53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53"/>
      <c r="AZ1258" s="53"/>
      <c r="BA1258" s="32"/>
    </row>
    <row r="1259" spans="1:53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53"/>
      <c r="AZ1259" s="53"/>
      <c r="BA1259" s="32"/>
    </row>
    <row r="1260" spans="1:53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53"/>
      <c r="AZ1260" s="53"/>
      <c r="BA1260" s="32"/>
    </row>
    <row r="1261" spans="1:53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53"/>
      <c r="AZ1261" s="53"/>
      <c r="BA1261" s="32"/>
    </row>
    <row r="1262" spans="1:53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53"/>
      <c r="AZ1262" s="53"/>
      <c r="BA1262" s="32"/>
    </row>
    <row r="1263" spans="1:53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53"/>
      <c r="AZ1263" s="53"/>
      <c r="BA1263" s="32"/>
    </row>
    <row r="1264" spans="1:53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53"/>
      <c r="AZ1264" s="53"/>
      <c r="BA1264" s="32"/>
    </row>
    <row r="1265" spans="1:53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53"/>
      <c r="AZ1265" s="53"/>
      <c r="BA1265" s="32"/>
    </row>
    <row r="1266" spans="1:53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53"/>
      <c r="AZ1266" s="53"/>
      <c r="BA1266" s="32"/>
    </row>
    <row r="1267" spans="1:53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53"/>
      <c r="AZ1267" s="53"/>
      <c r="BA1267" s="32"/>
    </row>
    <row r="1268" spans="1:53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53"/>
      <c r="AZ1268" s="53"/>
      <c r="BA1268" s="32"/>
    </row>
    <row r="1269" spans="1:53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53"/>
      <c r="AZ1269" s="53"/>
      <c r="BA1269" s="32"/>
    </row>
    <row r="1270" spans="1:53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53"/>
      <c r="AZ1270" s="53"/>
      <c r="BA1270" s="32"/>
    </row>
    <row r="1271" spans="1:53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53"/>
      <c r="AZ1271" s="53"/>
      <c r="BA1271" s="32"/>
    </row>
    <row r="1272" spans="1:53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53"/>
      <c r="AZ1272" s="53"/>
      <c r="BA1272" s="32"/>
    </row>
    <row r="1273" spans="1:53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53"/>
      <c r="AZ1273" s="53"/>
      <c r="BA1273" s="32"/>
    </row>
    <row r="1274" spans="1:53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53"/>
      <c r="AZ1274" s="53"/>
      <c r="BA1274" s="32"/>
    </row>
    <row r="1275" spans="1:53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53"/>
      <c r="AZ1275" s="53"/>
      <c r="BA1275" s="32"/>
    </row>
    <row r="1276" spans="1:53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53"/>
      <c r="AZ1276" s="53"/>
      <c r="BA1276" s="32"/>
    </row>
    <row r="1277" spans="1:53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53"/>
      <c r="AZ1277" s="53"/>
      <c r="BA1277" s="32"/>
    </row>
    <row r="1278" spans="1:53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53"/>
      <c r="AZ1278" s="53"/>
      <c r="BA1278" s="32"/>
    </row>
    <row r="1279" spans="1:53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53"/>
      <c r="AZ1279" s="53"/>
      <c r="BA1279" s="32"/>
    </row>
    <row r="1280" spans="1:53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53"/>
      <c r="AZ1280" s="53"/>
      <c r="BA1280" s="32"/>
    </row>
    <row r="1281" spans="1:53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53"/>
      <c r="AZ1281" s="53"/>
      <c r="BA1281" s="32"/>
    </row>
    <row r="1282" spans="1:53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53"/>
      <c r="AZ1282" s="53"/>
      <c r="BA1282" s="32"/>
    </row>
    <row r="1283" spans="1:53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53"/>
      <c r="AZ1283" s="53"/>
      <c r="BA1283" s="32"/>
    </row>
    <row r="1284" spans="1:53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53"/>
      <c r="AZ1284" s="53"/>
      <c r="BA1284" s="32"/>
    </row>
    <row r="1285" spans="1:53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53"/>
      <c r="AZ1285" s="53"/>
      <c r="BA1285" s="32"/>
    </row>
    <row r="1286" spans="1:53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53"/>
      <c r="AZ1286" s="53"/>
      <c r="BA1286" s="32"/>
    </row>
    <row r="1287" spans="1:53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53"/>
      <c r="AZ1287" s="53"/>
      <c r="BA1287" s="32"/>
    </row>
    <row r="1288" spans="1:53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53"/>
      <c r="AZ1288" s="53"/>
      <c r="BA1288" s="32"/>
    </row>
    <row r="1289" spans="1:53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53"/>
      <c r="AZ1289" s="53"/>
      <c r="BA1289" s="32"/>
    </row>
    <row r="1290" spans="1:53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53"/>
      <c r="AZ1290" s="53"/>
      <c r="BA1290" s="32"/>
    </row>
    <row r="1291" spans="1:53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53"/>
      <c r="AZ1291" s="53"/>
      <c r="BA1291" s="32"/>
    </row>
    <row r="1292" spans="1:53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53"/>
      <c r="AZ1292" s="53"/>
      <c r="BA1292" s="32"/>
    </row>
    <row r="1293" spans="1:53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53"/>
      <c r="AZ1293" s="53"/>
      <c r="BA1293" s="32"/>
    </row>
    <row r="1294" spans="1:53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53"/>
      <c r="AZ1294" s="53"/>
      <c r="BA1294" s="32"/>
    </row>
    <row r="1295" spans="1:53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53"/>
      <c r="AZ1295" s="53"/>
      <c r="BA1295" s="32"/>
    </row>
    <row r="1296" spans="1:53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53"/>
      <c r="AZ1296" s="53"/>
      <c r="BA1296" s="32"/>
    </row>
    <row r="1297" spans="1:53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53"/>
      <c r="AZ1297" s="53"/>
      <c r="BA1297" s="32"/>
    </row>
    <row r="1298" spans="1:53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53"/>
      <c r="AZ1298" s="53"/>
      <c r="BA1298" s="32"/>
    </row>
    <row r="1299" spans="1:53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53"/>
      <c r="AZ1299" s="53"/>
      <c r="BA1299" s="32"/>
    </row>
    <row r="1300" spans="1:53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53"/>
      <c r="AZ1300" s="53"/>
      <c r="BA1300" s="32"/>
    </row>
    <row r="1301" spans="1:53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53"/>
      <c r="AZ1301" s="53"/>
      <c r="BA1301" s="32"/>
    </row>
    <row r="1302" spans="1:53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53"/>
      <c r="AZ1302" s="53"/>
      <c r="BA1302" s="32"/>
    </row>
    <row r="1303" spans="1:53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53"/>
      <c r="AZ1303" s="53"/>
      <c r="BA1303" s="32"/>
    </row>
    <row r="1304" spans="1:53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53"/>
      <c r="AZ1304" s="53"/>
      <c r="BA1304" s="32"/>
    </row>
    <row r="1305" spans="1:53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53"/>
      <c r="AZ1305" s="53"/>
      <c r="BA1305" s="32"/>
    </row>
    <row r="1306" spans="1:53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53"/>
      <c r="AZ1306" s="53"/>
      <c r="BA1306" s="32"/>
    </row>
    <row r="1307" spans="1:53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53"/>
      <c r="AZ1307" s="53"/>
      <c r="BA1307" s="32"/>
    </row>
    <row r="1308" spans="1:53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53"/>
      <c r="AZ1308" s="53"/>
      <c r="BA1308" s="32"/>
    </row>
    <row r="1309" spans="1:53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53"/>
      <c r="AZ1309" s="53"/>
      <c r="BA1309" s="32"/>
    </row>
    <row r="1310" spans="1:53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53"/>
      <c r="AZ1310" s="53"/>
      <c r="BA1310" s="32"/>
    </row>
    <row r="1311" spans="1:53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53"/>
      <c r="AZ1311" s="53"/>
      <c r="BA1311" s="32"/>
    </row>
    <row r="1312" spans="1:53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53"/>
      <c r="AZ1312" s="53"/>
      <c r="BA1312" s="32"/>
    </row>
    <row r="1313" spans="1:53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53"/>
      <c r="AZ1313" s="53"/>
      <c r="BA1313" s="32"/>
    </row>
    <row r="1314" spans="1:53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53"/>
      <c r="AZ1314" s="53"/>
      <c r="BA1314" s="32"/>
    </row>
    <row r="1315" spans="1:53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53"/>
      <c r="AZ1315" s="53"/>
      <c r="BA1315" s="32"/>
    </row>
    <row r="1316" spans="1:53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53"/>
      <c r="AZ1316" s="53"/>
      <c r="BA1316" s="32"/>
    </row>
    <row r="1317" spans="1:53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53"/>
      <c r="AZ1317" s="53"/>
      <c r="BA1317" s="32"/>
    </row>
    <row r="1318" spans="1:53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53"/>
      <c r="AZ1318" s="53"/>
      <c r="BA1318" s="32"/>
    </row>
    <row r="1319" spans="1:53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53"/>
      <c r="AZ1319" s="53"/>
      <c r="BA1319" s="32"/>
    </row>
    <row r="1320" spans="1:53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53"/>
      <c r="AZ1320" s="53"/>
      <c r="BA1320" s="32"/>
    </row>
    <row r="1321" spans="1:53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53"/>
      <c r="AZ1321" s="53"/>
      <c r="BA1321" s="32"/>
    </row>
    <row r="1322" spans="1:53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53"/>
      <c r="AZ1322" s="53"/>
      <c r="BA1322" s="32"/>
    </row>
    <row r="1323" spans="1:53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53"/>
      <c r="AZ1323" s="53"/>
      <c r="BA1323" s="32"/>
    </row>
    <row r="1324" spans="1:53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53"/>
      <c r="AZ1324" s="53"/>
      <c r="BA1324" s="32"/>
    </row>
    <row r="1325" spans="1:53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53"/>
      <c r="AZ1325" s="53"/>
      <c r="BA1325" s="32"/>
    </row>
    <row r="1326" spans="1:53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53"/>
      <c r="AZ1326" s="53"/>
      <c r="BA1326" s="32"/>
    </row>
    <row r="1327" spans="1:53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53"/>
      <c r="AZ1327" s="53"/>
      <c r="BA1327" s="32"/>
    </row>
    <row r="1328" spans="1:53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53"/>
      <c r="AZ1328" s="53"/>
      <c r="BA1328" s="32"/>
    </row>
    <row r="1329" spans="1:53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53"/>
      <c r="AZ1329" s="53"/>
      <c r="BA1329" s="32"/>
    </row>
    <row r="1330" spans="1:53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53"/>
      <c r="AZ1330" s="53"/>
      <c r="BA1330" s="32"/>
    </row>
    <row r="1331" spans="1:53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53"/>
      <c r="AZ1331" s="53"/>
      <c r="BA1331" s="32"/>
    </row>
    <row r="1332" spans="1:53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53"/>
      <c r="AZ1332" s="53"/>
      <c r="BA1332" s="32"/>
    </row>
    <row r="1333" spans="1:53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53"/>
      <c r="AZ1333" s="53"/>
      <c r="BA1333" s="32"/>
    </row>
    <row r="1334" spans="1:53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53"/>
      <c r="AZ1334" s="53"/>
      <c r="BA1334" s="32"/>
    </row>
    <row r="1335" spans="1:53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53"/>
      <c r="AZ1335" s="53"/>
      <c r="BA1335" s="32"/>
    </row>
    <row r="1336" spans="1:53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53"/>
      <c r="AZ1336" s="53"/>
      <c r="BA1336" s="32"/>
    </row>
    <row r="1337" spans="1:53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53"/>
      <c r="AZ1337" s="53"/>
      <c r="BA1337" s="32"/>
    </row>
    <row r="1338" spans="1:53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53"/>
      <c r="AZ1338" s="53"/>
      <c r="BA1338" s="32"/>
    </row>
    <row r="1339" spans="1:53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53"/>
      <c r="AZ1339" s="53"/>
      <c r="BA1339" s="32"/>
    </row>
    <row r="1340" spans="1:53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53"/>
      <c r="AZ1340" s="53"/>
      <c r="BA1340" s="32"/>
    </row>
    <row r="1341" spans="1:53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53"/>
      <c r="AZ1341" s="53"/>
      <c r="BA1341" s="32"/>
    </row>
    <row r="1342" spans="1:53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53"/>
      <c r="AZ1342" s="53"/>
      <c r="BA1342" s="32"/>
    </row>
    <row r="1343" spans="1:53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53"/>
      <c r="AZ1343" s="53"/>
      <c r="BA1343" s="32"/>
    </row>
    <row r="1344" spans="1:53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53"/>
      <c r="AZ1344" s="53"/>
      <c r="BA1344" s="32"/>
    </row>
    <row r="1345" spans="1:53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53"/>
      <c r="AZ1345" s="53"/>
      <c r="BA1345" s="32"/>
    </row>
    <row r="1346" spans="1:53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53"/>
      <c r="AZ1346" s="53"/>
      <c r="BA1346" s="32"/>
    </row>
    <row r="1347" spans="1:53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53"/>
      <c r="AZ1347" s="53"/>
      <c r="BA1347" s="32"/>
    </row>
    <row r="1348" spans="1:53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53"/>
      <c r="AZ1348" s="53"/>
      <c r="BA1348" s="32"/>
    </row>
    <row r="1349" spans="1:53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53"/>
      <c r="AZ1349" s="53"/>
      <c r="BA1349" s="32"/>
    </row>
    <row r="1350" spans="1:53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53"/>
      <c r="AZ1350" s="53"/>
      <c r="BA1350" s="32"/>
    </row>
    <row r="1351" spans="1:53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53"/>
      <c r="AZ1351" s="53"/>
      <c r="BA1351" s="32"/>
    </row>
    <row r="1352" spans="1:53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53"/>
      <c r="AZ1352" s="53"/>
      <c r="BA1352" s="32"/>
    </row>
    <row r="1353" spans="1:53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53"/>
      <c r="AZ1353" s="53"/>
      <c r="BA1353" s="32"/>
    </row>
    <row r="1354" spans="1:53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53"/>
      <c r="AZ1354" s="53"/>
      <c r="BA1354" s="32"/>
    </row>
    <row r="1355" spans="1:53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53"/>
      <c r="AZ1355" s="53"/>
      <c r="BA1355" s="32"/>
    </row>
    <row r="1356" spans="1:53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53"/>
      <c r="AZ1356" s="53"/>
      <c r="BA1356" s="32"/>
    </row>
    <row r="1357" spans="1:53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53"/>
      <c r="AZ1357" s="53"/>
      <c r="BA1357" s="32"/>
    </row>
    <row r="1358" spans="1:53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53"/>
      <c r="AZ1358" s="53"/>
      <c r="BA1358" s="32"/>
    </row>
    <row r="1359" spans="1:53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53"/>
      <c r="AZ1359" s="53"/>
      <c r="BA1359" s="32"/>
    </row>
    <row r="1360" spans="1:53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53"/>
      <c r="AZ1360" s="53"/>
      <c r="BA1360" s="32"/>
    </row>
    <row r="1361" spans="1:53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53"/>
      <c r="AZ1361" s="53"/>
      <c r="BA1361" s="32"/>
    </row>
    <row r="1362" spans="1:53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53"/>
      <c r="AZ1362" s="53"/>
      <c r="BA1362" s="32"/>
    </row>
    <row r="1363" spans="1:53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53"/>
      <c r="AZ1363" s="53"/>
      <c r="BA1363" s="32"/>
    </row>
    <row r="1364" spans="1:53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53"/>
      <c r="AZ1364" s="53"/>
      <c r="BA1364" s="32"/>
    </row>
    <row r="1365" spans="1:53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53"/>
      <c r="AZ1365" s="53"/>
      <c r="BA1365" s="32"/>
    </row>
    <row r="1366" spans="1:53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53"/>
      <c r="AZ1366" s="53"/>
      <c r="BA1366" s="32"/>
    </row>
    <row r="1367" spans="1:53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53"/>
      <c r="AZ1367" s="53"/>
      <c r="BA1367" s="32"/>
    </row>
    <row r="1368" spans="1:53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53"/>
      <c r="AZ1368" s="53"/>
      <c r="BA1368" s="32"/>
    </row>
    <row r="1369" spans="1:53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53"/>
      <c r="AZ1369" s="53"/>
      <c r="BA1369" s="32"/>
    </row>
    <row r="1370" spans="1:53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53"/>
      <c r="AZ1370" s="53"/>
      <c r="BA1370" s="32"/>
    </row>
    <row r="1371" spans="1:53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53"/>
      <c r="AZ1371" s="53"/>
      <c r="BA1371" s="32"/>
    </row>
    <row r="1372" spans="1:53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53"/>
      <c r="AZ1372" s="53"/>
      <c r="BA1372" s="32"/>
    </row>
    <row r="1373" spans="1:53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53"/>
      <c r="AZ1373" s="53"/>
      <c r="BA1373" s="32"/>
    </row>
    <row r="1374" spans="1:53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53"/>
      <c r="AZ1374" s="53"/>
      <c r="BA1374" s="32"/>
    </row>
    <row r="1375" spans="1:53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53"/>
      <c r="AZ1375" s="53"/>
      <c r="BA1375" s="32"/>
    </row>
    <row r="1376" spans="1:53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53"/>
      <c r="AZ1376" s="53"/>
      <c r="BA1376" s="32"/>
    </row>
    <row r="1377" spans="1:53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53"/>
      <c r="AZ1377" s="53"/>
      <c r="BA1377" s="32"/>
    </row>
    <row r="1378" spans="1:53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53"/>
      <c r="AZ1378" s="53"/>
      <c r="BA1378" s="32"/>
    </row>
    <row r="1379" spans="1:53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53"/>
      <c r="AZ1379" s="53"/>
      <c r="BA1379" s="32"/>
    </row>
    <row r="1380" spans="1:53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53"/>
      <c r="AZ1380" s="53"/>
      <c r="BA1380" s="32"/>
    </row>
    <row r="1381" spans="1:53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53"/>
      <c r="AZ1381" s="53"/>
      <c r="BA1381" s="32"/>
    </row>
    <row r="1382" spans="1:53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53"/>
      <c r="AZ1382" s="53"/>
      <c r="BA1382" s="32"/>
    </row>
    <row r="1383" spans="1:53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53"/>
      <c r="AZ1383" s="53"/>
      <c r="BA1383" s="32"/>
    </row>
    <row r="1384" spans="1:53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53"/>
      <c r="AZ1384" s="53"/>
      <c r="BA1384" s="32"/>
    </row>
    <row r="1385" spans="1:53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53"/>
      <c r="AZ1385" s="53"/>
      <c r="BA1385" s="32"/>
    </row>
    <row r="1386" spans="1:53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53"/>
      <c r="AZ1386" s="53"/>
      <c r="BA1386" s="32"/>
    </row>
    <row r="1387" spans="1:53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53"/>
      <c r="AZ1387" s="53"/>
      <c r="BA1387" s="32"/>
    </row>
    <row r="1388" spans="1:53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53"/>
      <c r="AZ1388" s="53"/>
      <c r="BA1388" s="32"/>
    </row>
    <row r="1389" spans="1:53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53"/>
      <c r="AZ1389" s="53"/>
      <c r="BA1389" s="32"/>
    </row>
    <row r="1390" spans="1:53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53"/>
      <c r="AZ1390" s="53"/>
      <c r="BA1390" s="32"/>
    </row>
    <row r="1391" spans="1:53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53"/>
      <c r="AZ1391" s="53"/>
      <c r="BA1391" s="32"/>
    </row>
    <row r="1392" spans="1:53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53"/>
      <c r="AZ1392" s="53"/>
      <c r="BA1392" s="32"/>
    </row>
    <row r="1393" spans="1:53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53"/>
      <c r="AZ1393" s="53"/>
      <c r="BA1393" s="32"/>
    </row>
    <row r="1394" spans="1:53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53"/>
      <c r="AZ1394" s="53"/>
      <c r="BA1394" s="32"/>
    </row>
    <row r="1395" spans="1:53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53"/>
      <c r="AZ1395" s="53"/>
      <c r="BA1395" s="32"/>
    </row>
    <row r="1396" spans="1:53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53"/>
      <c r="AZ1396" s="53"/>
      <c r="BA1396" s="32"/>
    </row>
    <row r="1397" spans="1:53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53"/>
      <c r="AZ1397" s="53"/>
      <c r="BA1397" s="32"/>
    </row>
    <row r="1398" spans="1:53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53"/>
      <c r="AZ1398" s="53"/>
      <c r="BA1398" s="32"/>
    </row>
    <row r="1399" spans="1:53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53"/>
      <c r="AZ1399" s="53"/>
      <c r="BA1399" s="32"/>
    </row>
    <row r="1400" spans="1:53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53"/>
      <c r="AZ1400" s="53"/>
      <c r="BA1400" s="32"/>
    </row>
    <row r="1401" spans="1:53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53"/>
      <c r="AZ1401" s="53"/>
      <c r="BA1401" s="32"/>
    </row>
    <row r="1402" spans="1:53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53"/>
      <c r="AZ1402" s="53"/>
      <c r="BA1402" s="32"/>
    </row>
    <row r="1403" spans="1:53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53"/>
      <c r="AZ1403" s="53"/>
      <c r="BA1403" s="32"/>
    </row>
    <row r="1404" spans="1:53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53"/>
      <c r="AZ1404" s="53"/>
      <c r="BA1404" s="32"/>
    </row>
    <row r="1405" spans="1:53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53"/>
      <c r="AZ1405" s="53"/>
      <c r="BA1405" s="32"/>
    </row>
    <row r="1406" spans="1:53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53"/>
      <c r="AZ1406" s="53"/>
      <c r="BA1406" s="32"/>
    </row>
    <row r="1407" spans="1:53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53"/>
      <c r="AZ1407" s="53"/>
      <c r="BA1407" s="32"/>
    </row>
    <row r="1408" spans="1:53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53"/>
      <c r="AZ1408" s="53"/>
      <c r="BA1408" s="32"/>
    </row>
    <row r="1409" spans="1:53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53"/>
      <c r="AZ1409" s="53"/>
      <c r="BA1409" s="32"/>
    </row>
    <row r="1410" spans="1:53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53"/>
      <c r="AZ1410" s="53"/>
      <c r="BA1410" s="32"/>
    </row>
    <row r="1411" spans="1:53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53"/>
      <c r="AZ1411" s="53"/>
      <c r="BA1411" s="32"/>
    </row>
    <row r="1412" spans="1:53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53"/>
      <c r="AZ1412" s="53"/>
      <c r="BA1412" s="32"/>
    </row>
    <row r="1413" spans="1:53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53"/>
      <c r="AZ1413" s="53"/>
      <c r="BA1413" s="32"/>
    </row>
    <row r="1414" spans="1:53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53"/>
      <c r="AZ1414" s="53"/>
      <c r="BA1414" s="32"/>
    </row>
    <row r="1415" spans="1:53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53"/>
      <c r="AZ1415" s="53"/>
      <c r="BA1415" s="32"/>
    </row>
    <row r="1416" spans="1:53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53"/>
      <c r="AZ1416" s="53"/>
      <c r="BA1416" s="32"/>
    </row>
    <row r="1417" spans="1:53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53"/>
      <c r="AZ1417" s="53"/>
      <c r="BA1417" s="32"/>
    </row>
    <row r="1418" spans="1:53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53"/>
      <c r="AZ1418" s="53"/>
      <c r="BA1418" s="32"/>
    </row>
    <row r="1419" spans="1:53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53"/>
      <c r="AZ1419" s="53"/>
      <c r="BA1419" s="32"/>
    </row>
    <row r="1420" spans="1:53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53"/>
      <c r="AZ1420" s="53"/>
      <c r="BA1420" s="32"/>
    </row>
    <row r="1421" spans="1:53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53"/>
      <c r="AZ1421" s="53"/>
      <c r="BA1421" s="32"/>
    </row>
    <row r="1422" spans="1:53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53"/>
      <c r="AZ1422" s="53"/>
      <c r="BA1422" s="32"/>
    </row>
    <row r="1423" spans="1:53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53"/>
      <c r="AZ1423" s="53"/>
      <c r="BA1423" s="32"/>
    </row>
    <row r="1424" spans="1:53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53"/>
      <c r="AZ1424" s="53"/>
      <c r="BA1424" s="32"/>
    </row>
    <row r="1425" spans="1:53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53"/>
      <c r="AZ1425" s="53"/>
      <c r="BA1425" s="32"/>
    </row>
    <row r="1426" spans="1:53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53"/>
      <c r="AZ1426" s="53"/>
      <c r="BA1426" s="32"/>
    </row>
    <row r="1427" spans="1:53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53"/>
      <c r="AZ1427" s="53"/>
      <c r="BA1427" s="32"/>
    </row>
    <row r="1428" spans="1:53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53"/>
      <c r="AZ1428" s="53"/>
      <c r="BA1428" s="32"/>
    </row>
    <row r="1429" spans="1:53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53"/>
      <c r="AZ1429" s="53"/>
      <c r="BA1429" s="32"/>
    </row>
    <row r="1430" spans="1:53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53"/>
      <c r="AZ1430" s="53"/>
      <c r="BA1430" s="32"/>
    </row>
    <row r="1431" spans="1:53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53"/>
      <c r="AZ1431" s="53"/>
      <c r="BA1431" s="32"/>
    </row>
    <row r="1432" spans="1:53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53"/>
      <c r="AZ1432" s="53"/>
      <c r="BA1432" s="32"/>
    </row>
    <row r="1433" spans="1:53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53"/>
      <c r="AZ1433" s="53"/>
      <c r="BA1433" s="32"/>
    </row>
    <row r="1434" spans="1:53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53"/>
      <c r="AZ1434" s="53"/>
      <c r="BA1434" s="32"/>
    </row>
    <row r="1435" spans="1:53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53"/>
      <c r="AZ1435" s="53"/>
      <c r="BA1435" s="32"/>
    </row>
    <row r="1436" spans="1:53" s="66" customFormat="1" x14ac:dyDescent="0.3">
      <c r="A1436" s="55"/>
      <c r="B1436" s="32"/>
      <c r="C1436" s="32"/>
      <c r="D1436" s="32"/>
      <c r="E1436" s="51"/>
      <c r="F1436" s="65"/>
      <c r="AL1436" s="53"/>
      <c r="AM1436" s="53"/>
      <c r="AN1436" s="53"/>
      <c r="AO1436" s="53"/>
      <c r="AP1436" s="53"/>
      <c r="AQ1436" s="53"/>
      <c r="AR1436" s="32"/>
      <c r="AS1436" s="32"/>
      <c r="AT1436" s="32"/>
      <c r="AU1436" s="53"/>
      <c r="AV1436" s="32"/>
      <c r="AW1436" s="32"/>
      <c r="AX1436" s="32"/>
      <c r="AY1436" s="53"/>
      <c r="AZ1436" s="53"/>
      <c r="BA1436" s="32"/>
    </row>
    <row r="1437" spans="1:53" s="66" customFormat="1" x14ac:dyDescent="0.3">
      <c r="A1437" s="55"/>
      <c r="B1437" s="32"/>
      <c r="C1437" s="32"/>
      <c r="D1437" s="32"/>
      <c r="E1437" s="51"/>
      <c r="F1437" s="65"/>
      <c r="AL1437" s="53"/>
      <c r="AM1437" s="53"/>
      <c r="AN1437" s="53"/>
      <c r="AO1437" s="53"/>
      <c r="AP1437" s="53"/>
      <c r="AQ1437" s="53"/>
      <c r="AR1437" s="32"/>
      <c r="AS1437" s="32"/>
      <c r="AT1437" s="32"/>
      <c r="AU1437" s="53"/>
      <c r="AV1437" s="32"/>
      <c r="AW1437" s="32"/>
      <c r="AX1437" s="32"/>
      <c r="AY1437" s="53"/>
      <c r="AZ1437" s="53"/>
      <c r="BA1437" s="32"/>
    </row>
    <row r="1438" spans="1:53" s="66" customFormat="1" x14ac:dyDescent="0.3">
      <c r="A1438" s="55"/>
      <c r="B1438" s="32"/>
      <c r="C1438" s="32"/>
      <c r="D1438" s="32"/>
      <c r="E1438" s="51"/>
      <c r="F1438" s="65"/>
      <c r="AL1438" s="53"/>
      <c r="AM1438" s="53"/>
      <c r="AN1438" s="53"/>
      <c r="AO1438" s="53"/>
      <c r="AP1438" s="53"/>
      <c r="AQ1438" s="53"/>
      <c r="AR1438" s="32"/>
      <c r="AS1438" s="32"/>
      <c r="AT1438" s="32"/>
      <c r="AU1438" s="53"/>
      <c r="AV1438" s="32"/>
      <c r="AW1438" s="32"/>
      <c r="AX1438" s="32"/>
      <c r="AY1438" s="53"/>
      <c r="AZ1438" s="53"/>
      <c r="BA1438" s="32"/>
    </row>
  </sheetData>
  <autoFilter ref="A7:BA64"/>
  <mergeCells count="24">
    <mergeCell ref="AZ5:AZ6"/>
    <mergeCell ref="BA5:BA6"/>
    <mergeCell ref="AT5:AT6"/>
    <mergeCell ref="AU5:AU6"/>
    <mergeCell ref="AV5:AV6"/>
    <mergeCell ref="AW5:AW6"/>
    <mergeCell ref="AX5:AX6"/>
    <mergeCell ref="AY5:AY6"/>
    <mergeCell ref="AS5:AS6"/>
    <mergeCell ref="AW1:AW3"/>
    <mergeCell ref="AY1:AY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</mergeCells>
  <conditionalFormatting sqref="F5 C5:D5">
    <cfRule type="duplicateValues" dxfId="1375" priority="370"/>
  </conditionalFormatting>
  <conditionalFormatting sqref="F5 D3:D4">
    <cfRule type="timePeriod" dxfId="1374" priority="369" timePeriod="thisMonth">
      <formula>AND(MONTH(D3)=MONTH(TODAY()),YEAR(D3)=YEAR(TODAY()))</formula>
    </cfRule>
  </conditionalFormatting>
  <conditionalFormatting sqref="H5:AK5 AD6:AE7 AG6:AI7 P6:AB7 G5:G7 AJ6 AK6:AK7 AI8 G9:AK46">
    <cfRule type="expression" dxfId="1373" priority="368">
      <formula>WEEKDAY(G$5)=1</formula>
    </cfRule>
  </conditionalFormatting>
  <conditionalFormatting sqref="G6:G7">
    <cfRule type="cellIs" dxfId="1372" priority="367" operator="equal">
      <formula>0</formula>
    </cfRule>
  </conditionalFormatting>
  <conditionalFormatting sqref="I5">
    <cfRule type="expression" dxfId="1371" priority="366">
      <formula>WEEKDAY(I$5)=1</formula>
    </cfRule>
  </conditionalFormatting>
  <conditionalFormatting sqref="S5">
    <cfRule type="expression" dxfId="1370" priority="365">
      <formula>WEEKDAY(S$5)=1</formula>
    </cfRule>
  </conditionalFormatting>
  <conditionalFormatting sqref="L5">
    <cfRule type="expression" dxfId="1369" priority="364">
      <formula>WEEKDAY(L$5)=1</formula>
    </cfRule>
  </conditionalFormatting>
  <conditionalFormatting sqref="AG5">
    <cfRule type="expression" dxfId="1368" priority="363">
      <formula>WEEKDAY(AG$5)=1</formula>
    </cfRule>
  </conditionalFormatting>
  <conditionalFormatting sqref="X5:Y5">
    <cfRule type="expression" dxfId="1367" priority="362">
      <formula>WEEKDAY(X$5)=1</formula>
    </cfRule>
  </conditionalFormatting>
  <conditionalFormatting sqref="Z5">
    <cfRule type="expression" dxfId="1366" priority="361">
      <formula>WEEKDAY(Z$5)=1</formula>
    </cfRule>
  </conditionalFormatting>
  <conditionalFormatting sqref="I6:N7">
    <cfRule type="expression" dxfId="1365" priority="360">
      <formula>WEEKDAY(I$5)=1</formula>
    </cfRule>
  </conditionalFormatting>
  <conditionalFormatting sqref="M5">
    <cfRule type="expression" dxfId="1364" priority="359">
      <formula>WEEKDAY(M$5)=1</formula>
    </cfRule>
  </conditionalFormatting>
  <conditionalFormatting sqref="P5">
    <cfRule type="expression" dxfId="1363" priority="358">
      <formula>WEEKDAY(P$5)=1</formula>
    </cfRule>
  </conditionalFormatting>
  <conditionalFormatting sqref="T5">
    <cfRule type="expression" dxfId="1362" priority="357">
      <formula>WEEKDAY(T$5)=1</formula>
    </cfRule>
  </conditionalFormatting>
  <conditionalFormatting sqref="W5">
    <cfRule type="expression" dxfId="1361" priority="356">
      <formula>WEEKDAY(W$5)=1</formula>
    </cfRule>
  </conditionalFormatting>
  <conditionalFormatting sqref="AA5">
    <cfRule type="expression" dxfId="1360" priority="355">
      <formula>WEEKDAY(AA$5)=1</formula>
    </cfRule>
  </conditionalFormatting>
  <conditionalFormatting sqref="AD5">
    <cfRule type="expression" dxfId="1359" priority="354">
      <formula>WEEKDAY(AD$5)=1</formula>
    </cfRule>
  </conditionalFormatting>
  <conditionalFormatting sqref="AH5">
    <cfRule type="expression" dxfId="1358" priority="353">
      <formula>WEEKDAY(AH$5)=1</formula>
    </cfRule>
  </conditionalFormatting>
  <conditionalFormatting sqref="AK5">
    <cfRule type="expression" dxfId="1357" priority="352">
      <formula>WEEKDAY(AK$5)=1</formula>
    </cfRule>
  </conditionalFormatting>
  <conditionalFormatting sqref="E1439:E1048576">
    <cfRule type="cellIs" dxfId="1356" priority="351" operator="greaterThan">
      <formula>43556</formula>
    </cfRule>
  </conditionalFormatting>
  <conditionalFormatting sqref="AF5">
    <cfRule type="expression" dxfId="1355" priority="350">
      <formula>WEEKDAY(AF$5)=1</formula>
    </cfRule>
  </conditionalFormatting>
  <conditionalFormatting sqref="AF6:AF7">
    <cfRule type="expression" dxfId="1354" priority="349">
      <formula>WEEKDAY(AF$5)=1</formula>
    </cfRule>
  </conditionalFormatting>
  <conditionalFormatting sqref="K5">
    <cfRule type="expression" dxfId="1353" priority="348">
      <formula>WEEKDAY(K$5)=1</formula>
    </cfRule>
  </conditionalFormatting>
  <conditionalFormatting sqref="AC5:AC7">
    <cfRule type="expression" dxfId="1352" priority="347">
      <formula>WEEKDAY(AC$5)=1</formula>
    </cfRule>
  </conditionalFormatting>
  <conditionalFormatting sqref="AJ5:AJ7 AK5:AK6">
    <cfRule type="expression" dxfId="1351" priority="346">
      <formula>WEEKDAY(AJ$5)=1</formula>
    </cfRule>
  </conditionalFormatting>
  <conditionalFormatting sqref="O5:O7">
    <cfRule type="expression" dxfId="1350" priority="345">
      <formula>WEEKDAY(O$5)=1</formula>
    </cfRule>
  </conditionalFormatting>
  <conditionalFormatting sqref="H5:H7">
    <cfRule type="expression" dxfId="1349" priority="344">
      <formula>WEEKDAY(H$5)=1</formula>
    </cfRule>
  </conditionalFormatting>
  <conditionalFormatting sqref="G7:W7 Y7:AK7 G6:AK6">
    <cfRule type="expression" dxfId="1348" priority="343">
      <formula>WEEKDAY(G$5)=1</formula>
    </cfRule>
  </conditionalFormatting>
  <conditionalFormatting sqref="C1439:D1048576 A3:A4 E4 B1242:B1438 C5:D5">
    <cfRule type="duplicateValues" dxfId="1347" priority="342"/>
  </conditionalFormatting>
  <conditionalFormatting sqref="AK6:AK7">
    <cfRule type="expression" dxfId="1346" priority="341">
      <formula>WEEKDAY(AK$5)=1</formula>
    </cfRule>
  </conditionalFormatting>
  <conditionalFormatting sqref="E5">
    <cfRule type="duplicateValues" dxfId="1345" priority="340"/>
  </conditionalFormatting>
  <conditionalFormatting sqref="E5">
    <cfRule type="duplicateValues" dxfId="1344" priority="339"/>
  </conditionalFormatting>
  <conditionalFormatting sqref="G7:W7 Y7:AK7 G5:AK6">
    <cfRule type="expression" dxfId="1343" priority="338">
      <formula>WEEKDAY(G$5)=1</formula>
    </cfRule>
  </conditionalFormatting>
  <conditionalFormatting sqref="B8">
    <cfRule type="duplicateValues" dxfId="1342" priority="337"/>
  </conditionalFormatting>
  <conditionalFormatting sqref="F8">
    <cfRule type="cellIs" dxfId="1341" priority="336" operator="greaterThan">
      <formula>#REF!</formula>
    </cfRule>
  </conditionalFormatting>
  <conditionalFormatting sqref="E8">
    <cfRule type="cellIs" dxfId="1340" priority="335" operator="greaterThan">
      <formula>43586</formula>
    </cfRule>
  </conditionalFormatting>
  <conditionalFormatting sqref="AT52:AT62 AT70:AT71 AT64:AT66 AT73:AT1048576 AT1:AT48">
    <cfRule type="cellIs" dxfId="1339" priority="334" operator="lessThan">
      <formula>0</formula>
    </cfRule>
  </conditionalFormatting>
  <conditionalFormatting sqref="AK6">
    <cfRule type="expression" dxfId="1338" priority="333">
      <formula>WEEKDAY(AK$5)=1</formula>
    </cfRule>
  </conditionalFormatting>
  <conditionalFormatting sqref="AK5">
    <cfRule type="expression" dxfId="1337" priority="332">
      <formula>WEEKDAY(AK$5)=1</formula>
    </cfRule>
  </conditionalFormatting>
  <conditionalFormatting sqref="AK5">
    <cfRule type="expression" dxfId="1336" priority="330">
      <formula>WEEKDAY(AK$5)=1</formula>
    </cfRule>
  </conditionalFormatting>
  <conditionalFormatting sqref="AK6">
    <cfRule type="expression" dxfId="1335" priority="331">
      <formula>WEEKDAY(AK$5)=1</formula>
    </cfRule>
  </conditionalFormatting>
  <conditionalFormatting sqref="AT63">
    <cfRule type="cellIs" dxfId="1334" priority="329" operator="lessThan">
      <formula>0</formula>
    </cfRule>
  </conditionalFormatting>
  <conditionalFormatting sqref="AI5:AK5">
    <cfRule type="expression" dxfId="1333" priority="328">
      <formula>WEEKDAY(AI$5)=1</formula>
    </cfRule>
  </conditionalFormatting>
  <conditionalFormatting sqref="AT67">
    <cfRule type="cellIs" dxfId="1332" priority="327" operator="lessThan">
      <formula>0</formula>
    </cfRule>
  </conditionalFormatting>
  <conditionalFormatting sqref="AT68">
    <cfRule type="cellIs" dxfId="1331" priority="326" operator="lessThan">
      <formula>0</formula>
    </cfRule>
  </conditionalFormatting>
  <conditionalFormatting sqref="AT69">
    <cfRule type="cellIs" dxfId="1330" priority="325" operator="lessThan">
      <formula>0</formula>
    </cfRule>
  </conditionalFormatting>
  <conditionalFormatting sqref="AI8 G9:AK46">
    <cfRule type="cellIs" dxfId="1329" priority="318" operator="equal">
      <formula>0</formula>
    </cfRule>
    <cfRule type="expression" dxfId="1328" priority="319">
      <formula>WEEKDAY(G$5)=1</formula>
    </cfRule>
  </conditionalFormatting>
  <conditionalFormatting sqref="AI8 G9:AK46">
    <cfRule type="expression" dxfId="1327" priority="316">
      <formula>WEEKDAY(G$5)=1</formula>
    </cfRule>
    <cfRule type="cellIs" dxfId="1326" priority="317" operator="equal">
      <formula>0</formula>
    </cfRule>
  </conditionalFormatting>
  <conditionalFormatting sqref="G9:G46 AI8:AI46">
    <cfRule type="expression" dxfId="1325" priority="314">
      <formula>G8="KL"</formula>
    </cfRule>
    <cfRule type="expression" dxfId="1324" priority="315">
      <formula>#REF!="KL"</formula>
    </cfRule>
  </conditionalFormatting>
  <conditionalFormatting sqref="G9:G46 AI8:AI46">
    <cfRule type="expression" dxfId="1323" priority="320">
      <formula>G8="O"</formula>
    </cfRule>
    <cfRule type="expression" dxfId="1322" priority="321">
      <formula>G8="P/2"</formula>
    </cfRule>
    <cfRule type="expression" dxfId="1321" priority="322">
      <formula>G8="P"</formula>
    </cfRule>
    <cfRule type="expression" dxfId="1320" priority="323">
      <formula>$G8="P"</formula>
    </cfRule>
    <cfRule type="expression" dxfId="1319" priority="324">
      <formula>#REF!="P"</formula>
    </cfRule>
  </conditionalFormatting>
  <conditionalFormatting sqref="AT72">
    <cfRule type="cellIs" dxfId="1318" priority="313" operator="lessThan">
      <formula>0</formula>
    </cfRule>
  </conditionalFormatting>
  <conditionalFormatting sqref="AJ8:AK8">
    <cfRule type="cellIs" dxfId="1317" priority="237" operator="equal">
      <formula>0</formula>
    </cfRule>
    <cfRule type="expression" dxfId="1316" priority="238">
      <formula>WEEKDAY(AJ$5)=1</formula>
    </cfRule>
  </conditionalFormatting>
  <conditionalFormatting sqref="AJ8:AK8">
    <cfRule type="expression" dxfId="1315" priority="235">
      <formula>WEEKDAY(AJ$5)=1</formula>
    </cfRule>
    <cfRule type="cellIs" dxfId="1314" priority="236" operator="equal">
      <formula>0</formula>
    </cfRule>
  </conditionalFormatting>
  <conditionalFormatting sqref="AJ8:AK8">
    <cfRule type="expression" dxfId="1313" priority="233">
      <formula>AJ8="KL"</formula>
    </cfRule>
    <cfRule type="expression" dxfId="1312" priority="234">
      <formula>#REF!="KL"</formula>
    </cfRule>
  </conditionalFormatting>
  <conditionalFormatting sqref="G8:AH8">
    <cfRule type="expression" dxfId="1311" priority="268">
      <formula>WEEKDAY(G$5)=1</formula>
    </cfRule>
  </conditionalFormatting>
  <conditionalFormatting sqref="G8:AH8">
    <cfRule type="cellIs" dxfId="1310" priority="261" operator="equal">
      <formula>0</formula>
    </cfRule>
    <cfRule type="expression" dxfId="1309" priority="262">
      <formula>WEEKDAY(G$5)=1</formula>
    </cfRule>
  </conditionalFormatting>
  <conditionalFormatting sqref="G8:AH8">
    <cfRule type="expression" dxfId="1308" priority="259">
      <formula>WEEKDAY(G$5)=1</formula>
    </cfRule>
    <cfRule type="cellIs" dxfId="1307" priority="260" operator="equal">
      <formula>0</formula>
    </cfRule>
  </conditionalFormatting>
  <conditionalFormatting sqref="G8:AH8">
    <cfRule type="expression" dxfId="1306" priority="257">
      <formula>G8="KL"</formula>
    </cfRule>
    <cfRule type="expression" dxfId="1305" priority="258">
      <formula>#REF!="KL"</formula>
    </cfRule>
  </conditionalFormatting>
  <conditionalFormatting sqref="G8:AH8">
    <cfRule type="expression" dxfId="1304" priority="263">
      <formula>G8="O"</formula>
    </cfRule>
    <cfRule type="expression" dxfId="1303" priority="264">
      <formula>G8="P/2"</formula>
    </cfRule>
    <cfRule type="expression" dxfId="1302" priority="265">
      <formula>G8="P"</formula>
    </cfRule>
    <cfRule type="expression" dxfId="1301" priority="266">
      <formula>$G8="P"</formula>
    </cfRule>
    <cfRule type="expression" dxfId="1300" priority="267">
      <formula>#REF!="P"</formula>
    </cfRule>
  </conditionalFormatting>
  <conditionalFormatting sqref="AJ8:AK8">
    <cfRule type="expression" dxfId="1299" priority="244">
      <formula>WEEKDAY(AJ$5)=1</formula>
    </cfRule>
  </conditionalFormatting>
  <conditionalFormatting sqref="AJ8:AK8">
    <cfRule type="expression" dxfId="1298" priority="239">
      <formula>AJ8="O"</formula>
    </cfRule>
    <cfRule type="expression" dxfId="1297" priority="240">
      <formula>AJ8="P/2"</formula>
    </cfRule>
    <cfRule type="expression" dxfId="1296" priority="241">
      <formula>AJ8="P"</formula>
    </cfRule>
    <cfRule type="expression" dxfId="1295" priority="242">
      <formula>$G8="P"</formula>
    </cfRule>
    <cfRule type="expression" dxfId="1294" priority="243">
      <formula>#REF!="P"</formula>
    </cfRule>
  </conditionalFormatting>
  <conditionalFormatting sqref="H9:AH46 AJ9:AK46">
    <cfRule type="expression" dxfId="1293" priority="209">
      <formula>H9="KL"</formula>
    </cfRule>
    <cfRule type="expression" dxfId="1292" priority="210">
      <formula>#REF!="KL"</formula>
    </cfRule>
  </conditionalFormatting>
  <conditionalFormatting sqref="H9:AH46 AJ9:AK46">
    <cfRule type="expression" dxfId="1291" priority="215">
      <formula>H9="O"</formula>
    </cfRule>
    <cfRule type="expression" dxfId="1290" priority="216">
      <formula>H9="P/2"</formula>
    </cfRule>
    <cfRule type="expression" dxfId="1289" priority="217">
      <formula>H9="P"</formula>
    </cfRule>
    <cfRule type="expression" dxfId="1288" priority="218">
      <formula>$G9="P"</formula>
    </cfRule>
    <cfRule type="expression" dxfId="1287" priority="219">
      <formula>#REF!="P"</formula>
    </cfRule>
  </conditionalFormatting>
  <conditionalFormatting sqref="G47">
    <cfRule type="expression" dxfId="1286" priority="184">
      <formula>G47="KL"</formula>
    </cfRule>
    <cfRule type="expression" dxfId="1285" priority="185">
      <formula>#REF!="KL"</formula>
    </cfRule>
  </conditionalFormatting>
  <conditionalFormatting sqref="G47">
    <cfRule type="expression" dxfId="1284" priority="195">
      <formula>WEEKDAY(G$5)=1</formula>
    </cfRule>
  </conditionalFormatting>
  <conditionalFormatting sqref="G47">
    <cfRule type="cellIs" dxfId="1283" priority="188" operator="equal">
      <formula>0</formula>
    </cfRule>
    <cfRule type="expression" dxfId="1282" priority="189">
      <formula>WEEKDAY(G$5)=1</formula>
    </cfRule>
  </conditionalFormatting>
  <conditionalFormatting sqref="G47">
    <cfRule type="expression" dxfId="1281" priority="186">
      <formula>WEEKDAY(G$5)=1</formula>
    </cfRule>
    <cfRule type="cellIs" dxfId="1280" priority="187" operator="equal">
      <formula>0</formula>
    </cfRule>
  </conditionalFormatting>
  <conditionalFormatting sqref="G47">
    <cfRule type="expression" dxfId="1279" priority="190">
      <formula>G47="O"</formula>
    </cfRule>
    <cfRule type="expression" dxfId="1278" priority="191">
      <formula>G47="P/2"</formula>
    </cfRule>
    <cfRule type="expression" dxfId="1277" priority="192">
      <formula>G47="P"</formula>
    </cfRule>
    <cfRule type="expression" dxfId="1276" priority="193">
      <formula>$G47="P"</formula>
    </cfRule>
    <cfRule type="expression" dxfId="1275" priority="194">
      <formula>#REF!="P"</formula>
    </cfRule>
  </conditionalFormatting>
  <conditionalFormatting sqref="AI47">
    <cfRule type="expression" dxfId="1274" priority="183">
      <formula>WEEKDAY(AI$5)=1</formula>
    </cfRule>
  </conditionalFormatting>
  <conditionalFormatting sqref="AI47">
    <cfRule type="cellIs" dxfId="1273" priority="176" operator="equal">
      <formula>0</formula>
    </cfRule>
    <cfRule type="expression" dxfId="1272" priority="177">
      <formula>WEEKDAY(AI$5)=1</formula>
    </cfRule>
  </conditionalFormatting>
  <conditionalFormatting sqref="AI47">
    <cfRule type="expression" dxfId="1271" priority="174">
      <formula>WEEKDAY(AI$5)=1</formula>
    </cfRule>
    <cfRule type="cellIs" dxfId="1270" priority="175" operator="equal">
      <formula>0</formula>
    </cfRule>
  </conditionalFormatting>
  <conditionalFormatting sqref="AI47">
    <cfRule type="expression" dxfId="1269" priority="172">
      <formula>AI47="KL"</formula>
    </cfRule>
    <cfRule type="expression" dxfId="1268" priority="173">
      <formula>#REF!="KL"</formula>
    </cfRule>
  </conditionalFormatting>
  <conditionalFormatting sqref="AI47">
    <cfRule type="expression" dxfId="1267" priority="178">
      <formula>AI47="O"</formula>
    </cfRule>
    <cfRule type="expression" dxfId="1266" priority="179">
      <formula>AI47="P/2"</formula>
    </cfRule>
    <cfRule type="expression" dxfId="1265" priority="180">
      <formula>AI47="P"</formula>
    </cfRule>
    <cfRule type="expression" dxfId="1264" priority="181">
      <formula>$G47="P"</formula>
    </cfRule>
    <cfRule type="expression" dxfId="1263" priority="182">
      <formula>#REF!="P"</formula>
    </cfRule>
  </conditionalFormatting>
  <conditionalFormatting sqref="H47:AH47">
    <cfRule type="expression" dxfId="1262" priority="171">
      <formula>WEEKDAY(H$5)=1</formula>
    </cfRule>
  </conditionalFormatting>
  <conditionalFormatting sqref="H47:AH47">
    <cfRule type="cellIs" dxfId="1261" priority="164" operator="equal">
      <formula>0</formula>
    </cfRule>
    <cfRule type="expression" dxfId="1260" priority="165">
      <formula>WEEKDAY(H$5)=1</formula>
    </cfRule>
  </conditionalFormatting>
  <conditionalFormatting sqref="H47:AH47">
    <cfRule type="expression" dxfId="1259" priority="162">
      <formula>WEEKDAY(H$5)=1</formula>
    </cfRule>
    <cfRule type="cellIs" dxfId="1258" priority="163" operator="equal">
      <formula>0</formula>
    </cfRule>
  </conditionalFormatting>
  <conditionalFormatting sqref="H47:AH47">
    <cfRule type="expression" dxfId="1257" priority="160">
      <formula>H47="KL"</formula>
    </cfRule>
    <cfRule type="expression" dxfId="1256" priority="161">
      <formula>#REF!="KL"</formula>
    </cfRule>
  </conditionalFormatting>
  <conditionalFormatting sqref="H47:AH47">
    <cfRule type="expression" dxfId="1255" priority="166">
      <formula>H47="O"</formula>
    </cfRule>
    <cfRule type="expression" dxfId="1254" priority="167">
      <formula>H47="P/2"</formula>
    </cfRule>
    <cfRule type="expression" dxfId="1253" priority="168">
      <formula>H47="P"</formula>
    </cfRule>
    <cfRule type="expression" dxfId="1252" priority="169">
      <formula>$G47="P"</formula>
    </cfRule>
    <cfRule type="expression" dxfId="1251" priority="170">
      <formula>#REF!="P"</formula>
    </cfRule>
  </conditionalFormatting>
  <conditionalFormatting sqref="AJ47:AK47">
    <cfRule type="expression" dxfId="1250" priority="159">
      <formula>WEEKDAY(AJ$5)=1</formula>
    </cfRule>
  </conditionalFormatting>
  <conditionalFormatting sqref="AJ47:AK47">
    <cfRule type="cellIs" dxfId="1249" priority="152" operator="equal">
      <formula>0</formula>
    </cfRule>
    <cfRule type="expression" dxfId="1248" priority="153">
      <formula>WEEKDAY(AJ$5)=1</formula>
    </cfRule>
  </conditionalFormatting>
  <conditionalFormatting sqref="AJ47:AK47">
    <cfRule type="expression" dxfId="1247" priority="150">
      <formula>WEEKDAY(AJ$5)=1</formula>
    </cfRule>
    <cfRule type="cellIs" dxfId="1246" priority="151" operator="equal">
      <formula>0</formula>
    </cfRule>
  </conditionalFormatting>
  <conditionalFormatting sqref="AJ47:AK47">
    <cfRule type="expression" dxfId="1245" priority="148">
      <formula>AJ47="KL"</formula>
    </cfRule>
    <cfRule type="expression" dxfId="1244" priority="149">
      <formula>#REF!="KL"</formula>
    </cfRule>
  </conditionalFormatting>
  <conditionalFormatting sqref="AJ47:AK47">
    <cfRule type="expression" dxfId="1243" priority="154">
      <formula>AJ47="O"</formula>
    </cfRule>
    <cfRule type="expression" dxfId="1242" priority="155">
      <formula>AJ47="P/2"</formula>
    </cfRule>
    <cfRule type="expression" dxfId="1241" priority="156">
      <formula>AJ47="P"</formula>
    </cfRule>
    <cfRule type="expression" dxfId="1240" priority="157">
      <formula>$G47="P"</formula>
    </cfRule>
    <cfRule type="expression" dxfId="1239" priority="158">
      <formula>#REF!="P"</formula>
    </cfRule>
  </conditionalFormatting>
  <conditionalFormatting sqref="AT50">
    <cfRule type="cellIs" dxfId="1238" priority="147" operator="lessThan">
      <formula>0</formula>
    </cfRule>
  </conditionalFormatting>
  <conditionalFormatting sqref="G50">
    <cfRule type="expression" dxfId="1237" priority="135">
      <formula>G50="KL"</formula>
    </cfRule>
    <cfRule type="expression" dxfId="1236" priority="136">
      <formula>#REF!="KL"</formula>
    </cfRule>
  </conditionalFormatting>
  <conditionalFormatting sqref="G50">
    <cfRule type="expression" dxfId="1235" priority="146">
      <formula>WEEKDAY(G$5)=1</formula>
    </cfRule>
  </conditionalFormatting>
  <conditionalFormatting sqref="G50">
    <cfRule type="cellIs" dxfId="1234" priority="139" operator="equal">
      <formula>0</formula>
    </cfRule>
    <cfRule type="expression" dxfId="1233" priority="140">
      <formula>WEEKDAY(G$5)=1</formula>
    </cfRule>
  </conditionalFormatting>
  <conditionalFormatting sqref="G50">
    <cfRule type="expression" dxfId="1232" priority="137">
      <formula>WEEKDAY(G$5)=1</formula>
    </cfRule>
    <cfRule type="cellIs" dxfId="1231" priority="138" operator="equal">
      <formula>0</formula>
    </cfRule>
  </conditionalFormatting>
  <conditionalFormatting sqref="G50">
    <cfRule type="expression" dxfId="1230" priority="141">
      <formula>G50="O"</formula>
    </cfRule>
    <cfRule type="expression" dxfId="1229" priority="142">
      <formula>G50="P/2"</formula>
    </cfRule>
    <cfRule type="expression" dxfId="1228" priority="143">
      <formula>G50="P"</formula>
    </cfRule>
    <cfRule type="expression" dxfId="1227" priority="144">
      <formula>$G50="P"</formula>
    </cfRule>
    <cfRule type="expression" dxfId="1226" priority="145">
      <formula>#REF!="P"</formula>
    </cfRule>
  </conditionalFormatting>
  <conditionalFormatting sqref="AI50">
    <cfRule type="expression" dxfId="1225" priority="134">
      <formula>WEEKDAY(AI$5)=1</formula>
    </cfRule>
  </conditionalFormatting>
  <conditionalFormatting sqref="AI50">
    <cfRule type="cellIs" dxfId="1224" priority="127" operator="equal">
      <formula>0</formula>
    </cfRule>
    <cfRule type="expression" dxfId="1223" priority="128">
      <formula>WEEKDAY(AI$5)=1</formula>
    </cfRule>
  </conditionalFormatting>
  <conditionalFormatting sqref="AI50">
    <cfRule type="expression" dxfId="1222" priority="125">
      <formula>WEEKDAY(AI$5)=1</formula>
    </cfRule>
    <cfRule type="cellIs" dxfId="1221" priority="126" operator="equal">
      <formula>0</formula>
    </cfRule>
  </conditionalFormatting>
  <conditionalFormatting sqref="AI50">
    <cfRule type="expression" dxfId="1220" priority="123">
      <formula>AI50="KL"</formula>
    </cfRule>
    <cfRule type="expression" dxfId="1219" priority="124">
      <formula>#REF!="KL"</formula>
    </cfRule>
  </conditionalFormatting>
  <conditionalFormatting sqref="AI50">
    <cfRule type="expression" dxfId="1218" priority="129">
      <formula>AI50="O"</formula>
    </cfRule>
    <cfRule type="expression" dxfId="1217" priority="130">
      <formula>AI50="P/2"</formula>
    </cfRule>
    <cfRule type="expression" dxfId="1216" priority="131">
      <formula>AI50="P"</formula>
    </cfRule>
    <cfRule type="expression" dxfId="1215" priority="132">
      <formula>$G50="P"</formula>
    </cfRule>
    <cfRule type="expression" dxfId="1214" priority="133">
      <formula>#REF!="P"</formula>
    </cfRule>
  </conditionalFormatting>
  <conditionalFormatting sqref="H50:AH50">
    <cfRule type="expression" dxfId="1213" priority="122">
      <formula>WEEKDAY(H$5)=1</formula>
    </cfRule>
  </conditionalFormatting>
  <conditionalFormatting sqref="H50:AH50">
    <cfRule type="cellIs" dxfId="1212" priority="115" operator="equal">
      <formula>0</formula>
    </cfRule>
    <cfRule type="expression" dxfId="1211" priority="116">
      <formula>WEEKDAY(H$5)=1</formula>
    </cfRule>
  </conditionalFormatting>
  <conditionalFormatting sqref="H50:AH50">
    <cfRule type="expression" dxfId="1210" priority="113">
      <formula>WEEKDAY(H$5)=1</formula>
    </cfRule>
    <cfRule type="cellIs" dxfId="1209" priority="114" operator="equal">
      <formula>0</formula>
    </cfRule>
  </conditionalFormatting>
  <conditionalFormatting sqref="H50:AH50">
    <cfRule type="expression" dxfId="1208" priority="111">
      <formula>H50="KL"</formula>
    </cfRule>
    <cfRule type="expression" dxfId="1207" priority="112">
      <formula>#REF!="KL"</formula>
    </cfRule>
  </conditionalFormatting>
  <conditionalFormatting sqref="H50:AH50">
    <cfRule type="expression" dxfId="1206" priority="117">
      <formula>H50="O"</formula>
    </cfRule>
    <cfRule type="expression" dxfId="1205" priority="118">
      <formula>H50="P/2"</formula>
    </cfRule>
    <cfRule type="expression" dxfId="1204" priority="119">
      <formula>H50="P"</formula>
    </cfRule>
    <cfRule type="expression" dxfId="1203" priority="120">
      <formula>$G50="P"</formula>
    </cfRule>
    <cfRule type="expression" dxfId="1202" priority="121">
      <formula>#REF!="P"</formula>
    </cfRule>
  </conditionalFormatting>
  <conditionalFormatting sqref="AJ50:AK50">
    <cfRule type="expression" dxfId="1201" priority="110">
      <formula>WEEKDAY(AJ$5)=1</formula>
    </cfRule>
  </conditionalFormatting>
  <conditionalFormatting sqref="AJ50:AK50">
    <cfRule type="cellIs" dxfId="1200" priority="103" operator="equal">
      <formula>0</formula>
    </cfRule>
    <cfRule type="expression" dxfId="1199" priority="104">
      <formula>WEEKDAY(AJ$5)=1</formula>
    </cfRule>
  </conditionalFormatting>
  <conditionalFormatting sqref="AJ50:AK50">
    <cfRule type="expression" dxfId="1198" priority="101">
      <formula>WEEKDAY(AJ$5)=1</formula>
    </cfRule>
    <cfRule type="cellIs" dxfId="1197" priority="102" operator="equal">
      <formula>0</formula>
    </cfRule>
  </conditionalFormatting>
  <conditionalFormatting sqref="AJ50:AK50">
    <cfRule type="expression" dxfId="1196" priority="99">
      <formula>AJ50="KL"</formula>
    </cfRule>
    <cfRule type="expression" dxfId="1195" priority="100">
      <formula>#REF!="KL"</formula>
    </cfRule>
  </conditionalFormatting>
  <conditionalFormatting sqref="AJ50:AK50">
    <cfRule type="expression" dxfId="1194" priority="105">
      <formula>AJ50="O"</formula>
    </cfRule>
    <cfRule type="expression" dxfId="1193" priority="106">
      <formula>AJ50="P/2"</formula>
    </cfRule>
    <cfRule type="expression" dxfId="1192" priority="107">
      <formula>AJ50="P"</formula>
    </cfRule>
    <cfRule type="expression" dxfId="1191" priority="108">
      <formula>$G50="P"</formula>
    </cfRule>
    <cfRule type="expression" dxfId="1190" priority="109">
      <formula>#REF!="P"</formula>
    </cfRule>
  </conditionalFormatting>
  <conditionalFormatting sqref="AT49">
    <cfRule type="cellIs" dxfId="1189" priority="98" operator="lessThan">
      <formula>0</formula>
    </cfRule>
  </conditionalFormatting>
  <conditionalFormatting sqref="G49">
    <cfRule type="expression" dxfId="1188" priority="86">
      <formula>G49="KL"</formula>
    </cfRule>
    <cfRule type="expression" dxfId="1187" priority="87">
      <formula>#REF!="KL"</formula>
    </cfRule>
  </conditionalFormatting>
  <conditionalFormatting sqref="G49">
    <cfRule type="expression" dxfId="1186" priority="97">
      <formula>WEEKDAY(G$5)=1</formula>
    </cfRule>
  </conditionalFormatting>
  <conditionalFormatting sqref="G49">
    <cfRule type="cellIs" dxfId="1185" priority="90" operator="equal">
      <formula>0</formula>
    </cfRule>
    <cfRule type="expression" dxfId="1184" priority="91">
      <formula>WEEKDAY(G$5)=1</formula>
    </cfRule>
  </conditionalFormatting>
  <conditionalFormatting sqref="G49">
    <cfRule type="expression" dxfId="1183" priority="88">
      <formula>WEEKDAY(G$5)=1</formula>
    </cfRule>
    <cfRule type="cellIs" dxfId="1182" priority="89" operator="equal">
      <formula>0</formula>
    </cfRule>
  </conditionalFormatting>
  <conditionalFormatting sqref="G49">
    <cfRule type="expression" dxfId="1181" priority="92">
      <formula>G49="O"</formula>
    </cfRule>
    <cfRule type="expression" dxfId="1180" priority="93">
      <formula>G49="P/2"</formula>
    </cfRule>
    <cfRule type="expression" dxfId="1179" priority="94">
      <formula>G49="P"</formula>
    </cfRule>
    <cfRule type="expression" dxfId="1178" priority="95">
      <formula>$G49="P"</formula>
    </cfRule>
    <cfRule type="expression" dxfId="1177" priority="96">
      <formula>#REF!="P"</formula>
    </cfRule>
  </conditionalFormatting>
  <conditionalFormatting sqref="AI49">
    <cfRule type="expression" dxfId="1176" priority="85">
      <formula>WEEKDAY(AI$5)=1</formula>
    </cfRule>
  </conditionalFormatting>
  <conditionalFormatting sqref="AI49">
    <cfRule type="cellIs" dxfId="1175" priority="78" operator="equal">
      <formula>0</formula>
    </cfRule>
    <cfRule type="expression" dxfId="1174" priority="79">
      <formula>WEEKDAY(AI$5)=1</formula>
    </cfRule>
  </conditionalFormatting>
  <conditionalFormatting sqref="AI49">
    <cfRule type="expression" dxfId="1173" priority="76">
      <formula>WEEKDAY(AI$5)=1</formula>
    </cfRule>
    <cfRule type="cellIs" dxfId="1172" priority="77" operator="equal">
      <formula>0</formula>
    </cfRule>
  </conditionalFormatting>
  <conditionalFormatting sqref="AI49">
    <cfRule type="expression" dxfId="1171" priority="74">
      <formula>AI49="KL"</formula>
    </cfRule>
    <cfRule type="expression" dxfId="1170" priority="75">
      <formula>#REF!="KL"</formula>
    </cfRule>
  </conditionalFormatting>
  <conditionalFormatting sqref="AI49">
    <cfRule type="expression" dxfId="1169" priority="80">
      <formula>AI49="O"</formula>
    </cfRule>
    <cfRule type="expression" dxfId="1168" priority="81">
      <formula>AI49="P/2"</formula>
    </cfRule>
    <cfRule type="expression" dxfId="1167" priority="82">
      <formula>AI49="P"</formula>
    </cfRule>
    <cfRule type="expression" dxfId="1166" priority="83">
      <formula>$G49="P"</formula>
    </cfRule>
    <cfRule type="expression" dxfId="1165" priority="84">
      <formula>#REF!="P"</formula>
    </cfRule>
  </conditionalFormatting>
  <conditionalFormatting sqref="H49:AH49">
    <cfRule type="expression" dxfId="1164" priority="73">
      <formula>WEEKDAY(H$5)=1</formula>
    </cfRule>
  </conditionalFormatting>
  <conditionalFormatting sqref="H49:AH49">
    <cfRule type="cellIs" dxfId="1163" priority="66" operator="equal">
      <formula>0</formula>
    </cfRule>
    <cfRule type="expression" dxfId="1162" priority="67">
      <formula>WEEKDAY(H$5)=1</formula>
    </cfRule>
  </conditionalFormatting>
  <conditionalFormatting sqref="H49:AH49">
    <cfRule type="expression" dxfId="1161" priority="64">
      <formula>WEEKDAY(H$5)=1</formula>
    </cfRule>
    <cfRule type="cellIs" dxfId="1160" priority="65" operator="equal">
      <formula>0</formula>
    </cfRule>
  </conditionalFormatting>
  <conditionalFormatting sqref="H49:AH49">
    <cfRule type="expression" dxfId="1159" priority="62">
      <formula>H49="KL"</formula>
    </cfRule>
    <cfRule type="expression" dxfId="1158" priority="63">
      <formula>#REF!="KL"</formula>
    </cfRule>
  </conditionalFormatting>
  <conditionalFormatting sqref="H49:AH49">
    <cfRule type="expression" dxfId="1157" priority="68">
      <formula>H49="O"</formula>
    </cfRule>
    <cfRule type="expression" dxfId="1156" priority="69">
      <formula>H49="P/2"</formula>
    </cfRule>
    <cfRule type="expression" dxfId="1155" priority="70">
      <formula>H49="P"</formula>
    </cfRule>
    <cfRule type="expression" dxfId="1154" priority="71">
      <formula>$G49="P"</formula>
    </cfRule>
    <cfRule type="expression" dxfId="1153" priority="72">
      <formula>#REF!="P"</formula>
    </cfRule>
  </conditionalFormatting>
  <conditionalFormatting sqref="AJ49:AK49">
    <cfRule type="expression" dxfId="1152" priority="61">
      <formula>WEEKDAY(AJ$5)=1</formula>
    </cfRule>
  </conditionalFormatting>
  <conditionalFormatting sqref="AJ49:AK49">
    <cfRule type="cellIs" dxfId="1151" priority="54" operator="equal">
      <formula>0</formula>
    </cfRule>
    <cfRule type="expression" dxfId="1150" priority="55">
      <formula>WEEKDAY(AJ$5)=1</formula>
    </cfRule>
  </conditionalFormatting>
  <conditionalFormatting sqref="AJ49:AK49">
    <cfRule type="expression" dxfId="1149" priority="52">
      <formula>WEEKDAY(AJ$5)=1</formula>
    </cfRule>
    <cfRule type="cellIs" dxfId="1148" priority="53" operator="equal">
      <formula>0</formula>
    </cfRule>
  </conditionalFormatting>
  <conditionalFormatting sqref="AJ49:AK49">
    <cfRule type="expression" dxfId="1147" priority="50">
      <formula>AJ49="KL"</formula>
    </cfRule>
    <cfRule type="expression" dxfId="1146" priority="51">
      <formula>#REF!="KL"</formula>
    </cfRule>
  </conditionalFormatting>
  <conditionalFormatting sqref="AJ49:AK49">
    <cfRule type="expression" dxfId="1145" priority="56">
      <formula>AJ49="O"</formula>
    </cfRule>
    <cfRule type="expression" dxfId="1144" priority="57">
      <formula>AJ49="P/2"</formula>
    </cfRule>
    <cfRule type="expression" dxfId="1143" priority="58">
      <formula>AJ49="P"</formula>
    </cfRule>
    <cfRule type="expression" dxfId="1142" priority="59">
      <formula>$G49="P"</formula>
    </cfRule>
    <cfRule type="expression" dxfId="1141" priority="60">
      <formula>#REF!="P"</formula>
    </cfRule>
  </conditionalFormatting>
  <conditionalFormatting sqref="G48">
    <cfRule type="expression" dxfId="1140" priority="37">
      <formula>G48="KL"</formula>
    </cfRule>
    <cfRule type="expression" dxfId="1139" priority="38">
      <formula>#REF!="KL"</formula>
    </cfRule>
  </conditionalFormatting>
  <conditionalFormatting sqref="G48">
    <cfRule type="expression" dxfId="1138" priority="48">
      <formula>WEEKDAY(G$5)=1</formula>
    </cfRule>
  </conditionalFormatting>
  <conditionalFormatting sqref="G48">
    <cfRule type="cellIs" dxfId="1137" priority="41" operator="equal">
      <formula>0</formula>
    </cfRule>
    <cfRule type="expression" dxfId="1136" priority="42">
      <formula>WEEKDAY(G$5)=1</formula>
    </cfRule>
  </conditionalFormatting>
  <conditionalFormatting sqref="G48">
    <cfRule type="expression" dxfId="1135" priority="39">
      <formula>WEEKDAY(G$5)=1</formula>
    </cfRule>
    <cfRule type="cellIs" dxfId="1134" priority="40" operator="equal">
      <formula>0</formula>
    </cfRule>
  </conditionalFormatting>
  <conditionalFormatting sqref="G48">
    <cfRule type="expression" dxfId="1133" priority="43">
      <formula>G48="O"</formula>
    </cfRule>
    <cfRule type="expression" dxfId="1132" priority="44">
      <formula>G48="P/2"</formula>
    </cfRule>
    <cfRule type="expression" dxfId="1131" priority="45">
      <formula>G48="P"</formula>
    </cfRule>
    <cfRule type="expression" dxfId="1130" priority="46">
      <formula>$G48="P"</formula>
    </cfRule>
    <cfRule type="expression" dxfId="1129" priority="47">
      <formula>#REF!="P"</formula>
    </cfRule>
  </conditionalFormatting>
  <conditionalFormatting sqref="AI48">
    <cfRule type="expression" dxfId="1128" priority="36">
      <formula>WEEKDAY(AI$5)=1</formula>
    </cfRule>
  </conditionalFormatting>
  <conditionalFormatting sqref="AI48">
    <cfRule type="cellIs" dxfId="1127" priority="29" operator="equal">
      <formula>0</formula>
    </cfRule>
    <cfRule type="expression" dxfId="1126" priority="30">
      <formula>WEEKDAY(AI$5)=1</formula>
    </cfRule>
  </conditionalFormatting>
  <conditionalFormatting sqref="AI48">
    <cfRule type="expression" dxfId="1125" priority="27">
      <formula>WEEKDAY(AI$5)=1</formula>
    </cfRule>
    <cfRule type="cellIs" dxfId="1124" priority="28" operator="equal">
      <formula>0</formula>
    </cfRule>
  </conditionalFormatting>
  <conditionalFormatting sqref="AI48">
    <cfRule type="expression" dxfId="1123" priority="25">
      <formula>AI48="KL"</formula>
    </cfRule>
    <cfRule type="expression" dxfId="1122" priority="26">
      <formula>#REF!="KL"</formula>
    </cfRule>
  </conditionalFormatting>
  <conditionalFormatting sqref="AI48">
    <cfRule type="expression" dxfId="1121" priority="31">
      <formula>AI48="O"</formula>
    </cfRule>
    <cfRule type="expression" dxfId="1120" priority="32">
      <formula>AI48="P/2"</formula>
    </cfRule>
    <cfRule type="expression" dxfId="1119" priority="33">
      <formula>AI48="P"</formula>
    </cfRule>
    <cfRule type="expression" dxfId="1118" priority="34">
      <formula>$G48="P"</formula>
    </cfRule>
    <cfRule type="expression" dxfId="1117" priority="35">
      <formula>#REF!="P"</formula>
    </cfRule>
  </conditionalFormatting>
  <conditionalFormatting sqref="H48:AH48">
    <cfRule type="expression" dxfId="1116" priority="24">
      <formula>WEEKDAY(H$5)=1</formula>
    </cfRule>
  </conditionalFormatting>
  <conditionalFormatting sqref="H48:AH48">
    <cfRule type="cellIs" dxfId="1115" priority="17" operator="equal">
      <formula>0</formula>
    </cfRule>
    <cfRule type="expression" dxfId="1114" priority="18">
      <formula>WEEKDAY(H$5)=1</formula>
    </cfRule>
  </conditionalFormatting>
  <conditionalFormatting sqref="H48:AH48">
    <cfRule type="expression" dxfId="1113" priority="15">
      <formula>WEEKDAY(H$5)=1</formula>
    </cfRule>
    <cfRule type="cellIs" dxfId="1112" priority="16" operator="equal">
      <formula>0</formula>
    </cfRule>
  </conditionalFormatting>
  <conditionalFormatting sqref="H48:AH48">
    <cfRule type="expression" dxfId="1111" priority="13">
      <formula>H48="KL"</formula>
    </cfRule>
    <cfRule type="expression" dxfId="1110" priority="14">
      <formula>#REF!="KL"</formula>
    </cfRule>
  </conditionalFormatting>
  <conditionalFormatting sqref="H48:AH48">
    <cfRule type="expression" dxfId="1109" priority="19">
      <formula>H48="O"</formula>
    </cfRule>
    <cfRule type="expression" dxfId="1108" priority="20">
      <formula>H48="P/2"</formula>
    </cfRule>
    <cfRule type="expression" dxfId="1107" priority="21">
      <formula>H48="P"</formula>
    </cfRule>
    <cfRule type="expression" dxfId="1106" priority="22">
      <formula>$G48="P"</formula>
    </cfRule>
    <cfRule type="expression" dxfId="1105" priority="23">
      <formula>#REF!="P"</formula>
    </cfRule>
  </conditionalFormatting>
  <conditionalFormatting sqref="AJ48:AK48">
    <cfRule type="expression" dxfId="1104" priority="12">
      <formula>WEEKDAY(AJ$5)=1</formula>
    </cfRule>
  </conditionalFormatting>
  <conditionalFormatting sqref="AJ48:AK48">
    <cfRule type="cellIs" dxfId="1103" priority="5" operator="equal">
      <formula>0</formula>
    </cfRule>
    <cfRule type="expression" dxfId="1102" priority="6">
      <formula>WEEKDAY(AJ$5)=1</formula>
    </cfRule>
  </conditionalFormatting>
  <conditionalFormatting sqref="AJ48:AK48">
    <cfRule type="expression" dxfId="1101" priority="3">
      <formula>WEEKDAY(AJ$5)=1</formula>
    </cfRule>
    <cfRule type="cellIs" dxfId="1100" priority="4" operator="equal">
      <formula>0</formula>
    </cfRule>
  </conditionalFormatting>
  <conditionalFormatting sqref="AJ48:AK48">
    <cfRule type="expression" dxfId="1099" priority="1">
      <formula>AJ48="KL"</formula>
    </cfRule>
    <cfRule type="expression" dxfId="1098" priority="2">
      <formula>#REF!="KL"</formula>
    </cfRule>
  </conditionalFormatting>
  <conditionalFormatting sqref="AJ48:AK48">
    <cfRule type="expression" dxfId="1097" priority="7">
      <formula>AJ48="O"</formula>
    </cfRule>
    <cfRule type="expression" dxfId="1096" priority="8">
      <formula>AJ48="P/2"</formula>
    </cfRule>
    <cfRule type="expression" dxfId="1095" priority="9">
      <formula>AJ48="P"</formula>
    </cfRule>
    <cfRule type="expression" dxfId="1094" priority="10">
      <formula>$G48="P"</formula>
    </cfRule>
    <cfRule type="expression" dxfId="1093" priority="11">
      <formula>#REF!="P"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7"/>
  <sheetViews>
    <sheetView showZeros="0" zoomScale="70" zoomScaleNormal="70" workbookViewId="0">
      <pane xSplit="3" ySplit="6" topLeftCell="AO40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AW56" sqref="AW56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6" width="5.5546875" style="66" customWidth="1"/>
    <col min="37" max="37" width="6.21875" style="66" hidden="1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8" width="16.77734375" style="32" customWidth="1"/>
    <col min="49" max="49" width="20.109375" style="32" customWidth="1"/>
    <col min="50" max="50" width="13.109375" style="32" customWidth="1"/>
    <col min="51" max="51" width="19.44140625" style="53" customWidth="1"/>
    <col min="52" max="52" width="13.21875" style="53" customWidth="1"/>
    <col min="53" max="53" width="67.88671875" style="32" customWidth="1"/>
    <col min="54" max="54" width="13.88671875" style="32" hidden="1" customWidth="1"/>
    <col min="55" max="16384" width="9" style="32"/>
  </cols>
  <sheetData>
    <row r="1" spans="1:55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W1" s="191" t="s">
        <v>137</v>
      </c>
      <c r="AY1" s="193" t="s">
        <v>92</v>
      </c>
      <c r="AZ1" s="7"/>
    </row>
    <row r="2" spans="1:55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4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3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/>
      <c r="AW2" s="192"/>
      <c r="AY2" s="194"/>
      <c r="AZ2" s="7"/>
      <c r="BA2" s="7"/>
    </row>
    <row r="3" spans="1:55" s="12" customFormat="1" outlineLevel="1" x14ac:dyDescent="0.3">
      <c r="A3" s="11">
        <v>2026</v>
      </c>
      <c r="C3" s="13">
        <f>EOMONTH(H6,-1)+1</f>
        <v>46113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192"/>
      <c r="AY3" s="194"/>
      <c r="AZ3" s="20"/>
    </row>
    <row r="4" spans="1:55" s="21" customFormat="1" outlineLevel="1" x14ac:dyDescent="0.3">
      <c r="A4" s="11">
        <v>4</v>
      </c>
      <c r="C4" s="13">
        <f>EOMONTH(G6,0)</f>
        <v>46142</v>
      </c>
      <c r="D4" s="14">
        <f>NETWORKDAYS.INTL($C$3,$C$4,"1111110")</f>
        <v>4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Y4" s="26"/>
      <c r="AZ4" s="26"/>
    </row>
    <row r="5" spans="1:55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4</v>
      </c>
      <c r="H5" s="27">
        <f t="shared" ref="H5:N5" si="0">WEEKDAY(H6)</f>
        <v>5</v>
      </c>
      <c r="I5" s="27">
        <f t="shared" si="0"/>
        <v>6</v>
      </c>
      <c r="J5" s="27">
        <f t="shared" si="0"/>
        <v>7</v>
      </c>
      <c r="K5" s="27">
        <f t="shared" si="0"/>
        <v>1</v>
      </c>
      <c r="L5" s="27">
        <f t="shared" si="0"/>
        <v>2</v>
      </c>
      <c r="M5" s="27">
        <f t="shared" si="0"/>
        <v>3</v>
      </c>
      <c r="N5" s="27">
        <f t="shared" si="0"/>
        <v>4</v>
      </c>
      <c r="O5" s="27">
        <f>WEEKDAY(O6)</f>
        <v>5</v>
      </c>
      <c r="P5" s="27">
        <f t="shared" ref="P5:AK5" si="1">WEEKDAY(P6)</f>
        <v>6</v>
      </c>
      <c r="Q5" s="27">
        <f t="shared" si="1"/>
        <v>7</v>
      </c>
      <c r="R5" s="27">
        <f t="shared" si="1"/>
        <v>1</v>
      </c>
      <c r="S5" s="27">
        <f t="shared" si="1"/>
        <v>2</v>
      </c>
      <c r="T5" s="27">
        <f t="shared" si="1"/>
        <v>3</v>
      </c>
      <c r="U5" s="27">
        <f t="shared" si="1"/>
        <v>4</v>
      </c>
      <c r="V5" s="27">
        <f t="shared" si="1"/>
        <v>5</v>
      </c>
      <c r="W5" s="27">
        <f t="shared" si="1"/>
        <v>6</v>
      </c>
      <c r="X5" s="27">
        <f t="shared" si="1"/>
        <v>7</v>
      </c>
      <c r="Y5" s="27">
        <f t="shared" si="1"/>
        <v>1</v>
      </c>
      <c r="Z5" s="27">
        <f t="shared" si="1"/>
        <v>2</v>
      </c>
      <c r="AA5" s="27">
        <f t="shared" si="1"/>
        <v>3</v>
      </c>
      <c r="AB5" s="27">
        <f t="shared" si="1"/>
        <v>4</v>
      </c>
      <c r="AC5" s="27">
        <f t="shared" si="1"/>
        <v>5</v>
      </c>
      <c r="AD5" s="27">
        <f t="shared" si="1"/>
        <v>6</v>
      </c>
      <c r="AE5" s="27">
        <f t="shared" si="1"/>
        <v>7</v>
      </c>
      <c r="AF5" s="27">
        <f t="shared" si="1"/>
        <v>1</v>
      </c>
      <c r="AG5" s="27">
        <f t="shared" si="1"/>
        <v>2</v>
      </c>
      <c r="AH5" s="27">
        <f t="shared" si="1"/>
        <v>3</v>
      </c>
      <c r="AI5" s="27">
        <f t="shared" si="1"/>
        <v>4</v>
      </c>
      <c r="AJ5" s="27">
        <f t="shared" si="1"/>
        <v>5</v>
      </c>
      <c r="AK5" s="27">
        <f t="shared" si="1"/>
        <v>6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155</v>
      </c>
      <c r="AT5" s="186" t="s">
        <v>177</v>
      </c>
      <c r="AU5" s="187" t="s">
        <v>13</v>
      </c>
      <c r="AV5" s="189" t="s">
        <v>15</v>
      </c>
      <c r="AW5" s="184" t="s">
        <v>130</v>
      </c>
      <c r="AX5" s="184" t="s">
        <v>78</v>
      </c>
      <c r="AY5" s="184" t="s">
        <v>173</v>
      </c>
      <c r="AZ5" s="182" t="s">
        <v>80</v>
      </c>
      <c r="BA5" s="184" t="s">
        <v>14</v>
      </c>
    </row>
    <row r="6" spans="1:55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46113</v>
      </c>
      <c r="H6" s="30">
        <f t="shared" ref="H6:AK6" si="2">G6+1</f>
        <v>46114</v>
      </c>
      <c r="I6" s="30">
        <f t="shared" si="2"/>
        <v>46115</v>
      </c>
      <c r="J6" s="30">
        <f>I6+1</f>
        <v>46116</v>
      </c>
      <c r="K6" s="30">
        <f t="shared" si="2"/>
        <v>46117</v>
      </c>
      <c r="L6" s="30">
        <f t="shared" si="2"/>
        <v>46118</v>
      </c>
      <c r="M6" s="30">
        <f t="shared" si="2"/>
        <v>46119</v>
      </c>
      <c r="N6" s="30">
        <f t="shared" si="2"/>
        <v>46120</v>
      </c>
      <c r="O6" s="30">
        <f t="shared" si="2"/>
        <v>46121</v>
      </c>
      <c r="P6" s="30">
        <f t="shared" si="2"/>
        <v>46122</v>
      </c>
      <c r="Q6" s="30">
        <f t="shared" si="2"/>
        <v>46123</v>
      </c>
      <c r="R6" s="30">
        <f t="shared" si="2"/>
        <v>46124</v>
      </c>
      <c r="S6" s="30">
        <f t="shared" si="2"/>
        <v>46125</v>
      </c>
      <c r="T6" s="30">
        <f t="shared" si="2"/>
        <v>46126</v>
      </c>
      <c r="U6" s="30">
        <f t="shared" si="2"/>
        <v>46127</v>
      </c>
      <c r="V6" s="30">
        <f t="shared" si="2"/>
        <v>46128</v>
      </c>
      <c r="W6" s="30">
        <f t="shared" si="2"/>
        <v>46129</v>
      </c>
      <c r="X6" s="30">
        <f t="shared" si="2"/>
        <v>46130</v>
      </c>
      <c r="Y6" s="30">
        <f t="shared" si="2"/>
        <v>46131</v>
      </c>
      <c r="Z6" s="30">
        <f t="shared" si="2"/>
        <v>46132</v>
      </c>
      <c r="AA6" s="30">
        <f t="shared" si="2"/>
        <v>46133</v>
      </c>
      <c r="AB6" s="30">
        <f t="shared" si="2"/>
        <v>46134</v>
      </c>
      <c r="AC6" s="30">
        <f t="shared" si="2"/>
        <v>46135</v>
      </c>
      <c r="AD6" s="30">
        <f t="shared" si="2"/>
        <v>46136</v>
      </c>
      <c r="AE6" s="30">
        <f t="shared" si="2"/>
        <v>46137</v>
      </c>
      <c r="AF6" s="30">
        <f t="shared" si="2"/>
        <v>46138</v>
      </c>
      <c r="AG6" s="30">
        <f t="shared" si="2"/>
        <v>46139</v>
      </c>
      <c r="AH6" s="30">
        <f t="shared" si="2"/>
        <v>46140</v>
      </c>
      <c r="AI6" s="30">
        <f t="shared" si="2"/>
        <v>46141</v>
      </c>
      <c r="AJ6" s="30">
        <f t="shared" si="2"/>
        <v>46142</v>
      </c>
      <c r="AK6" s="30">
        <f t="shared" si="2"/>
        <v>46143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85"/>
      <c r="AX6" s="185"/>
      <c r="AY6" s="185"/>
      <c r="AZ6" s="183"/>
      <c r="BA6" s="185"/>
    </row>
    <row r="7" spans="1:55" ht="15" customHeight="1" x14ac:dyDescent="0.3">
      <c r="A7" s="125"/>
      <c r="B7" s="126"/>
      <c r="C7" s="125"/>
      <c r="D7" s="125"/>
      <c r="E7" s="127"/>
      <c r="F7" s="127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128"/>
      <c r="AM7" s="128"/>
      <c r="AN7" s="128"/>
      <c r="AO7" s="128"/>
      <c r="AP7" s="128"/>
      <c r="AQ7" s="31"/>
      <c r="AR7" s="31"/>
      <c r="AS7" s="128"/>
      <c r="AT7" s="128"/>
      <c r="AU7" s="131"/>
      <c r="AV7" s="132"/>
      <c r="AW7" s="130"/>
      <c r="AX7" s="130"/>
      <c r="AY7" s="129"/>
      <c r="AZ7" s="129"/>
      <c r="BA7" s="130"/>
    </row>
    <row r="8" spans="1:55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>
        <v>8</v>
      </c>
      <c r="H8" s="69">
        <v>8</v>
      </c>
      <c r="I8" s="69">
        <v>8</v>
      </c>
      <c r="J8" s="69">
        <v>8</v>
      </c>
      <c r="K8" s="69"/>
      <c r="L8" s="69">
        <v>8</v>
      </c>
      <c r="M8" s="69">
        <v>8</v>
      </c>
      <c r="N8" s="69">
        <v>8</v>
      </c>
      <c r="O8" s="69">
        <v>8</v>
      </c>
      <c r="P8" s="69">
        <v>8</v>
      </c>
      <c r="Q8" s="69">
        <v>8</v>
      </c>
      <c r="R8" s="69"/>
      <c r="S8" s="69">
        <v>8</v>
      </c>
      <c r="T8" s="69">
        <v>8</v>
      </c>
      <c r="U8" s="69">
        <v>8</v>
      </c>
      <c r="V8" s="69">
        <v>8</v>
      </c>
      <c r="W8" s="69">
        <v>8</v>
      </c>
      <c r="X8" s="69">
        <v>8</v>
      </c>
      <c r="Y8" s="69"/>
      <c r="Z8" s="69">
        <v>8</v>
      </c>
      <c r="AA8" s="69">
        <v>8</v>
      </c>
      <c r="AB8" s="69">
        <v>8</v>
      </c>
      <c r="AC8" s="69">
        <v>8</v>
      </c>
      <c r="AD8" s="69">
        <v>8</v>
      </c>
      <c r="AE8" s="69" t="s">
        <v>56</v>
      </c>
      <c r="AF8" s="69"/>
      <c r="AG8" s="69">
        <v>8</v>
      </c>
      <c r="AH8" s="69">
        <v>8</v>
      </c>
      <c r="AI8" s="69">
        <v>8</v>
      </c>
      <c r="AJ8" s="69" t="s">
        <v>56</v>
      </c>
      <c r="AK8" s="69"/>
      <c r="AL8" s="38">
        <f>SUM(G8:AJ8)/8+COUNTIF(G8:AJ8,"P/2")*0.5</f>
        <v>24</v>
      </c>
      <c r="AM8" s="38">
        <f>COUNTIF(G8:AJ8,"P")+COUNTIF(G8:AJ8,"P/2")*0.5</f>
        <v>0</v>
      </c>
      <c r="AN8" s="38">
        <f>COUNTIF(G8:AJ8,"NL")+COUNTIF(G8:AJ8,"NL/2")*0.5+COUNTIF(G8:AJ8,"HL")</f>
        <v>2</v>
      </c>
      <c r="AO8" s="38">
        <f>COUNTIF(G8:AJ8,"O")+COUNTIF(G8:AJ8,"TS")</f>
        <v>0</v>
      </c>
      <c r="AP8" s="38">
        <f>COUNTIF(G8:AJ8,"KL")+COUNTIF(G8:AJ8,"KL/2")*0.5+COUNTIF(G8:AJ8,"4")*0.5+COUNTIF(G8:AJ8,"")-$D$4+COUNTIF(G8:AJ8,"N")+COUNTIF(G8:AJ8,"0")</f>
        <v>0</v>
      </c>
      <c r="AQ8" s="38">
        <f>AP8+AM8+AO8</f>
        <v>0</v>
      </c>
      <c r="AR8" s="39">
        <f>$AR$2-AP8-AO8</f>
        <v>26</v>
      </c>
      <c r="AS8" s="40">
        <f>INDEX([1]T04.2026!$C:$C,MATCH(C8,[1]T04.2026!$B:$B,0))</f>
        <v>3</v>
      </c>
      <c r="AT8" s="42">
        <f>INDEX([1]T04.2026!$J:$J,MATCH(C8,[1]T04.2026!$B:$B,0))</f>
        <v>4</v>
      </c>
      <c r="AU8" s="41">
        <v>1110900</v>
      </c>
      <c r="AV8" s="43"/>
      <c r="AW8" s="41"/>
      <c r="AX8" s="41"/>
      <c r="AY8" s="41"/>
      <c r="AZ8" s="41"/>
      <c r="BA8" s="40"/>
      <c r="BB8" s="54">
        <f>COUNTIF(G8:AK8,"KL/2")+COUNTIF(G8:AK8,"4")+COUNTIF(G8:AK8,"P/2")</f>
        <v>0</v>
      </c>
      <c r="BC8" s="32">
        <f>COUNTIF(C:C,#REF!)</f>
        <v>0</v>
      </c>
    </row>
    <row r="9" spans="1:55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>
        <v>8</v>
      </c>
      <c r="H9" s="69">
        <v>8</v>
      </c>
      <c r="I9" s="69">
        <v>8</v>
      </c>
      <c r="J9" s="69">
        <v>8</v>
      </c>
      <c r="K9" s="69"/>
      <c r="L9" s="69">
        <v>8</v>
      </c>
      <c r="M9" s="69">
        <v>8</v>
      </c>
      <c r="N9" s="69">
        <v>8</v>
      </c>
      <c r="O9" s="69">
        <v>8</v>
      </c>
      <c r="P9" s="69">
        <v>8</v>
      </c>
      <c r="Q9" s="69">
        <v>8</v>
      </c>
      <c r="R9" s="69"/>
      <c r="S9" s="69">
        <v>8</v>
      </c>
      <c r="T9" s="69">
        <v>8</v>
      </c>
      <c r="U9" s="69">
        <v>8</v>
      </c>
      <c r="V9" s="69">
        <v>8</v>
      </c>
      <c r="W9" s="69">
        <v>8</v>
      </c>
      <c r="X9" s="69">
        <v>8</v>
      </c>
      <c r="Y9" s="69"/>
      <c r="Z9" s="69">
        <v>8</v>
      </c>
      <c r="AA9" s="69">
        <v>8</v>
      </c>
      <c r="AB9" s="69">
        <v>8</v>
      </c>
      <c r="AC9" s="69">
        <v>8</v>
      </c>
      <c r="AD9" s="69">
        <v>8</v>
      </c>
      <c r="AE9" s="69" t="s">
        <v>56</v>
      </c>
      <c r="AF9" s="69"/>
      <c r="AG9" s="69">
        <v>8</v>
      </c>
      <c r="AH9" s="69">
        <v>8</v>
      </c>
      <c r="AI9" s="69">
        <v>8</v>
      </c>
      <c r="AJ9" s="69" t="s">
        <v>56</v>
      </c>
      <c r="AK9" s="69"/>
      <c r="AL9" s="38">
        <f t="shared" ref="AL9:AL49" si="3">SUM(G9:AJ9)/8+COUNTIF(G9:AJ9,"P/2")*0.5</f>
        <v>24</v>
      </c>
      <c r="AM9" s="38">
        <f t="shared" ref="AM9:AM49" si="4">COUNTIF(G9:AJ9,"P")+COUNTIF(G9:AJ9,"P/2")*0.5</f>
        <v>0</v>
      </c>
      <c r="AN9" s="38">
        <f t="shared" ref="AN9:AN48" si="5">COUNTIF(G9:AJ9,"NL")+COUNTIF(G9:AJ9,"NL/2")*0.5+COUNTIF(G9:AJ9,"HL")</f>
        <v>2</v>
      </c>
      <c r="AO9" s="38">
        <f t="shared" ref="AO9:AO48" si="6">COUNTIF(G9:AJ9,"O")+COUNTIF(G9:AJ9,"TS")</f>
        <v>0</v>
      </c>
      <c r="AP9" s="38">
        <f t="shared" ref="AP9:AP49" si="7">COUNTIF(G9:AJ9,"KL")+COUNTIF(G9:AJ9,"KL/2")*0.5+COUNTIF(G9:AJ9,"4")*0.5+COUNTIF(G9:AJ9,"")-$D$4+COUNTIF(G9:AJ9,"N")+COUNTIF(G9:AJ9,"0")</f>
        <v>0</v>
      </c>
      <c r="AQ9" s="38">
        <f t="shared" ref="AQ9:AQ48" si="8">AP9+AM9+AO9</f>
        <v>0</v>
      </c>
      <c r="AR9" s="39">
        <f t="shared" ref="AR9:AR48" si="9">$AR$2-AP9-AO9</f>
        <v>26</v>
      </c>
      <c r="AS9" s="40">
        <f>INDEX([1]T04.2026!$C:$C,MATCH(C9,[1]T04.2026!$B:$B,0))</f>
        <v>3</v>
      </c>
      <c r="AT9" s="42">
        <f>INDEX([1]T04.2026!$J:$J,MATCH(C9,[1]T04.2026!$B:$B,0))</f>
        <v>4</v>
      </c>
      <c r="AU9" s="41">
        <v>1110900</v>
      </c>
      <c r="AV9" s="43"/>
      <c r="AW9" s="41">
        <v>100000</v>
      </c>
      <c r="AX9" s="41"/>
      <c r="AY9" s="41"/>
      <c r="AZ9" s="41"/>
      <c r="BA9" s="76"/>
      <c r="BB9" s="54">
        <f t="shared" ref="BB9:BB48" si="10">COUNTIF(G9:AK9,"KL/2")+COUNTIF(G9:AK9,"4")+COUNTIF(G9:AK9,"P/2")</f>
        <v>0</v>
      </c>
      <c r="BC9" s="32">
        <f>COUNTIF(C:C,#REF!)</f>
        <v>0</v>
      </c>
    </row>
    <row r="10" spans="1:55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>
        <v>8</v>
      </c>
      <c r="H10" s="69">
        <v>8</v>
      </c>
      <c r="I10" s="69">
        <v>8</v>
      </c>
      <c r="J10" s="69">
        <v>8</v>
      </c>
      <c r="K10" s="69"/>
      <c r="L10" s="69">
        <v>8</v>
      </c>
      <c r="M10" s="69">
        <v>8</v>
      </c>
      <c r="N10" s="69">
        <v>8</v>
      </c>
      <c r="O10" s="69">
        <v>8</v>
      </c>
      <c r="P10" s="69">
        <v>8</v>
      </c>
      <c r="Q10" s="69">
        <v>8</v>
      </c>
      <c r="R10" s="69"/>
      <c r="S10" s="69">
        <v>8</v>
      </c>
      <c r="T10" s="69">
        <v>8</v>
      </c>
      <c r="U10" s="69">
        <v>8</v>
      </c>
      <c r="V10" s="69">
        <v>8</v>
      </c>
      <c r="W10" s="69">
        <v>8</v>
      </c>
      <c r="X10" s="69">
        <v>8</v>
      </c>
      <c r="Y10" s="69"/>
      <c r="Z10" s="69">
        <v>8</v>
      </c>
      <c r="AA10" s="69">
        <v>8</v>
      </c>
      <c r="AB10" s="69">
        <v>8</v>
      </c>
      <c r="AC10" s="69">
        <v>8</v>
      </c>
      <c r="AD10" s="69">
        <v>8</v>
      </c>
      <c r="AE10" s="69" t="s">
        <v>56</v>
      </c>
      <c r="AF10" s="69"/>
      <c r="AG10" s="69">
        <v>8</v>
      </c>
      <c r="AH10" s="69">
        <v>8</v>
      </c>
      <c r="AI10" s="69">
        <v>8</v>
      </c>
      <c r="AJ10" s="69" t="s">
        <v>56</v>
      </c>
      <c r="AK10" s="69"/>
      <c r="AL10" s="38">
        <f t="shared" si="3"/>
        <v>24</v>
      </c>
      <c r="AM10" s="38">
        <f>COUNTIF(G10:AJ10,"P")+COUNTIF(G10:AJ10,"P/2")*0.5</f>
        <v>0</v>
      </c>
      <c r="AN10" s="38">
        <f t="shared" si="5"/>
        <v>2</v>
      </c>
      <c r="AO10" s="38">
        <f t="shared" si="6"/>
        <v>0</v>
      </c>
      <c r="AP10" s="38">
        <f t="shared" si="7"/>
        <v>0</v>
      </c>
      <c r="AQ10" s="38">
        <f t="shared" si="8"/>
        <v>0</v>
      </c>
      <c r="AR10" s="39">
        <f t="shared" si="9"/>
        <v>26</v>
      </c>
      <c r="AS10" s="40">
        <f>INDEX([1]T04.2026!$C:$C,MATCH(C10,[1]T04.2026!$B:$B,0))</f>
        <v>3</v>
      </c>
      <c r="AT10" s="42">
        <f>INDEX([1]T04.2026!$J:$J,MATCH(C10,[1]T04.2026!$B:$B,0))</f>
        <v>4</v>
      </c>
      <c r="AU10" s="41">
        <v>1110900</v>
      </c>
      <c r="AV10" s="43"/>
      <c r="AW10" s="41"/>
      <c r="AX10" s="41"/>
      <c r="AY10" s="41"/>
      <c r="AZ10" s="41"/>
      <c r="BA10" s="76"/>
      <c r="BB10" s="54">
        <f>COUNTIF(G10:AK10,"KL/2")+COUNTIF(G10:AK10,"4")+COUNTIF(G10:AK10,"P/2")</f>
        <v>0</v>
      </c>
      <c r="BC10" s="32">
        <f>COUNTIF(C:C,#REF!)</f>
        <v>0</v>
      </c>
    </row>
    <row r="11" spans="1:55" x14ac:dyDescent="0.3">
      <c r="A11" s="33">
        <f>SUBTOTAL(3,$C$8:C11)</f>
        <v>4</v>
      </c>
      <c r="B11" s="67"/>
      <c r="C11" s="140" t="s">
        <v>126</v>
      </c>
      <c r="D11" s="45" t="s">
        <v>127</v>
      </c>
      <c r="E11" s="44"/>
      <c r="F11" s="44"/>
      <c r="G11" s="69">
        <v>8</v>
      </c>
      <c r="H11" s="69">
        <v>8</v>
      </c>
      <c r="I11" s="69">
        <v>8</v>
      </c>
      <c r="J11" s="69">
        <v>8</v>
      </c>
      <c r="K11" s="69"/>
      <c r="L11" s="69">
        <v>8</v>
      </c>
      <c r="M11" s="69">
        <v>8</v>
      </c>
      <c r="N11" s="69">
        <v>8</v>
      </c>
      <c r="O11" s="69">
        <v>8</v>
      </c>
      <c r="P11" s="69">
        <v>8</v>
      </c>
      <c r="Q11" s="69">
        <v>8</v>
      </c>
      <c r="R11" s="69"/>
      <c r="S11" s="69">
        <v>8</v>
      </c>
      <c r="T11" s="69">
        <v>8</v>
      </c>
      <c r="U11" s="69">
        <v>8</v>
      </c>
      <c r="V11" s="69">
        <v>8</v>
      </c>
      <c r="W11" s="69">
        <v>8</v>
      </c>
      <c r="X11" s="69">
        <v>8</v>
      </c>
      <c r="Y11" s="69"/>
      <c r="Z11" s="69">
        <v>8</v>
      </c>
      <c r="AA11" s="69">
        <v>8</v>
      </c>
      <c r="AB11" s="69">
        <v>8</v>
      </c>
      <c r="AC11" s="69">
        <v>8</v>
      </c>
      <c r="AD11" s="69">
        <v>8</v>
      </c>
      <c r="AE11" s="69" t="s">
        <v>56</v>
      </c>
      <c r="AF11" s="69"/>
      <c r="AG11" s="69">
        <v>8</v>
      </c>
      <c r="AH11" s="69">
        <v>8</v>
      </c>
      <c r="AI11" s="69">
        <v>8</v>
      </c>
      <c r="AJ11" s="69" t="s">
        <v>56</v>
      </c>
      <c r="AK11" s="69"/>
      <c r="AL11" s="38">
        <f t="shared" si="3"/>
        <v>24</v>
      </c>
      <c r="AM11" s="38">
        <f t="shared" si="4"/>
        <v>0</v>
      </c>
      <c r="AN11" s="38">
        <f t="shared" si="5"/>
        <v>2</v>
      </c>
      <c r="AO11" s="38">
        <f t="shared" si="6"/>
        <v>0</v>
      </c>
      <c r="AP11" s="38">
        <f t="shared" si="7"/>
        <v>0</v>
      </c>
      <c r="AQ11" s="38">
        <f t="shared" si="8"/>
        <v>0</v>
      </c>
      <c r="AR11" s="39">
        <f t="shared" si="9"/>
        <v>26</v>
      </c>
      <c r="AS11" s="40">
        <f>INDEX([1]T04.2026!$C:$C,MATCH(C11,[1]T04.2026!$B:$B,0))</f>
        <v>3</v>
      </c>
      <c r="AT11" s="42">
        <f>INDEX([1]T04.2026!$J:$J,MATCH(C11,[1]T04.2026!$B:$B,0))</f>
        <v>4</v>
      </c>
      <c r="AU11" s="41">
        <v>840000</v>
      </c>
      <c r="AV11" s="43"/>
      <c r="AW11" s="41"/>
      <c r="AX11" s="41"/>
      <c r="AY11" s="41"/>
      <c r="AZ11" s="41"/>
      <c r="BA11" s="76" t="s">
        <v>129</v>
      </c>
      <c r="BB11" s="54">
        <f t="shared" si="10"/>
        <v>0</v>
      </c>
      <c r="BC11" s="32">
        <f>COUNTIF(C:C,#REF!)</f>
        <v>0</v>
      </c>
    </row>
    <row r="12" spans="1:55" x14ac:dyDescent="0.3">
      <c r="A12" s="33">
        <f>SUBTOTAL(3,$C$8:C12)</f>
        <v>5</v>
      </c>
      <c r="B12" s="67"/>
      <c r="C12" s="95" t="s">
        <v>24</v>
      </c>
      <c r="D12" s="45" t="s">
        <v>125</v>
      </c>
      <c r="E12" s="44"/>
      <c r="F12" s="44"/>
      <c r="G12" s="69">
        <v>8</v>
      </c>
      <c r="H12" s="69">
        <v>8</v>
      </c>
      <c r="I12" s="69">
        <v>8</v>
      </c>
      <c r="J12" s="69">
        <v>8</v>
      </c>
      <c r="K12" s="69"/>
      <c r="L12" s="69">
        <v>8</v>
      </c>
      <c r="M12" s="69">
        <v>8</v>
      </c>
      <c r="N12" s="69">
        <v>8</v>
      </c>
      <c r="O12" s="69">
        <v>8</v>
      </c>
      <c r="P12" s="69">
        <v>8</v>
      </c>
      <c r="Q12" s="69">
        <v>8</v>
      </c>
      <c r="R12" s="69"/>
      <c r="S12" s="69">
        <v>8</v>
      </c>
      <c r="T12" s="69">
        <v>8</v>
      </c>
      <c r="U12" s="69">
        <v>8</v>
      </c>
      <c r="V12" s="69">
        <v>8</v>
      </c>
      <c r="W12" s="69">
        <v>8</v>
      </c>
      <c r="X12" s="69">
        <v>8</v>
      </c>
      <c r="Y12" s="69"/>
      <c r="Z12" s="69">
        <v>8</v>
      </c>
      <c r="AA12" s="69">
        <v>8</v>
      </c>
      <c r="AB12" s="69">
        <v>8</v>
      </c>
      <c r="AC12" s="69">
        <v>8</v>
      </c>
      <c r="AD12" s="69">
        <v>8</v>
      </c>
      <c r="AE12" s="69" t="s">
        <v>56</v>
      </c>
      <c r="AF12" s="69"/>
      <c r="AG12" s="69">
        <v>8</v>
      </c>
      <c r="AH12" s="69">
        <v>8</v>
      </c>
      <c r="AI12" s="69">
        <v>8</v>
      </c>
      <c r="AJ12" s="69" t="s">
        <v>56</v>
      </c>
      <c r="AK12" s="69"/>
      <c r="AL12" s="38">
        <f t="shared" si="3"/>
        <v>24</v>
      </c>
      <c r="AM12" s="38">
        <f t="shared" si="4"/>
        <v>0</v>
      </c>
      <c r="AN12" s="38">
        <f t="shared" si="5"/>
        <v>2</v>
      </c>
      <c r="AO12" s="38">
        <f t="shared" si="6"/>
        <v>0</v>
      </c>
      <c r="AP12" s="38">
        <f t="shared" si="7"/>
        <v>0</v>
      </c>
      <c r="AQ12" s="38">
        <f t="shared" si="8"/>
        <v>0</v>
      </c>
      <c r="AR12" s="39">
        <f t="shared" si="9"/>
        <v>26</v>
      </c>
      <c r="AS12" s="40">
        <f>INDEX([1]T04.2026!$C:$C,MATCH(C12,[1]T04.2026!$B:$B,0))</f>
        <v>3</v>
      </c>
      <c r="AT12" s="42">
        <f>INDEX([1]T04.2026!$J:$J,MATCH(C12,[1]T04.2026!$B:$B,0))</f>
        <v>4</v>
      </c>
      <c r="AU12" s="41">
        <v>636215.57999999996</v>
      </c>
      <c r="AV12" s="43"/>
      <c r="AW12" s="41">
        <v>100000</v>
      </c>
      <c r="AX12" s="41"/>
      <c r="AY12" s="41">
        <v>300000</v>
      </c>
      <c r="AZ12" s="41"/>
      <c r="BA12" s="142" t="s">
        <v>166</v>
      </c>
      <c r="BB12" s="54">
        <f t="shared" si="10"/>
        <v>0</v>
      </c>
      <c r="BC12" s="32">
        <f>COUNTIF(C:C,#REF!)</f>
        <v>0</v>
      </c>
    </row>
    <row r="13" spans="1:55" x14ac:dyDescent="0.3">
      <c r="A13" s="33">
        <f>SUBTOTAL(3,$C$8:C13)</f>
        <v>6</v>
      </c>
      <c r="B13" s="67"/>
      <c r="C13" s="94" t="s">
        <v>29</v>
      </c>
      <c r="D13" s="45" t="s">
        <v>22</v>
      </c>
      <c r="E13" s="44"/>
      <c r="F13" s="44"/>
      <c r="G13" s="69">
        <v>8</v>
      </c>
      <c r="H13" s="69">
        <v>8</v>
      </c>
      <c r="I13" s="69">
        <v>8</v>
      </c>
      <c r="J13" s="69">
        <v>8</v>
      </c>
      <c r="K13" s="69"/>
      <c r="L13" s="69">
        <v>8</v>
      </c>
      <c r="M13" s="69">
        <v>8</v>
      </c>
      <c r="N13" s="69">
        <v>8</v>
      </c>
      <c r="O13" s="69">
        <v>8</v>
      </c>
      <c r="P13" s="69">
        <v>8</v>
      </c>
      <c r="Q13" s="69">
        <v>8</v>
      </c>
      <c r="R13" s="69"/>
      <c r="S13" s="69">
        <v>8</v>
      </c>
      <c r="T13" s="69">
        <v>8</v>
      </c>
      <c r="U13" s="69">
        <v>8</v>
      </c>
      <c r="V13" s="69">
        <v>8</v>
      </c>
      <c r="W13" s="69">
        <v>8</v>
      </c>
      <c r="X13" s="69">
        <v>8</v>
      </c>
      <c r="Y13" s="69"/>
      <c r="Z13" s="69">
        <v>8</v>
      </c>
      <c r="AA13" s="69">
        <v>8</v>
      </c>
      <c r="AB13" s="69">
        <v>8</v>
      </c>
      <c r="AC13" s="69">
        <v>8</v>
      </c>
      <c r="AD13" s="69">
        <v>8</v>
      </c>
      <c r="AE13" s="69" t="s">
        <v>56</v>
      </c>
      <c r="AF13" s="69"/>
      <c r="AG13" s="69">
        <v>8</v>
      </c>
      <c r="AH13" s="69">
        <v>8</v>
      </c>
      <c r="AI13" s="69">
        <v>8</v>
      </c>
      <c r="AJ13" s="69" t="s">
        <v>56</v>
      </c>
      <c r="AK13" s="69"/>
      <c r="AL13" s="38">
        <f t="shared" si="3"/>
        <v>24</v>
      </c>
      <c r="AM13" s="38">
        <f t="shared" si="4"/>
        <v>0</v>
      </c>
      <c r="AN13" s="38">
        <f t="shared" si="5"/>
        <v>2</v>
      </c>
      <c r="AO13" s="38">
        <f t="shared" si="6"/>
        <v>0</v>
      </c>
      <c r="AP13" s="38">
        <f t="shared" si="7"/>
        <v>0</v>
      </c>
      <c r="AQ13" s="38">
        <f t="shared" si="8"/>
        <v>0</v>
      </c>
      <c r="AR13" s="39">
        <f t="shared" si="9"/>
        <v>26</v>
      </c>
      <c r="AS13" s="40">
        <f>INDEX([1]T04.2026!$C:$C,MATCH(C13,[1]T04.2026!$B:$B,0))</f>
        <v>3</v>
      </c>
      <c r="AT13" s="42">
        <f>INDEX([1]T04.2026!$J:$J,MATCH(C13,[1]T04.2026!$B:$B,0))</f>
        <v>4</v>
      </c>
      <c r="AU13" s="73">
        <v>596610</v>
      </c>
      <c r="AV13" s="43"/>
      <c r="AW13" s="41"/>
      <c r="AX13" s="41"/>
      <c r="AY13" s="41"/>
      <c r="AZ13" s="41"/>
      <c r="BA13" s="76" t="s">
        <v>105</v>
      </c>
      <c r="BB13" s="54">
        <f t="shared" si="10"/>
        <v>0</v>
      </c>
      <c r="BC13" s="32">
        <f>COUNTIF(C:C,#REF!)</f>
        <v>0</v>
      </c>
    </row>
    <row r="14" spans="1:55" ht="16.2" customHeight="1" x14ac:dyDescent="0.3">
      <c r="A14" s="33">
        <f>SUBTOTAL(3,$C$8:C14)</f>
        <v>7</v>
      </c>
      <c r="B14" s="67"/>
      <c r="C14" s="94" t="s">
        <v>32</v>
      </c>
      <c r="D14" s="45" t="s">
        <v>22</v>
      </c>
      <c r="E14" s="44"/>
      <c r="F14" s="44"/>
      <c r="G14" s="69">
        <v>8</v>
      </c>
      <c r="H14" s="69">
        <v>8</v>
      </c>
      <c r="I14" s="69">
        <v>8</v>
      </c>
      <c r="J14" s="69" t="s">
        <v>27</v>
      </c>
      <c r="K14" s="69"/>
      <c r="L14" s="69">
        <v>8</v>
      </c>
      <c r="M14" s="69">
        <v>8</v>
      </c>
      <c r="N14" s="69">
        <v>8</v>
      </c>
      <c r="O14" s="69">
        <v>8</v>
      </c>
      <c r="P14" s="69">
        <v>8</v>
      </c>
      <c r="Q14" s="69">
        <v>8</v>
      </c>
      <c r="R14" s="69"/>
      <c r="S14" s="69">
        <v>8</v>
      </c>
      <c r="T14" s="69">
        <v>8</v>
      </c>
      <c r="U14" s="69">
        <v>8</v>
      </c>
      <c r="V14" s="69">
        <v>8</v>
      </c>
      <c r="W14" s="69">
        <v>8</v>
      </c>
      <c r="X14" s="69">
        <v>8</v>
      </c>
      <c r="Y14" s="69"/>
      <c r="Z14" s="69">
        <v>8</v>
      </c>
      <c r="AA14" s="69">
        <v>8</v>
      </c>
      <c r="AB14" s="69">
        <v>8</v>
      </c>
      <c r="AC14" s="69">
        <v>8</v>
      </c>
      <c r="AD14" s="69">
        <v>8</v>
      </c>
      <c r="AE14" s="69" t="s">
        <v>56</v>
      </c>
      <c r="AF14" s="69"/>
      <c r="AG14" s="69">
        <v>8</v>
      </c>
      <c r="AH14" s="69">
        <v>8</v>
      </c>
      <c r="AI14" s="69">
        <v>8</v>
      </c>
      <c r="AJ14" s="69" t="s">
        <v>56</v>
      </c>
      <c r="AK14" s="69"/>
      <c r="AL14" s="38">
        <f t="shared" si="3"/>
        <v>23</v>
      </c>
      <c r="AM14" s="38">
        <f t="shared" si="4"/>
        <v>1</v>
      </c>
      <c r="AN14" s="38">
        <f t="shared" si="5"/>
        <v>2</v>
      </c>
      <c r="AO14" s="38">
        <f t="shared" si="6"/>
        <v>0</v>
      </c>
      <c r="AP14" s="38">
        <f t="shared" si="7"/>
        <v>0</v>
      </c>
      <c r="AQ14" s="38">
        <f t="shared" si="8"/>
        <v>1</v>
      </c>
      <c r="AR14" s="39">
        <f t="shared" si="9"/>
        <v>26</v>
      </c>
      <c r="AS14" s="40">
        <f>INDEX([1]T04.2026!$C:$C,MATCH(C14,[1]T04.2026!$B:$B,0))</f>
        <v>3</v>
      </c>
      <c r="AT14" s="42">
        <f>INDEX([1]T04.2026!$J:$J,MATCH(C14,[1]T04.2026!$B:$B,0))</f>
        <v>3</v>
      </c>
      <c r="AU14" s="41">
        <v>636215.57999999996</v>
      </c>
      <c r="AV14" s="43"/>
      <c r="AW14" s="41">
        <v>100000</v>
      </c>
      <c r="AX14" s="41"/>
      <c r="AY14" s="41">
        <v>300000</v>
      </c>
      <c r="AZ14" s="41"/>
      <c r="BA14" s="142" t="s">
        <v>162</v>
      </c>
      <c r="BB14" s="54">
        <f t="shared" si="10"/>
        <v>0</v>
      </c>
      <c r="BC14" s="32">
        <f>COUNTIF(C:C,#REF!)</f>
        <v>0</v>
      </c>
    </row>
    <row r="15" spans="1:55" x14ac:dyDescent="0.3">
      <c r="A15" s="33">
        <f>SUBTOTAL(3,$C$8:C15)</f>
        <v>8</v>
      </c>
      <c r="B15" s="67"/>
      <c r="C15" s="94" t="s">
        <v>33</v>
      </c>
      <c r="D15" s="45" t="s">
        <v>31</v>
      </c>
      <c r="E15" s="44"/>
      <c r="F15" s="44"/>
      <c r="G15" s="69">
        <v>8</v>
      </c>
      <c r="H15" s="69">
        <v>8</v>
      </c>
      <c r="I15" s="69">
        <v>8</v>
      </c>
      <c r="J15" s="69">
        <v>8</v>
      </c>
      <c r="K15" s="69"/>
      <c r="L15" s="69">
        <v>8</v>
      </c>
      <c r="M15" s="69">
        <v>8</v>
      </c>
      <c r="N15" s="69">
        <v>8</v>
      </c>
      <c r="O15" s="69">
        <v>8</v>
      </c>
      <c r="P15" s="69">
        <v>8</v>
      </c>
      <c r="Q15" s="69">
        <v>8</v>
      </c>
      <c r="R15" s="69"/>
      <c r="S15" s="69">
        <v>8</v>
      </c>
      <c r="T15" s="69">
        <v>8</v>
      </c>
      <c r="U15" s="69">
        <v>8</v>
      </c>
      <c r="V15" s="69">
        <v>8</v>
      </c>
      <c r="W15" s="69">
        <v>8</v>
      </c>
      <c r="X15" s="69">
        <v>8</v>
      </c>
      <c r="Y15" s="69"/>
      <c r="Z15" s="69">
        <v>8</v>
      </c>
      <c r="AA15" s="69">
        <v>8</v>
      </c>
      <c r="AB15" s="69">
        <v>8</v>
      </c>
      <c r="AC15" s="69">
        <v>8</v>
      </c>
      <c r="AD15" s="69">
        <v>8</v>
      </c>
      <c r="AE15" s="69" t="s">
        <v>56</v>
      </c>
      <c r="AF15" s="69"/>
      <c r="AG15" s="69">
        <v>8</v>
      </c>
      <c r="AH15" s="69">
        <v>8</v>
      </c>
      <c r="AI15" s="69">
        <v>8</v>
      </c>
      <c r="AJ15" s="69" t="s">
        <v>56</v>
      </c>
      <c r="AK15" s="69"/>
      <c r="AL15" s="38">
        <f t="shared" si="3"/>
        <v>24</v>
      </c>
      <c r="AM15" s="38">
        <f t="shared" si="4"/>
        <v>0</v>
      </c>
      <c r="AN15" s="38">
        <f t="shared" si="5"/>
        <v>2</v>
      </c>
      <c r="AO15" s="38">
        <f t="shared" si="6"/>
        <v>0</v>
      </c>
      <c r="AP15" s="38">
        <f t="shared" si="7"/>
        <v>0</v>
      </c>
      <c r="AQ15" s="38">
        <f t="shared" si="8"/>
        <v>0</v>
      </c>
      <c r="AR15" s="39">
        <f t="shared" si="9"/>
        <v>26</v>
      </c>
      <c r="AS15" s="40">
        <f>INDEX([1]T04.2026!$C:$C,MATCH(C15,[1]T04.2026!$B:$B,0))</f>
        <v>3</v>
      </c>
      <c r="AT15" s="42">
        <f>INDEX([1]T04.2026!$J:$J,MATCH(C15,[1]T04.2026!$B:$B,0))</f>
        <v>4</v>
      </c>
      <c r="AU15" s="41">
        <v>578377.79999999993</v>
      </c>
      <c r="AV15" s="43"/>
      <c r="AW15" s="41">
        <v>100000</v>
      </c>
      <c r="AX15" s="41"/>
      <c r="AY15" s="41"/>
      <c r="AZ15" s="41"/>
      <c r="BA15" s="142" t="s">
        <v>164</v>
      </c>
      <c r="BB15" s="54">
        <f t="shared" si="10"/>
        <v>0</v>
      </c>
      <c r="BC15" s="32">
        <f>COUNTIF(C:C,#REF!)</f>
        <v>0</v>
      </c>
    </row>
    <row r="16" spans="1:55" x14ac:dyDescent="0.3">
      <c r="A16" s="33">
        <f>SUBTOTAL(3,$C$8:C16)</f>
        <v>9</v>
      </c>
      <c r="B16" s="67"/>
      <c r="C16" s="94" t="s">
        <v>34</v>
      </c>
      <c r="D16" s="84" t="s">
        <v>121</v>
      </c>
      <c r="E16" s="44"/>
      <c r="F16" s="44"/>
      <c r="G16" s="69">
        <v>8</v>
      </c>
      <c r="H16" s="69">
        <v>8</v>
      </c>
      <c r="I16" s="69">
        <v>8</v>
      </c>
      <c r="J16" s="69">
        <v>8</v>
      </c>
      <c r="K16" s="69"/>
      <c r="L16" s="69">
        <v>8</v>
      </c>
      <c r="M16" s="69">
        <v>8</v>
      </c>
      <c r="N16" s="69">
        <v>8</v>
      </c>
      <c r="O16" s="69">
        <v>8</v>
      </c>
      <c r="P16" s="69">
        <v>8</v>
      </c>
      <c r="Q16" s="69">
        <v>8</v>
      </c>
      <c r="R16" s="69"/>
      <c r="S16" s="69">
        <v>8</v>
      </c>
      <c r="T16" s="69">
        <v>8</v>
      </c>
      <c r="U16" s="69">
        <v>8</v>
      </c>
      <c r="V16" s="69">
        <v>8</v>
      </c>
      <c r="W16" s="69">
        <v>8</v>
      </c>
      <c r="X16" s="69">
        <v>8</v>
      </c>
      <c r="Y16" s="69"/>
      <c r="Z16" s="69">
        <v>8</v>
      </c>
      <c r="AA16" s="69">
        <v>8</v>
      </c>
      <c r="AB16" s="69">
        <v>8</v>
      </c>
      <c r="AC16" s="69">
        <v>8</v>
      </c>
      <c r="AD16" s="69">
        <v>8</v>
      </c>
      <c r="AE16" s="69" t="s">
        <v>56</v>
      </c>
      <c r="AF16" s="69"/>
      <c r="AG16" s="69">
        <v>8</v>
      </c>
      <c r="AH16" s="69">
        <v>8</v>
      </c>
      <c r="AI16" s="69">
        <v>8</v>
      </c>
      <c r="AJ16" s="69" t="s">
        <v>56</v>
      </c>
      <c r="AK16" s="69"/>
      <c r="AL16" s="38">
        <f t="shared" si="3"/>
        <v>24</v>
      </c>
      <c r="AM16" s="38">
        <f t="shared" si="4"/>
        <v>0</v>
      </c>
      <c r="AN16" s="38">
        <f t="shared" si="5"/>
        <v>2</v>
      </c>
      <c r="AO16" s="38">
        <f t="shared" si="6"/>
        <v>0</v>
      </c>
      <c r="AP16" s="38">
        <f t="shared" si="7"/>
        <v>0</v>
      </c>
      <c r="AQ16" s="38">
        <f t="shared" si="8"/>
        <v>0</v>
      </c>
      <c r="AR16" s="39">
        <f t="shared" si="9"/>
        <v>26</v>
      </c>
      <c r="AS16" s="40">
        <f>INDEX([1]T04.2026!$C:$C,MATCH(C16,[1]T04.2026!$B:$B,0))</f>
        <v>3</v>
      </c>
      <c r="AT16" s="42">
        <f>INDEX([1]T04.2026!$J:$J,MATCH(C16,[1]T04.2026!$B:$B,0))</f>
        <v>4</v>
      </c>
      <c r="AU16" s="41">
        <v>840000</v>
      </c>
      <c r="AV16" s="43"/>
      <c r="AW16" s="41"/>
      <c r="AX16" s="41"/>
      <c r="AY16" s="41"/>
      <c r="AZ16" s="41"/>
      <c r="BA16" s="76" t="s">
        <v>75</v>
      </c>
      <c r="BB16" s="54">
        <f t="shared" si="10"/>
        <v>0</v>
      </c>
      <c r="BC16" s="32">
        <f>COUNTIF(C:C,#REF!)</f>
        <v>0</v>
      </c>
    </row>
    <row r="17" spans="1:55" ht="20.399999999999999" x14ac:dyDescent="0.35">
      <c r="A17" s="33">
        <f>SUBTOTAL(3,$C$8:C17)</f>
        <v>10</v>
      </c>
      <c r="B17" s="67"/>
      <c r="C17" s="94" t="s">
        <v>35</v>
      </c>
      <c r="D17" s="84" t="s">
        <v>36</v>
      </c>
      <c r="E17" s="44">
        <v>44831</v>
      </c>
      <c r="F17" s="44"/>
      <c r="G17" s="69">
        <v>8</v>
      </c>
      <c r="H17" s="69">
        <v>8</v>
      </c>
      <c r="I17" s="69">
        <v>8</v>
      </c>
      <c r="J17" s="69" t="s">
        <v>25</v>
      </c>
      <c r="K17" s="69"/>
      <c r="L17" s="69">
        <v>8</v>
      </c>
      <c r="M17" s="69">
        <v>8</v>
      </c>
      <c r="N17" s="69">
        <v>8</v>
      </c>
      <c r="O17" s="69">
        <v>8</v>
      </c>
      <c r="P17" s="69">
        <v>8</v>
      </c>
      <c r="Q17" s="69">
        <v>8</v>
      </c>
      <c r="R17" s="69"/>
      <c r="S17" s="69">
        <v>8</v>
      </c>
      <c r="T17" s="69">
        <v>8</v>
      </c>
      <c r="U17" s="69">
        <v>8</v>
      </c>
      <c r="V17" s="69">
        <v>8</v>
      </c>
      <c r="W17" s="69">
        <v>8</v>
      </c>
      <c r="X17" s="69">
        <v>8</v>
      </c>
      <c r="Y17" s="69"/>
      <c r="Z17" s="69">
        <v>8</v>
      </c>
      <c r="AA17" s="69">
        <v>8</v>
      </c>
      <c r="AB17" s="69">
        <v>8</v>
      </c>
      <c r="AC17" s="69">
        <v>8</v>
      </c>
      <c r="AD17" s="69">
        <v>8</v>
      </c>
      <c r="AE17" s="69" t="s">
        <v>56</v>
      </c>
      <c r="AF17" s="69"/>
      <c r="AG17" s="69">
        <v>8</v>
      </c>
      <c r="AH17" s="69">
        <v>8</v>
      </c>
      <c r="AI17" s="69">
        <v>8</v>
      </c>
      <c r="AJ17" s="69" t="s">
        <v>56</v>
      </c>
      <c r="AK17" s="69"/>
      <c r="AL17" s="38">
        <f t="shared" si="3"/>
        <v>23.5</v>
      </c>
      <c r="AM17" s="38">
        <f t="shared" si="4"/>
        <v>0.5</v>
      </c>
      <c r="AN17" s="38">
        <f t="shared" si="5"/>
        <v>2</v>
      </c>
      <c r="AO17" s="38">
        <f t="shared" si="6"/>
        <v>0</v>
      </c>
      <c r="AP17" s="38">
        <f t="shared" si="7"/>
        <v>0</v>
      </c>
      <c r="AQ17" s="38">
        <f t="shared" si="8"/>
        <v>0.5</v>
      </c>
      <c r="AR17" s="39">
        <f t="shared" si="9"/>
        <v>26</v>
      </c>
      <c r="AS17" s="40">
        <f>INDEX([1]T04.2026!$C:$C,MATCH(C17,[1]T04.2026!$B:$B,0))</f>
        <v>3</v>
      </c>
      <c r="AT17" s="42">
        <f>INDEX([1]T04.2026!$J:$J,MATCH(C17,[1]T04.2026!$B:$B,0))</f>
        <v>3.5</v>
      </c>
      <c r="AU17" s="73">
        <v>596610</v>
      </c>
      <c r="AV17" s="43"/>
      <c r="AW17" s="41">
        <v>100000</v>
      </c>
      <c r="AX17" s="41"/>
      <c r="AY17" s="41"/>
      <c r="AZ17" s="41"/>
      <c r="BA17" s="142" t="s">
        <v>171</v>
      </c>
      <c r="BB17" s="54">
        <f t="shared" si="10"/>
        <v>1</v>
      </c>
      <c r="BC17" s="133" t="s">
        <v>172</v>
      </c>
    </row>
    <row r="18" spans="1:55" ht="31.2" x14ac:dyDescent="0.3">
      <c r="A18" s="33">
        <f>SUBTOTAL(3,$C$8:C18)</f>
        <v>11</v>
      </c>
      <c r="B18" s="67"/>
      <c r="C18" s="96" t="s">
        <v>37</v>
      </c>
      <c r="D18" s="84" t="s">
        <v>22</v>
      </c>
      <c r="E18" s="44">
        <v>44844</v>
      </c>
      <c r="F18" s="44"/>
      <c r="G18" s="69">
        <v>8</v>
      </c>
      <c r="H18" s="69">
        <v>8</v>
      </c>
      <c r="I18" s="69">
        <v>8</v>
      </c>
      <c r="J18" s="69">
        <v>8</v>
      </c>
      <c r="K18" s="69"/>
      <c r="L18" s="69">
        <v>8</v>
      </c>
      <c r="M18" s="69">
        <v>8</v>
      </c>
      <c r="N18" s="69">
        <v>8</v>
      </c>
      <c r="O18" s="69">
        <v>8</v>
      </c>
      <c r="P18" s="69">
        <v>8</v>
      </c>
      <c r="Q18" s="69">
        <v>8</v>
      </c>
      <c r="R18" s="69"/>
      <c r="S18" s="69">
        <v>8</v>
      </c>
      <c r="T18" s="69">
        <v>8</v>
      </c>
      <c r="U18" s="69">
        <v>8</v>
      </c>
      <c r="V18" s="69" t="s">
        <v>27</v>
      </c>
      <c r="W18" s="69">
        <v>8</v>
      </c>
      <c r="X18" s="69">
        <v>8</v>
      </c>
      <c r="Y18" s="69"/>
      <c r="Z18" s="69">
        <v>8</v>
      </c>
      <c r="AA18" s="69">
        <v>8</v>
      </c>
      <c r="AB18" s="69">
        <v>8</v>
      </c>
      <c r="AC18" s="69">
        <v>8</v>
      </c>
      <c r="AD18" s="69">
        <v>8</v>
      </c>
      <c r="AE18" s="69" t="s">
        <v>56</v>
      </c>
      <c r="AF18" s="69"/>
      <c r="AG18" s="69">
        <v>8</v>
      </c>
      <c r="AH18" s="69">
        <v>8</v>
      </c>
      <c r="AI18" s="69">
        <v>8</v>
      </c>
      <c r="AJ18" s="69" t="s">
        <v>56</v>
      </c>
      <c r="AK18" s="69"/>
      <c r="AL18" s="38">
        <f t="shared" si="3"/>
        <v>23</v>
      </c>
      <c r="AM18" s="38">
        <f t="shared" si="4"/>
        <v>1</v>
      </c>
      <c r="AN18" s="38">
        <f t="shared" si="5"/>
        <v>2</v>
      </c>
      <c r="AO18" s="38">
        <f t="shared" si="6"/>
        <v>0</v>
      </c>
      <c r="AP18" s="38">
        <f t="shared" si="7"/>
        <v>0</v>
      </c>
      <c r="AQ18" s="38">
        <f t="shared" si="8"/>
        <v>1</v>
      </c>
      <c r="AR18" s="39">
        <f t="shared" si="9"/>
        <v>26</v>
      </c>
      <c r="AS18" s="40">
        <f>INDEX([1]T04.2026!$C:$C,MATCH(C18,[1]T04.2026!$B:$B,0))</f>
        <v>3</v>
      </c>
      <c r="AT18" s="42">
        <f>INDEX([1]T04.2026!$J:$J,MATCH(C18,[1]T04.2026!$B:$B,0))</f>
        <v>3</v>
      </c>
      <c r="AU18" s="73">
        <v>596610</v>
      </c>
      <c r="AV18" s="43"/>
      <c r="AW18" s="41"/>
      <c r="AX18" s="41"/>
      <c r="AY18" s="41"/>
      <c r="AZ18" s="41"/>
      <c r="BA18" s="83" t="s">
        <v>89</v>
      </c>
      <c r="BB18" s="54">
        <f t="shared" si="10"/>
        <v>0</v>
      </c>
      <c r="BC18" s="32">
        <f>COUNTIF(C:C,#REF!)</f>
        <v>0</v>
      </c>
    </row>
    <row r="19" spans="1:55" ht="33.6" customHeight="1" x14ac:dyDescent="0.3">
      <c r="A19" s="33">
        <f>SUBTOTAL(3,$C$8:C19)</f>
        <v>12</v>
      </c>
      <c r="B19" s="68"/>
      <c r="C19" s="97" t="s">
        <v>38</v>
      </c>
      <c r="D19" s="84" t="s">
        <v>23</v>
      </c>
      <c r="E19" s="44">
        <v>45049</v>
      </c>
      <c r="F19" s="44"/>
      <c r="G19" s="69">
        <v>8</v>
      </c>
      <c r="H19" s="69">
        <v>8</v>
      </c>
      <c r="I19" s="69">
        <v>8</v>
      </c>
      <c r="J19" s="69">
        <v>8</v>
      </c>
      <c r="K19" s="69"/>
      <c r="L19" s="69">
        <v>8</v>
      </c>
      <c r="M19" s="69">
        <v>8</v>
      </c>
      <c r="N19" s="69">
        <v>8</v>
      </c>
      <c r="O19" s="69">
        <v>8</v>
      </c>
      <c r="P19" s="69">
        <v>8</v>
      </c>
      <c r="Q19" s="69">
        <v>8</v>
      </c>
      <c r="R19" s="69"/>
      <c r="S19" s="69">
        <v>8</v>
      </c>
      <c r="T19" s="69">
        <v>8</v>
      </c>
      <c r="U19" s="69">
        <v>8</v>
      </c>
      <c r="V19" s="69">
        <v>8</v>
      </c>
      <c r="W19" s="69">
        <v>8</v>
      </c>
      <c r="X19" s="69">
        <v>8</v>
      </c>
      <c r="Y19" s="69"/>
      <c r="Z19" s="69">
        <v>8</v>
      </c>
      <c r="AA19" s="69">
        <v>8</v>
      </c>
      <c r="AB19" s="69">
        <v>8</v>
      </c>
      <c r="AC19" s="69">
        <v>8</v>
      </c>
      <c r="AD19" s="69">
        <v>8</v>
      </c>
      <c r="AE19" s="69" t="s">
        <v>56</v>
      </c>
      <c r="AF19" s="69"/>
      <c r="AG19" s="69">
        <v>8</v>
      </c>
      <c r="AH19" s="69">
        <v>8</v>
      </c>
      <c r="AI19" s="69">
        <v>8</v>
      </c>
      <c r="AJ19" s="69" t="s">
        <v>56</v>
      </c>
      <c r="AK19" s="69"/>
      <c r="AL19" s="38">
        <f t="shared" si="3"/>
        <v>24</v>
      </c>
      <c r="AM19" s="38">
        <f t="shared" si="4"/>
        <v>0</v>
      </c>
      <c r="AN19" s="38">
        <f t="shared" si="5"/>
        <v>2</v>
      </c>
      <c r="AO19" s="38">
        <f t="shared" si="6"/>
        <v>0</v>
      </c>
      <c r="AP19" s="38">
        <f t="shared" si="7"/>
        <v>0</v>
      </c>
      <c r="AQ19" s="38">
        <f t="shared" si="8"/>
        <v>0</v>
      </c>
      <c r="AR19" s="39">
        <f t="shared" si="9"/>
        <v>26</v>
      </c>
      <c r="AS19" s="40">
        <f>INDEX([1]T04.2026!$C:$C,MATCH(C19,[1]T04.2026!$B:$B,0))</f>
        <v>3</v>
      </c>
      <c r="AT19" s="42">
        <f>INDEX([1]T04.2026!$J:$J,MATCH(C19,[1]T04.2026!$B:$B,0))</f>
        <v>4</v>
      </c>
      <c r="AU19" s="41">
        <v>557550</v>
      </c>
      <c r="AV19" s="43"/>
      <c r="AW19" s="41">
        <v>100000</v>
      </c>
      <c r="AX19" s="41"/>
      <c r="AY19" s="41"/>
      <c r="AZ19" s="41"/>
      <c r="BA19" s="142" t="s">
        <v>167</v>
      </c>
      <c r="BB19" s="54">
        <f t="shared" si="10"/>
        <v>0</v>
      </c>
      <c r="BC19" s="32">
        <f>COUNTIF(C:C,#REF!)</f>
        <v>0</v>
      </c>
    </row>
    <row r="20" spans="1:55" x14ac:dyDescent="0.3">
      <c r="A20" s="33">
        <f>SUBTOTAL(3,$C$8:C20)</f>
        <v>13</v>
      </c>
      <c r="B20" s="68"/>
      <c r="C20" s="86" t="s">
        <v>40</v>
      </c>
      <c r="D20" s="84" t="s">
        <v>22</v>
      </c>
      <c r="E20" s="44">
        <v>45159</v>
      </c>
      <c r="F20" s="44"/>
      <c r="G20" s="69">
        <v>8</v>
      </c>
      <c r="H20" s="69">
        <v>8</v>
      </c>
      <c r="I20" s="69">
        <v>8</v>
      </c>
      <c r="J20" s="69">
        <v>8</v>
      </c>
      <c r="K20" s="69"/>
      <c r="L20" s="69">
        <v>8</v>
      </c>
      <c r="M20" s="69">
        <v>8</v>
      </c>
      <c r="N20" s="69">
        <v>8</v>
      </c>
      <c r="O20" s="69">
        <v>8</v>
      </c>
      <c r="P20" s="69">
        <v>8</v>
      </c>
      <c r="Q20" s="69">
        <v>8</v>
      </c>
      <c r="R20" s="69"/>
      <c r="S20" s="69">
        <v>8</v>
      </c>
      <c r="T20" s="69">
        <v>8</v>
      </c>
      <c r="U20" s="69">
        <v>8</v>
      </c>
      <c r="V20" s="69">
        <v>8</v>
      </c>
      <c r="W20" s="69">
        <v>8</v>
      </c>
      <c r="X20" s="69">
        <v>8</v>
      </c>
      <c r="Y20" s="69"/>
      <c r="Z20" s="69">
        <v>8</v>
      </c>
      <c r="AA20" s="69">
        <v>8</v>
      </c>
      <c r="AB20" s="69">
        <v>8</v>
      </c>
      <c r="AC20" s="69">
        <v>8</v>
      </c>
      <c r="AD20" s="69">
        <v>8</v>
      </c>
      <c r="AE20" s="69" t="s">
        <v>56</v>
      </c>
      <c r="AF20" s="69"/>
      <c r="AG20" s="69" t="s">
        <v>25</v>
      </c>
      <c r="AH20" s="69">
        <v>8</v>
      </c>
      <c r="AI20" s="69">
        <v>8</v>
      </c>
      <c r="AJ20" s="69" t="s">
        <v>56</v>
      </c>
      <c r="AK20" s="69"/>
      <c r="AL20" s="38">
        <f t="shared" si="3"/>
        <v>23.5</v>
      </c>
      <c r="AM20" s="38">
        <f t="shared" si="4"/>
        <v>0.5</v>
      </c>
      <c r="AN20" s="38">
        <f t="shared" si="5"/>
        <v>2</v>
      </c>
      <c r="AO20" s="38">
        <f t="shared" si="6"/>
        <v>0</v>
      </c>
      <c r="AP20" s="38">
        <f t="shared" si="7"/>
        <v>0</v>
      </c>
      <c r="AQ20" s="38">
        <f t="shared" si="8"/>
        <v>0.5</v>
      </c>
      <c r="AR20" s="39">
        <f t="shared" si="9"/>
        <v>26</v>
      </c>
      <c r="AS20" s="40">
        <f>INDEX([1]T04.2026!$C:$C,MATCH(C20,[1]T04.2026!$B:$B,0))</f>
        <v>3</v>
      </c>
      <c r="AT20" s="42">
        <f>INDEX([1]T04.2026!$J:$J,MATCH(C20,[1]T04.2026!$B:$B,0))</f>
        <v>3.5</v>
      </c>
      <c r="AU20" s="73">
        <v>596610</v>
      </c>
      <c r="AV20" s="43">
        <v>80000</v>
      </c>
      <c r="AW20" s="41">
        <v>100000</v>
      </c>
      <c r="AX20" s="41"/>
      <c r="AY20" s="41"/>
      <c r="AZ20" s="41">
        <f>9*70000</f>
        <v>630000</v>
      </c>
      <c r="BA20" s="76" t="s">
        <v>107</v>
      </c>
      <c r="BB20" s="54">
        <f>COUNTIF(G20:AK20,"KL/2")+COUNTIF(G20:AK20,"4")+COUNTIF(G20:AK20,"P/2")</f>
        <v>1</v>
      </c>
      <c r="BC20" s="32">
        <f>COUNTIF(C:C,#REF!)</f>
        <v>0</v>
      </c>
    </row>
    <row r="21" spans="1:55" x14ac:dyDescent="0.3">
      <c r="A21" s="33">
        <f>SUBTOTAL(3,$C$8:C21)</f>
        <v>14</v>
      </c>
      <c r="B21" s="68"/>
      <c r="C21" s="86" t="s">
        <v>41</v>
      </c>
      <c r="D21" s="84" t="s">
        <v>22</v>
      </c>
      <c r="E21" s="44">
        <v>45194</v>
      </c>
      <c r="F21" s="44"/>
      <c r="G21" s="69">
        <v>8</v>
      </c>
      <c r="H21" s="69">
        <v>8</v>
      </c>
      <c r="I21" s="69">
        <v>8</v>
      </c>
      <c r="J21" s="69">
        <v>8</v>
      </c>
      <c r="K21" s="69"/>
      <c r="L21" s="69">
        <v>8</v>
      </c>
      <c r="M21" s="69">
        <v>8</v>
      </c>
      <c r="N21" s="69">
        <v>8</v>
      </c>
      <c r="O21" s="69">
        <v>8</v>
      </c>
      <c r="P21" s="69">
        <v>8</v>
      </c>
      <c r="Q21" s="69">
        <v>8</v>
      </c>
      <c r="R21" s="69"/>
      <c r="S21" s="69">
        <v>8</v>
      </c>
      <c r="T21" s="69">
        <v>8</v>
      </c>
      <c r="U21" s="69">
        <v>8</v>
      </c>
      <c r="V21" s="69">
        <v>8</v>
      </c>
      <c r="W21" s="69">
        <v>8</v>
      </c>
      <c r="X21" s="69">
        <v>8</v>
      </c>
      <c r="Y21" s="69"/>
      <c r="Z21" s="69">
        <v>8</v>
      </c>
      <c r="AA21" s="69">
        <v>8</v>
      </c>
      <c r="AB21" s="69">
        <v>8</v>
      </c>
      <c r="AC21" s="69">
        <v>8</v>
      </c>
      <c r="AD21" s="69">
        <v>8</v>
      </c>
      <c r="AE21" s="69" t="s">
        <v>56</v>
      </c>
      <c r="AF21" s="69"/>
      <c r="AG21" s="69">
        <v>8</v>
      </c>
      <c r="AH21" s="69">
        <v>8</v>
      </c>
      <c r="AI21" s="69">
        <v>8</v>
      </c>
      <c r="AJ21" s="69" t="s">
        <v>56</v>
      </c>
      <c r="AK21" s="69"/>
      <c r="AL21" s="38">
        <f t="shared" si="3"/>
        <v>24</v>
      </c>
      <c r="AM21" s="38">
        <f t="shared" si="4"/>
        <v>0</v>
      </c>
      <c r="AN21" s="38">
        <f t="shared" si="5"/>
        <v>2</v>
      </c>
      <c r="AO21" s="38">
        <f t="shared" si="6"/>
        <v>0</v>
      </c>
      <c r="AP21" s="38">
        <f t="shared" si="7"/>
        <v>0</v>
      </c>
      <c r="AQ21" s="38">
        <f t="shared" si="8"/>
        <v>0</v>
      </c>
      <c r="AR21" s="39">
        <f t="shared" si="9"/>
        <v>26</v>
      </c>
      <c r="AS21" s="40">
        <f>INDEX([1]T04.2026!$C:$C,MATCH(C21,[1]T04.2026!$B:$B,0))</f>
        <v>3</v>
      </c>
      <c r="AT21" s="42">
        <f>INDEX([1]T04.2026!$J:$J,MATCH(C21,[1]T04.2026!$B:$B,0))</f>
        <v>4</v>
      </c>
      <c r="AU21" s="73">
        <v>596610</v>
      </c>
      <c r="AV21" s="43"/>
      <c r="AW21" s="41">
        <v>100000</v>
      </c>
      <c r="AX21" s="41"/>
      <c r="AY21" s="41"/>
      <c r="AZ21" s="41"/>
      <c r="BA21" s="76" t="s">
        <v>106</v>
      </c>
      <c r="BB21" s="54">
        <f t="shared" si="10"/>
        <v>0</v>
      </c>
      <c r="BC21" s="32">
        <f>COUNTIF(C:C,#REF!)</f>
        <v>0</v>
      </c>
    </row>
    <row r="22" spans="1:55" ht="15.6" customHeight="1" x14ac:dyDescent="0.3">
      <c r="A22" s="33">
        <f>SUBTOTAL(3,$C$8:C22)</f>
        <v>15</v>
      </c>
      <c r="B22" s="68"/>
      <c r="C22" s="86" t="s">
        <v>44</v>
      </c>
      <c r="D22" s="84" t="s">
        <v>94</v>
      </c>
      <c r="E22" s="44">
        <v>45231</v>
      </c>
      <c r="F22" s="44"/>
      <c r="G22" s="69">
        <v>8</v>
      </c>
      <c r="H22" s="69">
        <v>8</v>
      </c>
      <c r="I22" s="69">
        <v>8</v>
      </c>
      <c r="J22" s="69">
        <v>8</v>
      </c>
      <c r="K22" s="69"/>
      <c r="L22" s="69">
        <v>8</v>
      </c>
      <c r="M22" s="69">
        <v>8</v>
      </c>
      <c r="N22" s="69">
        <v>8</v>
      </c>
      <c r="O22" s="69">
        <v>8</v>
      </c>
      <c r="P22" s="69" t="s">
        <v>61</v>
      </c>
      <c r="Q22" s="69">
        <v>8</v>
      </c>
      <c r="R22" s="69"/>
      <c r="S22" s="69">
        <v>8</v>
      </c>
      <c r="T22" s="69">
        <v>8</v>
      </c>
      <c r="U22" s="69">
        <v>8</v>
      </c>
      <c r="V22" s="69">
        <v>8</v>
      </c>
      <c r="W22" s="69">
        <v>8</v>
      </c>
      <c r="X22" s="69">
        <v>8</v>
      </c>
      <c r="Y22" s="69"/>
      <c r="Z22" s="69">
        <v>8</v>
      </c>
      <c r="AA22" s="69">
        <v>8</v>
      </c>
      <c r="AB22" s="69">
        <v>8</v>
      </c>
      <c r="AC22" s="69">
        <v>8</v>
      </c>
      <c r="AD22" s="69">
        <v>8</v>
      </c>
      <c r="AE22" s="69" t="s">
        <v>56</v>
      </c>
      <c r="AF22" s="69"/>
      <c r="AG22" s="69">
        <v>8</v>
      </c>
      <c r="AH22" s="69">
        <v>8</v>
      </c>
      <c r="AI22" s="69">
        <v>8</v>
      </c>
      <c r="AJ22" s="69" t="s">
        <v>56</v>
      </c>
      <c r="AK22" s="69"/>
      <c r="AL22" s="38">
        <f t="shared" si="3"/>
        <v>23</v>
      </c>
      <c r="AM22" s="38">
        <f t="shared" si="4"/>
        <v>0</v>
      </c>
      <c r="AN22" s="38">
        <f t="shared" si="5"/>
        <v>2</v>
      </c>
      <c r="AO22" s="38">
        <f t="shared" si="6"/>
        <v>1</v>
      </c>
      <c r="AP22" s="38">
        <f t="shared" si="7"/>
        <v>0</v>
      </c>
      <c r="AQ22" s="38">
        <f t="shared" si="8"/>
        <v>1</v>
      </c>
      <c r="AR22" s="39">
        <f t="shared" si="9"/>
        <v>25</v>
      </c>
      <c r="AS22" s="40">
        <f>INDEX([1]T04.2026!$C:$C,MATCH(C22,[1]T04.2026!$B:$B,0))</f>
        <v>3</v>
      </c>
      <c r="AT22" s="42">
        <f>INDEX([1]T04.2026!$J:$J,MATCH(C22,[1]T04.2026!$B:$B,0))</f>
        <v>4</v>
      </c>
      <c r="AU22" s="73">
        <v>596610</v>
      </c>
      <c r="AV22" s="43"/>
      <c r="AW22" s="41">
        <v>100000</v>
      </c>
      <c r="AX22" s="41"/>
      <c r="AY22" s="41"/>
      <c r="AZ22" s="41"/>
      <c r="BA22" s="143" t="s">
        <v>169</v>
      </c>
      <c r="BB22" s="54">
        <f t="shared" si="10"/>
        <v>0</v>
      </c>
      <c r="BC22" s="32">
        <f>COUNTIF(C:C,#REF!)</f>
        <v>0</v>
      </c>
    </row>
    <row r="23" spans="1:55" ht="48" customHeight="1" x14ac:dyDescent="0.3">
      <c r="A23" s="33">
        <f>SUBTOTAL(3,$C$8:C23)</f>
        <v>16</v>
      </c>
      <c r="B23" s="68"/>
      <c r="C23" s="97" t="s">
        <v>45</v>
      </c>
      <c r="D23" s="84" t="s">
        <v>22</v>
      </c>
      <c r="E23" s="44">
        <v>45454</v>
      </c>
      <c r="F23" s="44"/>
      <c r="G23" s="69">
        <v>8</v>
      </c>
      <c r="H23" s="69">
        <v>8</v>
      </c>
      <c r="I23" s="69">
        <v>8</v>
      </c>
      <c r="J23" s="69">
        <v>8</v>
      </c>
      <c r="K23" s="69"/>
      <c r="L23" s="69">
        <v>8</v>
      </c>
      <c r="M23" s="69" t="s">
        <v>25</v>
      </c>
      <c r="N23" s="69">
        <v>8</v>
      </c>
      <c r="O23" s="69">
        <v>8</v>
      </c>
      <c r="P23" s="69">
        <v>8</v>
      </c>
      <c r="Q23" s="69">
        <v>8</v>
      </c>
      <c r="R23" s="69"/>
      <c r="S23" s="69">
        <v>8</v>
      </c>
      <c r="T23" s="69">
        <v>8</v>
      </c>
      <c r="U23" s="69">
        <v>8</v>
      </c>
      <c r="V23" s="69">
        <v>8</v>
      </c>
      <c r="W23" s="69">
        <v>8</v>
      </c>
      <c r="X23" s="69">
        <v>8</v>
      </c>
      <c r="Y23" s="69"/>
      <c r="Z23" s="69">
        <v>8</v>
      </c>
      <c r="AA23" s="69">
        <v>8</v>
      </c>
      <c r="AB23" s="69">
        <v>8</v>
      </c>
      <c r="AC23" s="69">
        <v>8</v>
      </c>
      <c r="AD23" s="69">
        <v>8</v>
      </c>
      <c r="AE23" s="69" t="s">
        <v>56</v>
      </c>
      <c r="AF23" s="69"/>
      <c r="AG23" s="69">
        <v>8</v>
      </c>
      <c r="AH23" s="69">
        <v>8</v>
      </c>
      <c r="AI23" s="69">
        <v>8</v>
      </c>
      <c r="AJ23" s="69" t="s">
        <v>56</v>
      </c>
      <c r="AK23" s="69"/>
      <c r="AL23" s="38">
        <f t="shared" si="3"/>
        <v>23.5</v>
      </c>
      <c r="AM23" s="38">
        <f t="shared" si="4"/>
        <v>0.5</v>
      </c>
      <c r="AN23" s="38">
        <f t="shared" si="5"/>
        <v>2</v>
      </c>
      <c r="AO23" s="38">
        <f t="shared" si="6"/>
        <v>0</v>
      </c>
      <c r="AP23" s="38">
        <f t="shared" si="7"/>
        <v>0</v>
      </c>
      <c r="AQ23" s="38">
        <f t="shared" si="8"/>
        <v>0.5</v>
      </c>
      <c r="AR23" s="39">
        <f t="shared" si="9"/>
        <v>26</v>
      </c>
      <c r="AS23" s="40">
        <f>INDEX([1]T04.2026!$C:$C,MATCH(C23,[1]T04.2026!$B:$B,0))</f>
        <v>3</v>
      </c>
      <c r="AT23" s="42">
        <f>INDEX([1]T04.2026!$J:$J,MATCH(C23,[1]T04.2026!$B:$B,0))</f>
        <v>3.5</v>
      </c>
      <c r="AU23" s="73">
        <v>596610</v>
      </c>
      <c r="AV23" s="43"/>
      <c r="AW23" s="41"/>
      <c r="AX23" s="41"/>
      <c r="AY23" s="41"/>
      <c r="AZ23" s="41"/>
      <c r="BA23" s="76" t="s">
        <v>96</v>
      </c>
      <c r="BB23" s="54">
        <f t="shared" si="10"/>
        <v>1</v>
      </c>
      <c r="BC23" s="32">
        <f>COUNTIF(C:C,#REF!)</f>
        <v>0</v>
      </c>
    </row>
    <row r="24" spans="1:55" ht="15.6" customHeight="1" x14ac:dyDescent="0.3">
      <c r="A24" s="33">
        <f>SUBTOTAL(3,$C$8:C24)</f>
        <v>17</v>
      </c>
      <c r="B24" s="68"/>
      <c r="C24" s="86" t="s">
        <v>66</v>
      </c>
      <c r="D24" s="84" t="s">
        <v>65</v>
      </c>
      <c r="E24" s="44">
        <v>45364</v>
      </c>
      <c r="F24" s="44"/>
      <c r="G24" s="69">
        <v>8</v>
      </c>
      <c r="H24" s="69">
        <v>8</v>
      </c>
      <c r="I24" s="69">
        <v>8</v>
      </c>
      <c r="J24" s="69">
        <v>8</v>
      </c>
      <c r="K24" s="69"/>
      <c r="L24" s="69">
        <v>8</v>
      </c>
      <c r="M24" s="69">
        <v>8</v>
      </c>
      <c r="N24" s="69">
        <v>8</v>
      </c>
      <c r="O24" s="69">
        <v>8</v>
      </c>
      <c r="P24" s="69">
        <v>8</v>
      </c>
      <c r="Q24" s="69">
        <v>8</v>
      </c>
      <c r="R24" s="69"/>
      <c r="S24" s="69">
        <v>8</v>
      </c>
      <c r="T24" s="69">
        <v>8</v>
      </c>
      <c r="U24" s="69">
        <v>8</v>
      </c>
      <c r="V24" s="69">
        <v>8</v>
      </c>
      <c r="W24" s="69">
        <v>8</v>
      </c>
      <c r="X24" s="69">
        <v>8</v>
      </c>
      <c r="Y24" s="69"/>
      <c r="Z24" s="69">
        <v>8</v>
      </c>
      <c r="AA24" s="69">
        <v>8</v>
      </c>
      <c r="AB24" s="69">
        <v>8</v>
      </c>
      <c r="AC24" s="69">
        <v>8</v>
      </c>
      <c r="AD24" s="69">
        <v>8</v>
      </c>
      <c r="AE24" s="69" t="s">
        <v>56</v>
      </c>
      <c r="AF24" s="69"/>
      <c r="AG24" s="69">
        <v>8</v>
      </c>
      <c r="AH24" s="69">
        <v>8</v>
      </c>
      <c r="AI24" s="69">
        <v>8</v>
      </c>
      <c r="AJ24" s="69" t="s">
        <v>56</v>
      </c>
      <c r="AK24" s="69"/>
      <c r="AL24" s="38">
        <f t="shared" si="3"/>
        <v>24</v>
      </c>
      <c r="AM24" s="38">
        <f t="shared" si="4"/>
        <v>0</v>
      </c>
      <c r="AN24" s="38">
        <f t="shared" si="5"/>
        <v>2</v>
      </c>
      <c r="AO24" s="38">
        <f t="shared" si="6"/>
        <v>0</v>
      </c>
      <c r="AP24" s="38">
        <f t="shared" si="7"/>
        <v>0</v>
      </c>
      <c r="AQ24" s="38">
        <f t="shared" si="8"/>
        <v>0</v>
      </c>
      <c r="AR24" s="39">
        <f t="shared" si="9"/>
        <v>26</v>
      </c>
      <c r="AS24" s="40">
        <f>INDEX([1]T04.2026!$C:$C,MATCH(C24,[1]T04.2026!$B:$B,0))</f>
        <v>3</v>
      </c>
      <c r="AT24" s="42">
        <f>INDEX([1]T04.2026!$J:$J,MATCH(C24,[1]T04.2026!$B:$B,0))</f>
        <v>4</v>
      </c>
      <c r="AU24" s="41">
        <v>557550</v>
      </c>
      <c r="AV24" s="43"/>
      <c r="AW24" s="41">
        <v>100000</v>
      </c>
      <c r="AX24" s="41"/>
      <c r="AY24" s="41"/>
      <c r="AZ24" s="41"/>
      <c r="BA24" s="142" t="s">
        <v>160</v>
      </c>
      <c r="BB24" s="54">
        <f t="shared" si="10"/>
        <v>0</v>
      </c>
    </row>
    <row r="25" spans="1:55" ht="15.6" customHeight="1" x14ac:dyDescent="0.3">
      <c r="A25" s="33">
        <f>SUBTOTAL(3,$C$8:C25)</f>
        <v>18</v>
      </c>
      <c r="B25" s="68"/>
      <c r="C25" s="86" t="s">
        <v>67</v>
      </c>
      <c r="D25" s="84" t="s">
        <v>22</v>
      </c>
      <c r="E25" s="44">
        <v>45383</v>
      </c>
      <c r="F25" s="44"/>
      <c r="G25" s="69">
        <v>8</v>
      </c>
      <c r="H25" s="69">
        <v>8</v>
      </c>
      <c r="I25" s="69">
        <v>8</v>
      </c>
      <c r="J25" s="69">
        <v>8</v>
      </c>
      <c r="K25" s="69"/>
      <c r="L25" s="69">
        <v>8</v>
      </c>
      <c r="M25" s="69">
        <v>8</v>
      </c>
      <c r="N25" s="69">
        <v>8</v>
      </c>
      <c r="O25" s="69">
        <v>8</v>
      </c>
      <c r="P25" s="69">
        <v>8</v>
      </c>
      <c r="Q25" s="69">
        <v>8</v>
      </c>
      <c r="R25" s="69"/>
      <c r="S25" s="69">
        <v>8</v>
      </c>
      <c r="T25" s="69">
        <v>8</v>
      </c>
      <c r="U25" s="69">
        <v>8</v>
      </c>
      <c r="V25" s="69">
        <v>8</v>
      </c>
      <c r="W25" s="69">
        <v>8</v>
      </c>
      <c r="X25" s="69">
        <v>8</v>
      </c>
      <c r="Y25" s="69"/>
      <c r="Z25" s="69">
        <v>8</v>
      </c>
      <c r="AA25" s="69">
        <v>8</v>
      </c>
      <c r="AB25" s="69">
        <v>8</v>
      </c>
      <c r="AC25" s="69">
        <v>8</v>
      </c>
      <c r="AD25" s="69">
        <v>8</v>
      </c>
      <c r="AE25" s="69" t="s">
        <v>56</v>
      </c>
      <c r="AF25" s="69"/>
      <c r="AG25" s="69">
        <v>8</v>
      </c>
      <c r="AH25" s="69">
        <v>8</v>
      </c>
      <c r="AI25" s="69">
        <v>8</v>
      </c>
      <c r="AJ25" s="69" t="s">
        <v>56</v>
      </c>
      <c r="AK25" s="69"/>
      <c r="AL25" s="38">
        <f t="shared" si="3"/>
        <v>24</v>
      </c>
      <c r="AM25" s="38">
        <f t="shared" si="4"/>
        <v>0</v>
      </c>
      <c r="AN25" s="38">
        <f t="shared" si="5"/>
        <v>2</v>
      </c>
      <c r="AO25" s="38">
        <f t="shared" si="6"/>
        <v>0</v>
      </c>
      <c r="AP25" s="38">
        <f t="shared" si="7"/>
        <v>0</v>
      </c>
      <c r="AQ25" s="38">
        <f t="shared" si="8"/>
        <v>0</v>
      </c>
      <c r="AR25" s="39">
        <f t="shared" si="9"/>
        <v>26</v>
      </c>
      <c r="AS25" s="40">
        <f>INDEX([1]T04.2026!$C:$C,MATCH(C25,[1]T04.2026!$B:$B,0))</f>
        <v>0.5</v>
      </c>
      <c r="AT25" s="42">
        <f>INDEX([1]T04.2026!$J:$J,MATCH(C25,[1]T04.2026!$B:$B,0))</f>
        <v>1.5</v>
      </c>
      <c r="AU25" s="73">
        <v>596610</v>
      </c>
      <c r="AV25" s="43"/>
      <c r="AW25" s="41"/>
      <c r="AX25" s="41"/>
      <c r="AY25" s="41"/>
      <c r="AZ25" s="41"/>
      <c r="BA25" s="76" t="s">
        <v>86</v>
      </c>
      <c r="BB25" s="54">
        <f t="shared" si="10"/>
        <v>0</v>
      </c>
    </row>
    <row r="26" spans="1:55" ht="15.6" customHeight="1" x14ac:dyDescent="0.3">
      <c r="A26" s="33">
        <f>SUBTOTAL(3,$C$8:C26)</f>
        <v>19</v>
      </c>
      <c r="B26" s="68"/>
      <c r="C26" s="141" t="s">
        <v>68</v>
      </c>
      <c r="D26" s="84" t="s">
        <v>22</v>
      </c>
      <c r="E26" s="44">
        <v>45414</v>
      </c>
      <c r="F26" s="44"/>
      <c r="G26" s="69">
        <v>8</v>
      </c>
      <c r="H26" s="69">
        <v>8</v>
      </c>
      <c r="I26" s="69">
        <v>8</v>
      </c>
      <c r="J26" s="69">
        <v>8</v>
      </c>
      <c r="K26" s="69"/>
      <c r="L26" s="69">
        <v>8</v>
      </c>
      <c r="M26" s="69">
        <v>8</v>
      </c>
      <c r="N26" s="69">
        <v>8</v>
      </c>
      <c r="O26" s="69">
        <v>8</v>
      </c>
      <c r="P26" s="69">
        <v>8</v>
      </c>
      <c r="Q26" s="69">
        <v>8</v>
      </c>
      <c r="R26" s="69"/>
      <c r="S26" s="69">
        <v>8</v>
      </c>
      <c r="T26" s="69">
        <v>8</v>
      </c>
      <c r="U26" s="69">
        <v>8</v>
      </c>
      <c r="V26" s="69" t="s">
        <v>27</v>
      </c>
      <c r="W26" s="69">
        <v>8</v>
      </c>
      <c r="X26" s="69">
        <v>8</v>
      </c>
      <c r="Y26" s="69"/>
      <c r="Z26" s="69">
        <v>8</v>
      </c>
      <c r="AA26" s="69">
        <v>8</v>
      </c>
      <c r="AB26" s="69">
        <v>8</v>
      </c>
      <c r="AC26" s="69">
        <v>8</v>
      </c>
      <c r="AD26" s="69">
        <v>8</v>
      </c>
      <c r="AE26" s="69" t="s">
        <v>56</v>
      </c>
      <c r="AF26" s="69"/>
      <c r="AG26" s="69">
        <v>8</v>
      </c>
      <c r="AH26" s="69">
        <v>8</v>
      </c>
      <c r="AI26" s="69">
        <v>8</v>
      </c>
      <c r="AJ26" s="69" t="s">
        <v>56</v>
      </c>
      <c r="AK26" s="69"/>
      <c r="AL26" s="38">
        <f t="shared" si="3"/>
        <v>23</v>
      </c>
      <c r="AM26" s="38">
        <f t="shared" si="4"/>
        <v>1</v>
      </c>
      <c r="AN26" s="38">
        <f t="shared" si="5"/>
        <v>2</v>
      </c>
      <c r="AO26" s="38">
        <f t="shared" si="6"/>
        <v>0</v>
      </c>
      <c r="AP26" s="38">
        <f t="shared" si="7"/>
        <v>0</v>
      </c>
      <c r="AQ26" s="38">
        <f t="shared" si="8"/>
        <v>1</v>
      </c>
      <c r="AR26" s="39">
        <f t="shared" si="9"/>
        <v>26</v>
      </c>
      <c r="AS26" s="40">
        <f>INDEX([1]T04.2026!$C:$C,MATCH(C26,[1]T04.2026!$B:$B,0))</f>
        <v>1.5</v>
      </c>
      <c r="AT26" s="42">
        <f>INDEX([1]T04.2026!$J:$J,MATCH(C26,[1]T04.2026!$B:$B,0))</f>
        <v>1.5</v>
      </c>
      <c r="AU26" s="73">
        <v>596610</v>
      </c>
      <c r="AV26" s="43"/>
      <c r="AW26" s="41">
        <v>100000</v>
      </c>
      <c r="AX26" s="41"/>
      <c r="AY26" s="41"/>
      <c r="AZ26" s="41">
        <f>10*70000</f>
        <v>700000</v>
      </c>
      <c r="BA26" s="142" t="s">
        <v>165</v>
      </c>
      <c r="BB26" s="54">
        <f t="shared" si="10"/>
        <v>0</v>
      </c>
    </row>
    <row r="27" spans="1:55" ht="17.399999999999999" customHeight="1" x14ac:dyDescent="0.3">
      <c r="A27" s="33">
        <f>SUBTOTAL(3,$C$8:C27)</f>
        <v>20</v>
      </c>
      <c r="B27" s="68"/>
      <c r="C27" s="50" t="s">
        <v>62</v>
      </c>
      <c r="D27" s="84" t="s">
        <v>64</v>
      </c>
      <c r="E27" s="44">
        <v>45292</v>
      </c>
      <c r="F27" s="44"/>
      <c r="G27" s="69">
        <v>8</v>
      </c>
      <c r="H27" s="69">
        <v>8</v>
      </c>
      <c r="I27" s="69">
        <v>8</v>
      </c>
      <c r="J27" s="69">
        <v>8</v>
      </c>
      <c r="K27" s="69"/>
      <c r="L27" s="69">
        <v>8</v>
      </c>
      <c r="M27" s="69">
        <v>8</v>
      </c>
      <c r="N27" s="69">
        <v>8</v>
      </c>
      <c r="O27" s="69">
        <v>8</v>
      </c>
      <c r="P27" s="69">
        <v>8</v>
      </c>
      <c r="Q27" s="69">
        <v>8</v>
      </c>
      <c r="R27" s="69"/>
      <c r="S27" s="69">
        <v>8</v>
      </c>
      <c r="T27" s="69">
        <v>8</v>
      </c>
      <c r="U27" s="69">
        <v>8</v>
      </c>
      <c r="V27" s="69">
        <v>8</v>
      </c>
      <c r="W27" s="69">
        <v>8</v>
      </c>
      <c r="X27" s="69">
        <v>8</v>
      </c>
      <c r="Y27" s="69"/>
      <c r="Z27" s="69">
        <v>8</v>
      </c>
      <c r="AA27" s="69">
        <v>8</v>
      </c>
      <c r="AB27" s="69">
        <v>8</v>
      </c>
      <c r="AC27" s="69">
        <v>8</v>
      </c>
      <c r="AD27" s="69">
        <v>8</v>
      </c>
      <c r="AE27" s="69" t="s">
        <v>56</v>
      </c>
      <c r="AF27" s="69"/>
      <c r="AG27" s="69">
        <v>8</v>
      </c>
      <c r="AH27" s="69">
        <v>8</v>
      </c>
      <c r="AI27" s="69">
        <v>8</v>
      </c>
      <c r="AJ27" s="69" t="s">
        <v>56</v>
      </c>
      <c r="AK27" s="69"/>
      <c r="AL27" s="38">
        <f t="shared" si="3"/>
        <v>24</v>
      </c>
      <c r="AM27" s="38">
        <f t="shared" si="4"/>
        <v>0</v>
      </c>
      <c r="AN27" s="38">
        <f t="shared" si="5"/>
        <v>2</v>
      </c>
      <c r="AO27" s="38">
        <f t="shared" si="6"/>
        <v>0</v>
      </c>
      <c r="AP27" s="38">
        <f t="shared" si="7"/>
        <v>0</v>
      </c>
      <c r="AQ27" s="38">
        <f t="shared" si="8"/>
        <v>0</v>
      </c>
      <c r="AR27" s="39">
        <f t="shared" si="9"/>
        <v>26</v>
      </c>
      <c r="AS27" s="40"/>
      <c r="AT27" s="42"/>
      <c r="AU27" s="41"/>
      <c r="AV27" s="43"/>
      <c r="AW27" s="41"/>
      <c r="AX27" s="41"/>
      <c r="AY27" s="41"/>
      <c r="AZ27" s="41"/>
      <c r="BA27" s="47"/>
      <c r="BB27" s="54">
        <f t="shared" si="10"/>
        <v>0</v>
      </c>
    </row>
    <row r="28" spans="1:55" ht="15.6" customHeight="1" x14ac:dyDescent="0.3">
      <c r="A28" s="33">
        <f>SUBTOTAL(3,$C$8:C28)</f>
        <v>21</v>
      </c>
      <c r="B28" s="68"/>
      <c r="C28" s="86" t="s">
        <v>63</v>
      </c>
      <c r="D28" s="84" t="s">
        <v>39</v>
      </c>
      <c r="E28" s="44">
        <v>45292</v>
      </c>
      <c r="F28" s="44"/>
      <c r="G28" s="69">
        <v>8</v>
      </c>
      <c r="H28" s="69">
        <v>8</v>
      </c>
      <c r="I28" s="69">
        <v>8</v>
      </c>
      <c r="J28" s="69">
        <v>8</v>
      </c>
      <c r="K28" s="69"/>
      <c r="L28" s="69">
        <v>8</v>
      </c>
      <c r="M28" s="69">
        <v>8</v>
      </c>
      <c r="N28" s="69">
        <v>8</v>
      </c>
      <c r="O28" s="69">
        <v>8</v>
      </c>
      <c r="P28" s="69">
        <v>8</v>
      </c>
      <c r="Q28" s="69">
        <v>8</v>
      </c>
      <c r="R28" s="69"/>
      <c r="S28" s="69">
        <v>8</v>
      </c>
      <c r="T28" s="69">
        <v>8</v>
      </c>
      <c r="U28" s="69">
        <v>8</v>
      </c>
      <c r="V28" s="69">
        <v>8</v>
      </c>
      <c r="W28" s="69">
        <v>8</v>
      </c>
      <c r="X28" s="69">
        <v>8</v>
      </c>
      <c r="Y28" s="69"/>
      <c r="Z28" s="69">
        <v>8</v>
      </c>
      <c r="AA28" s="69">
        <v>8</v>
      </c>
      <c r="AB28" s="69">
        <v>8</v>
      </c>
      <c r="AC28" s="69">
        <v>8</v>
      </c>
      <c r="AD28" s="69">
        <v>8</v>
      </c>
      <c r="AE28" s="69" t="s">
        <v>56</v>
      </c>
      <c r="AF28" s="69"/>
      <c r="AG28" s="69">
        <v>8</v>
      </c>
      <c r="AH28" s="69">
        <v>8</v>
      </c>
      <c r="AI28" s="69">
        <v>8</v>
      </c>
      <c r="AJ28" s="69" t="s">
        <v>56</v>
      </c>
      <c r="AK28" s="69"/>
      <c r="AL28" s="38">
        <f t="shared" si="3"/>
        <v>24</v>
      </c>
      <c r="AM28" s="38">
        <f t="shared" si="4"/>
        <v>0</v>
      </c>
      <c r="AN28" s="38">
        <f t="shared" si="5"/>
        <v>2</v>
      </c>
      <c r="AO28" s="38">
        <f t="shared" si="6"/>
        <v>0</v>
      </c>
      <c r="AP28" s="38">
        <f t="shared" si="7"/>
        <v>0</v>
      </c>
      <c r="AQ28" s="38">
        <f t="shared" si="8"/>
        <v>0</v>
      </c>
      <c r="AR28" s="39">
        <f t="shared" si="9"/>
        <v>26</v>
      </c>
      <c r="AS28" s="40"/>
      <c r="AT28" s="42"/>
      <c r="AU28" s="41"/>
      <c r="AV28" s="43"/>
      <c r="AW28" s="41"/>
      <c r="AX28" s="41"/>
      <c r="AY28" s="41"/>
      <c r="AZ28" s="41"/>
      <c r="BA28" s="47"/>
      <c r="BB28" s="54">
        <f t="shared" si="10"/>
        <v>0</v>
      </c>
    </row>
    <row r="29" spans="1:55" ht="15.6" customHeight="1" x14ac:dyDescent="0.3">
      <c r="A29" s="33">
        <f>SUBTOTAL(3,$C$8:C29)</f>
        <v>22</v>
      </c>
      <c r="B29" s="68"/>
      <c r="C29" s="86" t="s">
        <v>73</v>
      </c>
      <c r="D29" s="84" t="s">
        <v>125</v>
      </c>
      <c r="E29" s="44">
        <v>45514</v>
      </c>
      <c r="F29" s="44"/>
      <c r="G29" s="69">
        <v>8</v>
      </c>
      <c r="H29" s="69">
        <v>8</v>
      </c>
      <c r="I29" s="69">
        <v>8</v>
      </c>
      <c r="J29" s="69">
        <v>8</v>
      </c>
      <c r="K29" s="69"/>
      <c r="L29" s="69">
        <v>8</v>
      </c>
      <c r="M29" s="69">
        <v>8</v>
      </c>
      <c r="N29" s="69">
        <v>8</v>
      </c>
      <c r="O29" s="69">
        <v>8</v>
      </c>
      <c r="P29" s="69">
        <v>8</v>
      </c>
      <c r="Q29" s="69">
        <v>8</v>
      </c>
      <c r="R29" s="69"/>
      <c r="S29" s="69">
        <v>8</v>
      </c>
      <c r="T29" s="69">
        <v>8</v>
      </c>
      <c r="U29" s="69">
        <v>8</v>
      </c>
      <c r="V29" s="69">
        <v>8</v>
      </c>
      <c r="W29" s="69">
        <v>8</v>
      </c>
      <c r="X29" s="69">
        <v>8</v>
      </c>
      <c r="Y29" s="69"/>
      <c r="Z29" s="69">
        <v>8</v>
      </c>
      <c r="AA29" s="69">
        <v>8</v>
      </c>
      <c r="AB29" s="69">
        <v>8</v>
      </c>
      <c r="AC29" s="69">
        <v>8</v>
      </c>
      <c r="AD29" s="69">
        <v>8</v>
      </c>
      <c r="AE29" s="69" t="s">
        <v>56</v>
      </c>
      <c r="AF29" s="69"/>
      <c r="AG29" s="69">
        <v>8</v>
      </c>
      <c r="AH29" s="69">
        <v>8</v>
      </c>
      <c r="AI29" s="69">
        <v>8</v>
      </c>
      <c r="AJ29" s="69" t="s">
        <v>56</v>
      </c>
      <c r="AK29" s="69"/>
      <c r="AL29" s="38">
        <f t="shared" si="3"/>
        <v>24</v>
      </c>
      <c r="AM29" s="38">
        <f t="shared" si="4"/>
        <v>0</v>
      </c>
      <c r="AN29" s="38">
        <f t="shared" si="5"/>
        <v>2</v>
      </c>
      <c r="AO29" s="38">
        <f t="shared" si="6"/>
        <v>0</v>
      </c>
      <c r="AP29" s="38">
        <f t="shared" si="7"/>
        <v>0</v>
      </c>
      <c r="AQ29" s="38">
        <f t="shared" si="8"/>
        <v>0</v>
      </c>
      <c r="AR29" s="39">
        <f t="shared" si="9"/>
        <v>26</v>
      </c>
      <c r="AS29" s="40">
        <f>INDEX([1]T04.2026!$C:$C,MATCH(C29,[1]T04.2026!$B:$B,0))</f>
        <v>3</v>
      </c>
      <c r="AT29" s="42">
        <f>INDEX([1]T04.2026!$J:$J,MATCH(C29,[1]T04.2026!$B:$B,0))</f>
        <v>4</v>
      </c>
      <c r="AU29" s="41">
        <v>557550</v>
      </c>
      <c r="AV29" s="43"/>
      <c r="AW29" s="41">
        <v>100000</v>
      </c>
      <c r="AX29" s="41"/>
      <c r="AY29" s="41"/>
      <c r="AZ29" s="41"/>
      <c r="BA29" s="142" t="s">
        <v>168</v>
      </c>
      <c r="BB29" s="54">
        <f t="shared" si="10"/>
        <v>0</v>
      </c>
    </row>
    <row r="30" spans="1:55" ht="18.600000000000001" customHeight="1" x14ac:dyDescent="0.3">
      <c r="A30" s="33">
        <f>SUBTOTAL(3,$C$8:C30)</f>
        <v>23</v>
      </c>
      <c r="B30" s="68"/>
      <c r="C30" s="86" t="s">
        <v>74</v>
      </c>
      <c r="D30" s="84" t="s">
        <v>125</v>
      </c>
      <c r="E30" s="44">
        <v>45567</v>
      </c>
      <c r="F30" s="44"/>
      <c r="G30" s="69">
        <v>8</v>
      </c>
      <c r="H30" s="69">
        <v>8</v>
      </c>
      <c r="I30" s="69">
        <v>8</v>
      </c>
      <c r="J30" s="69">
        <v>8</v>
      </c>
      <c r="K30" s="69"/>
      <c r="L30" s="69">
        <v>8</v>
      </c>
      <c r="M30" s="69">
        <v>8</v>
      </c>
      <c r="N30" s="69">
        <v>8</v>
      </c>
      <c r="O30" s="69">
        <v>8</v>
      </c>
      <c r="P30" s="69">
        <v>8</v>
      </c>
      <c r="Q30" s="69">
        <v>8</v>
      </c>
      <c r="R30" s="69"/>
      <c r="S30" s="69">
        <v>8</v>
      </c>
      <c r="T30" s="69">
        <v>8</v>
      </c>
      <c r="U30" s="69">
        <v>8</v>
      </c>
      <c r="V30" s="69">
        <v>8</v>
      </c>
      <c r="W30" s="69">
        <v>8</v>
      </c>
      <c r="X30" s="69">
        <v>8</v>
      </c>
      <c r="Y30" s="69"/>
      <c r="Z30" s="69">
        <v>8</v>
      </c>
      <c r="AA30" s="69">
        <v>8</v>
      </c>
      <c r="AB30" s="69">
        <v>8</v>
      </c>
      <c r="AC30" s="69">
        <v>8</v>
      </c>
      <c r="AD30" s="69">
        <v>8</v>
      </c>
      <c r="AE30" s="69" t="s">
        <v>56</v>
      </c>
      <c r="AF30" s="69"/>
      <c r="AG30" s="69">
        <v>8</v>
      </c>
      <c r="AH30" s="69">
        <v>8</v>
      </c>
      <c r="AI30" s="69">
        <v>8</v>
      </c>
      <c r="AJ30" s="69" t="s">
        <v>56</v>
      </c>
      <c r="AK30" s="69"/>
      <c r="AL30" s="38">
        <f t="shared" si="3"/>
        <v>24</v>
      </c>
      <c r="AM30" s="38">
        <f t="shared" si="4"/>
        <v>0</v>
      </c>
      <c r="AN30" s="38">
        <f t="shared" si="5"/>
        <v>2</v>
      </c>
      <c r="AO30" s="38">
        <f t="shared" si="6"/>
        <v>0</v>
      </c>
      <c r="AP30" s="38">
        <f t="shared" si="7"/>
        <v>0</v>
      </c>
      <c r="AQ30" s="38">
        <f t="shared" si="8"/>
        <v>0</v>
      </c>
      <c r="AR30" s="39">
        <f t="shared" si="9"/>
        <v>26</v>
      </c>
      <c r="AS30" s="40">
        <f>INDEX([1]T04.2026!$C:$C,MATCH(C30,[1]T04.2026!$B:$B,0))</f>
        <v>3</v>
      </c>
      <c r="AT30" s="42">
        <f>INDEX([1]T04.2026!$J:$J,MATCH(C30,[1]T04.2026!$B:$B,0))</f>
        <v>4</v>
      </c>
      <c r="AU30" s="41">
        <v>557550</v>
      </c>
      <c r="AV30" s="43"/>
      <c r="AW30" s="41">
        <v>100000</v>
      </c>
      <c r="AX30" s="41"/>
      <c r="AY30" s="41"/>
      <c r="AZ30" s="41"/>
      <c r="BA30" s="142" t="s">
        <v>170</v>
      </c>
      <c r="BB30" s="54">
        <f t="shared" si="10"/>
        <v>0</v>
      </c>
    </row>
    <row r="31" spans="1:55" ht="28.2" customHeight="1" x14ac:dyDescent="0.3">
      <c r="A31" s="33">
        <f>SUBTOTAL(3,$C$8:C31)</f>
        <v>24</v>
      </c>
      <c r="B31" s="68"/>
      <c r="C31" s="139" t="s">
        <v>79</v>
      </c>
      <c r="D31" s="84" t="s">
        <v>31</v>
      </c>
      <c r="E31" s="44">
        <v>45628</v>
      </c>
      <c r="F31" s="44"/>
      <c r="G31" s="69">
        <v>8</v>
      </c>
      <c r="H31" s="69">
        <v>8</v>
      </c>
      <c r="I31" s="69">
        <v>8</v>
      </c>
      <c r="J31" s="69">
        <v>8</v>
      </c>
      <c r="K31" s="69"/>
      <c r="L31" s="69">
        <v>8</v>
      </c>
      <c r="M31" s="69">
        <v>8</v>
      </c>
      <c r="N31" s="69">
        <v>8</v>
      </c>
      <c r="O31" s="69">
        <v>8</v>
      </c>
      <c r="P31" s="69">
        <v>8</v>
      </c>
      <c r="Q31" s="69">
        <v>8</v>
      </c>
      <c r="R31" s="69"/>
      <c r="S31" s="69" t="s">
        <v>25</v>
      </c>
      <c r="T31" s="69">
        <v>8</v>
      </c>
      <c r="U31" s="69">
        <v>8</v>
      </c>
      <c r="V31" s="69">
        <v>8</v>
      </c>
      <c r="W31" s="69">
        <v>8</v>
      </c>
      <c r="X31" s="69">
        <v>8</v>
      </c>
      <c r="Y31" s="69"/>
      <c r="Z31" s="69">
        <v>8</v>
      </c>
      <c r="AA31" s="69">
        <v>8</v>
      </c>
      <c r="AB31" s="69">
        <v>8</v>
      </c>
      <c r="AC31" s="69">
        <v>8</v>
      </c>
      <c r="AD31" s="69">
        <v>8</v>
      </c>
      <c r="AE31" s="69" t="s">
        <v>56</v>
      </c>
      <c r="AF31" s="69"/>
      <c r="AG31" s="69">
        <v>8</v>
      </c>
      <c r="AH31" s="69">
        <v>8</v>
      </c>
      <c r="AI31" s="69">
        <v>8</v>
      </c>
      <c r="AJ31" s="69" t="s">
        <v>56</v>
      </c>
      <c r="AK31" s="69"/>
      <c r="AL31" s="38">
        <f t="shared" si="3"/>
        <v>23.5</v>
      </c>
      <c r="AM31" s="38">
        <f t="shared" si="4"/>
        <v>0.5</v>
      </c>
      <c r="AN31" s="38">
        <f t="shared" si="5"/>
        <v>2</v>
      </c>
      <c r="AO31" s="38">
        <f t="shared" si="6"/>
        <v>0</v>
      </c>
      <c r="AP31" s="38">
        <f t="shared" si="7"/>
        <v>0</v>
      </c>
      <c r="AQ31" s="38">
        <f t="shared" si="8"/>
        <v>0.5</v>
      </c>
      <c r="AR31" s="39">
        <f t="shared" si="9"/>
        <v>26</v>
      </c>
      <c r="AS31" s="40">
        <f>INDEX([1]T04.2026!$C:$C,MATCH(C31,[1]T04.2026!$B:$B,0))</f>
        <v>3</v>
      </c>
      <c r="AT31" s="42">
        <f>INDEX([1]T04.2026!$J:$J,MATCH(C31,[1]T04.2026!$B:$B,0))</f>
        <v>3.5</v>
      </c>
      <c r="AU31" s="41">
        <v>596610</v>
      </c>
      <c r="AV31" s="43">
        <v>880000</v>
      </c>
      <c r="AW31" s="41">
        <v>100000</v>
      </c>
      <c r="AX31" s="41"/>
      <c r="AY31" s="41"/>
      <c r="AZ31" s="41"/>
      <c r="BA31" s="124" t="s">
        <v>185</v>
      </c>
      <c r="BB31" s="54">
        <f t="shared" si="10"/>
        <v>1</v>
      </c>
    </row>
    <row r="32" spans="1:55" ht="30.6" customHeight="1" x14ac:dyDescent="0.3">
      <c r="A32" s="33">
        <f>SUBTOTAL(3,$C$8:C32)</f>
        <v>25</v>
      </c>
      <c r="B32" s="68"/>
      <c r="C32" s="97" t="s">
        <v>81</v>
      </c>
      <c r="D32" s="84" t="s">
        <v>85</v>
      </c>
      <c r="E32" s="44">
        <v>45665</v>
      </c>
      <c r="F32" s="44"/>
      <c r="G32" s="69">
        <v>8</v>
      </c>
      <c r="H32" s="69">
        <v>8</v>
      </c>
      <c r="I32" s="69">
        <v>8</v>
      </c>
      <c r="J32" s="69">
        <v>8</v>
      </c>
      <c r="K32" s="69"/>
      <c r="L32" s="69">
        <v>8</v>
      </c>
      <c r="M32" s="69">
        <v>8</v>
      </c>
      <c r="N32" s="69">
        <v>8</v>
      </c>
      <c r="O32" s="69">
        <v>8</v>
      </c>
      <c r="P32" s="69">
        <v>8</v>
      </c>
      <c r="Q32" s="69">
        <v>8</v>
      </c>
      <c r="R32" s="69"/>
      <c r="S32" s="69">
        <v>8</v>
      </c>
      <c r="T32" s="69">
        <v>8</v>
      </c>
      <c r="U32" s="69">
        <v>8</v>
      </c>
      <c r="V32" s="69">
        <v>8</v>
      </c>
      <c r="W32" s="69">
        <v>8</v>
      </c>
      <c r="X32" s="69">
        <v>8</v>
      </c>
      <c r="Y32" s="69"/>
      <c r="Z32" s="69">
        <v>8</v>
      </c>
      <c r="AA32" s="69">
        <v>8</v>
      </c>
      <c r="AB32" s="69">
        <v>8</v>
      </c>
      <c r="AC32" s="69">
        <v>8</v>
      </c>
      <c r="AD32" s="69">
        <v>8</v>
      </c>
      <c r="AE32" s="69" t="s">
        <v>56</v>
      </c>
      <c r="AF32" s="69"/>
      <c r="AG32" s="69">
        <v>8</v>
      </c>
      <c r="AH32" s="69">
        <v>8</v>
      </c>
      <c r="AI32" s="69">
        <v>8</v>
      </c>
      <c r="AJ32" s="69" t="s">
        <v>56</v>
      </c>
      <c r="AK32" s="69"/>
      <c r="AL32" s="38">
        <f t="shared" si="3"/>
        <v>24</v>
      </c>
      <c r="AM32" s="38">
        <f t="shared" si="4"/>
        <v>0</v>
      </c>
      <c r="AN32" s="38">
        <f t="shared" si="5"/>
        <v>2</v>
      </c>
      <c r="AO32" s="38">
        <f t="shared" si="6"/>
        <v>0</v>
      </c>
      <c r="AP32" s="38">
        <f t="shared" si="7"/>
        <v>0</v>
      </c>
      <c r="AQ32" s="38">
        <f t="shared" si="8"/>
        <v>0</v>
      </c>
      <c r="AR32" s="39">
        <f t="shared" si="9"/>
        <v>26</v>
      </c>
      <c r="AS32" s="40">
        <f>INDEX([1]T04.2026!$C:$C,MATCH(C32,[1]T04.2026!$B:$B,0))</f>
        <v>2.5</v>
      </c>
      <c r="AT32" s="42">
        <f>INDEX([1]T04.2026!$J:$J,MATCH(C32,[1]T04.2026!$B:$B,0))</f>
        <v>3.5</v>
      </c>
      <c r="AU32" s="73">
        <v>596610</v>
      </c>
      <c r="AV32" s="43"/>
      <c r="AW32" s="41">
        <v>100000</v>
      </c>
      <c r="AX32" s="41"/>
      <c r="AY32" s="41"/>
      <c r="AZ32" s="41"/>
      <c r="BA32" s="83" t="s">
        <v>83</v>
      </c>
      <c r="BB32" s="54">
        <f t="shared" si="10"/>
        <v>0</v>
      </c>
    </row>
    <row r="33" spans="1:54" ht="33.6" customHeight="1" x14ac:dyDescent="0.3">
      <c r="A33" s="33">
        <f>SUBTOTAL(3,$C$8:C33)</f>
        <v>26</v>
      </c>
      <c r="B33" s="68"/>
      <c r="C33" s="97" t="s">
        <v>84</v>
      </c>
      <c r="D33" s="84" t="s">
        <v>87</v>
      </c>
      <c r="E33" s="44">
        <v>45698</v>
      </c>
      <c r="F33" s="44"/>
      <c r="G33" s="69">
        <v>8</v>
      </c>
      <c r="H33" s="69">
        <v>8</v>
      </c>
      <c r="I33" s="69">
        <v>8</v>
      </c>
      <c r="J33" s="69">
        <v>8</v>
      </c>
      <c r="K33" s="69"/>
      <c r="L33" s="69">
        <v>8</v>
      </c>
      <c r="M33" s="69">
        <v>8</v>
      </c>
      <c r="N33" s="69">
        <v>8</v>
      </c>
      <c r="O33" s="69">
        <v>8</v>
      </c>
      <c r="P33" s="69">
        <v>8</v>
      </c>
      <c r="Q33" s="69">
        <v>8</v>
      </c>
      <c r="R33" s="69"/>
      <c r="S33" s="69">
        <v>8</v>
      </c>
      <c r="T33" s="69">
        <v>8</v>
      </c>
      <c r="U33" s="69">
        <v>8</v>
      </c>
      <c r="V33" s="69">
        <v>8</v>
      </c>
      <c r="W33" s="69">
        <v>8</v>
      </c>
      <c r="X33" s="69">
        <v>8</v>
      </c>
      <c r="Y33" s="69"/>
      <c r="Z33" s="69">
        <v>8</v>
      </c>
      <c r="AA33" s="69">
        <v>8</v>
      </c>
      <c r="AB33" s="69">
        <v>8</v>
      </c>
      <c r="AC33" s="69">
        <v>8</v>
      </c>
      <c r="AD33" s="69">
        <v>8</v>
      </c>
      <c r="AE33" s="69" t="s">
        <v>56</v>
      </c>
      <c r="AF33" s="69"/>
      <c r="AG33" s="69">
        <v>8</v>
      </c>
      <c r="AH33" s="69">
        <v>8</v>
      </c>
      <c r="AI33" s="69">
        <v>8</v>
      </c>
      <c r="AJ33" s="69" t="s">
        <v>56</v>
      </c>
      <c r="AK33" s="69"/>
      <c r="AL33" s="38">
        <f t="shared" si="3"/>
        <v>24</v>
      </c>
      <c r="AM33" s="38">
        <f t="shared" si="4"/>
        <v>0</v>
      </c>
      <c r="AN33" s="38">
        <f t="shared" si="5"/>
        <v>2</v>
      </c>
      <c r="AO33" s="38">
        <f t="shared" si="6"/>
        <v>0</v>
      </c>
      <c r="AP33" s="38">
        <f t="shared" si="7"/>
        <v>0</v>
      </c>
      <c r="AQ33" s="38">
        <f t="shared" si="8"/>
        <v>0</v>
      </c>
      <c r="AR33" s="39">
        <f t="shared" si="9"/>
        <v>26</v>
      </c>
      <c r="AS33" s="40">
        <f>INDEX([1]T04.2026!$C:$C,MATCH(C33,[1]T04.2026!$B:$B,0))</f>
        <v>2</v>
      </c>
      <c r="AT33" s="42">
        <f>INDEX([1]T04.2026!$J:$J,MATCH(C33,[1]T04.2026!$B:$B,0))</f>
        <v>3</v>
      </c>
      <c r="AU33" s="73">
        <v>596610</v>
      </c>
      <c r="AV33" s="43">
        <v>80000</v>
      </c>
      <c r="AW33" s="41">
        <v>100000</v>
      </c>
      <c r="AX33" s="41"/>
      <c r="AY33" s="41">
        <v>300000</v>
      </c>
      <c r="AZ33" s="41"/>
      <c r="BA33" s="123" t="s">
        <v>179</v>
      </c>
      <c r="BB33" s="54">
        <f t="shared" si="10"/>
        <v>0</v>
      </c>
    </row>
    <row r="34" spans="1:54" ht="15.6" customHeight="1" x14ac:dyDescent="0.3">
      <c r="A34" s="33">
        <f>SUBTOTAL(3,$C$8:C34)</f>
        <v>27</v>
      </c>
      <c r="B34" s="68"/>
      <c r="C34" s="86" t="s">
        <v>28</v>
      </c>
      <c r="D34" s="84" t="s">
        <v>22</v>
      </c>
      <c r="E34" s="44">
        <v>43255</v>
      </c>
      <c r="F34" s="44"/>
      <c r="G34" s="69">
        <v>8</v>
      </c>
      <c r="H34" s="69">
        <v>8</v>
      </c>
      <c r="I34" s="69">
        <v>8</v>
      </c>
      <c r="J34" s="69">
        <v>8</v>
      </c>
      <c r="K34" s="69"/>
      <c r="L34" s="69">
        <v>8</v>
      </c>
      <c r="M34" s="69">
        <v>8</v>
      </c>
      <c r="N34" s="69">
        <v>8</v>
      </c>
      <c r="O34" s="69">
        <v>8</v>
      </c>
      <c r="P34" s="69" t="s">
        <v>25</v>
      </c>
      <c r="Q34" s="69">
        <v>8</v>
      </c>
      <c r="R34" s="69"/>
      <c r="S34" s="69">
        <v>8</v>
      </c>
      <c r="T34" s="69">
        <v>8</v>
      </c>
      <c r="U34" s="69">
        <v>8</v>
      </c>
      <c r="V34" s="69">
        <v>8</v>
      </c>
      <c r="W34" s="69">
        <v>8</v>
      </c>
      <c r="X34" s="69">
        <v>8</v>
      </c>
      <c r="Y34" s="69"/>
      <c r="Z34" s="69">
        <v>8</v>
      </c>
      <c r="AA34" s="69">
        <v>8</v>
      </c>
      <c r="AB34" s="69">
        <v>8</v>
      </c>
      <c r="AC34" s="69">
        <v>8</v>
      </c>
      <c r="AD34" s="69">
        <v>8</v>
      </c>
      <c r="AE34" s="69" t="s">
        <v>56</v>
      </c>
      <c r="AF34" s="69"/>
      <c r="AG34" s="69">
        <v>8</v>
      </c>
      <c r="AH34" s="69">
        <v>8</v>
      </c>
      <c r="AI34" s="69">
        <v>8</v>
      </c>
      <c r="AJ34" s="69" t="s">
        <v>56</v>
      </c>
      <c r="AK34" s="69"/>
      <c r="AL34" s="38">
        <f t="shared" si="3"/>
        <v>23.5</v>
      </c>
      <c r="AM34" s="38">
        <f t="shared" si="4"/>
        <v>0.5</v>
      </c>
      <c r="AN34" s="38">
        <f t="shared" si="5"/>
        <v>2</v>
      </c>
      <c r="AO34" s="38">
        <f t="shared" si="6"/>
        <v>0</v>
      </c>
      <c r="AP34" s="38">
        <f t="shared" si="7"/>
        <v>0</v>
      </c>
      <c r="AQ34" s="38">
        <f t="shared" si="8"/>
        <v>0.5</v>
      </c>
      <c r="AR34" s="39">
        <f t="shared" si="9"/>
        <v>26</v>
      </c>
      <c r="AS34" s="40">
        <f>INDEX([1]T04.2026!$C:$C,MATCH(C34,[1]T04.2026!$B:$B,0))</f>
        <v>3</v>
      </c>
      <c r="AT34" s="42">
        <f>INDEX([1]T04.2026!$J:$J,MATCH(C34,[1]T04.2026!$B:$B,0))</f>
        <v>3.5</v>
      </c>
      <c r="AU34" s="41">
        <v>636215.57999999996</v>
      </c>
      <c r="AV34" s="43"/>
      <c r="AW34" s="41"/>
      <c r="AX34" s="41"/>
      <c r="AY34" s="41"/>
      <c r="AZ34" s="41"/>
      <c r="BA34" s="83" t="s">
        <v>104</v>
      </c>
      <c r="BB34" s="54">
        <f t="shared" si="10"/>
        <v>1</v>
      </c>
    </row>
    <row r="35" spans="1:54" ht="62.4" customHeight="1" x14ac:dyDescent="0.3">
      <c r="A35" s="33">
        <f>SUBTOTAL(3,$C$8:C35)</f>
        <v>28</v>
      </c>
      <c r="B35" s="68"/>
      <c r="C35" s="86" t="s">
        <v>95</v>
      </c>
      <c r="D35" s="84" t="s">
        <v>22</v>
      </c>
      <c r="E35" s="44">
        <v>45755</v>
      </c>
      <c r="F35" s="44"/>
      <c r="G35" s="69">
        <v>8</v>
      </c>
      <c r="H35" s="69">
        <v>8</v>
      </c>
      <c r="I35" s="69">
        <v>8</v>
      </c>
      <c r="J35" s="69">
        <v>8</v>
      </c>
      <c r="K35" s="69"/>
      <c r="L35" s="69">
        <v>8</v>
      </c>
      <c r="M35" s="69">
        <v>8</v>
      </c>
      <c r="N35" s="69">
        <v>8</v>
      </c>
      <c r="O35" s="69">
        <v>8</v>
      </c>
      <c r="P35" s="69">
        <v>8</v>
      </c>
      <c r="Q35" s="69">
        <v>8</v>
      </c>
      <c r="R35" s="69"/>
      <c r="S35" s="69" t="s">
        <v>27</v>
      </c>
      <c r="T35" s="69">
        <v>8</v>
      </c>
      <c r="U35" s="69">
        <v>8</v>
      </c>
      <c r="V35" s="69">
        <v>8</v>
      </c>
      <c r="W35" s="69">
        <v>8</v>
      </c>
      <c r="X35" s="69">
        <v>8</v>
      </c>
      <c r="Y35" s="69"/>
      <c r="Z35" s="69">
        <v>8</v>
      </c>
      <c r="AA35" s="69">
        <v>8</v>
      </c>
      <c r="AB35" s="69">
        <v>8</v>
      </c>
      <c r="AC35" s="69">
        <v>8</v>
      </c>
      <c r="AD35" s="69">
        <v>8</v>
      </c>
      <c r="AE35" s="69" t="s">
        <v>56</v>
      </c>
      <c r="AF35" s="69"/>
      <c r="AG35" s="69">
        <v>8</v>
      </c>
      <c r="AH35" s="69">
        <v>8</v>
      </c>
      <c r="AI35" s="69">
        <v>8</v>
      </c>
      <c r="AJ35" s="69" t="s">
        <v>56</v>
      </c>
      <c r="AK35" s="69"/>
      <c r="AL35" s="38">
        <f t="shared" si="3"/>
        <v>23</v>
      </c>
      <c r="AM35" s="38">
        <f t="shared" si="4"/>
        <v>1</v>
      </c>
      <c r="AN35" s="38">
        <f t="shared" si="5"/>
        <v>2</v>
      </c>
      <c r="AO35" s="38">
        <f t="shared" si="6"/>
        <v>0</v>
      </c>
      <c r="AP35" s="38">
        <f t="shared" si="7"/>
        <v>0</v>
      </c>
      <c r="AQ35" s="38">
        <f t="shared" si="8"/>
        <v>1</v>
      </c>
      <c r="AR35" s="39">
        <f t="shared" si="9"/>
        <v>26</v>
      </c>
      <c r="AS35" s="40">
        <f>INDEX([1]T04.2026!$C:$C,MATCH(C35,[1]T04.2026!$B:$B,0))</f>
        <v>1.5</v>
      </c>
      <c r="AT35" s="42">
        <f>INDEX([1]T04.2026!$J:$J,MATCH(C35,[1]T04.2026!$B:$B,0))</f>
        <v>1.5</v>
      </c>
      <c r="AU35" s="73">
        <v>596610</v>
      </c>
      <c r="AV35" s="43">
        <v>80000</v>
      </c>
      <c r="AW35" s="41">
        <v>100000</v>
      </c>
      <c r="AX35" s="41"/>
      <c r="AY35" s="41"/>
      <c r="AZ35" s="41"/>
      <c r="BA35" s="123" t="s">
        <v>180</v>
      </c>
      <c r="BB35" s="54">
        <f t="shared" si="10"/>
        <v>0</v>
      </c>
    </row>
    <row r="36" spans="1:54" ht="15.6" customHeight="1" x14ac:dyDescent="0.3">
      <c r="A36" s="33">
        <f>SUBTOTAL(3,$C$8:C36)</f>
        <v>29</v>
      </c>
      <c r="B36" s="68"/>
      <c r="C36" s="86" t="s">
        <v>99</v>
      </c>
      <c r="D36" s="84" t="s">
        <v>22</v>
      </c>
      <c r="E36" s="44">
        <v>45796</v>
      </c>
      <c r="F36" s="44"/>
      <c r="G36" s="69">
        <v>8</v>
      </c>
      <c r="H36" s="69">
        <v>8</v>
      </c>
      <c r="I36" s="69">
        <v>8</v>
      </c>
      <c r="J36" s="69">
        <v>8</v>
      </c>
      <c r="K36" s="69"/>
      <c r="L36" s="69">
        <v>8</v>
      </c>
      <c r="M36" s="69">
        <v>8</v>
      </c>
      <c r="N36" s="69" t="s">
        <v>27</v>
      </c>
      <c r="O36" s="69">
        <v>8</v>
      </c>
      <c r="P36" s="69">
        <v>8</v>
      </c>
      <c r="Q36" s="69">
        <v>8</v>
      </c>
      <c r="R36" s="69"/>
      <c r="S36" s="69">
        <v>8</v>
      </c>
      <c r="T36" s="69">
        <v>8</v>
      </c>
      <c r="U36" s="69">
        <v>8</v>
      </c>
      <c r="V36" s="69">
        <v>8</v>
      </c>
      <c r="W36" s="69">
        <v>8</v>
      </c>
      <c r="X36" s="69">
        <v>8</v>
      </c>
      <c r="Y36" s="69"/>
      <c r="Z36" s="69">
        <v>8</v>
      </c>
      <c r="AA36" s="69">
        <v>8</v>
      </c>
      <c r="AB36" s="69">
        <v>8</v>
      </c>
      <c r="AC36" s="69">
        <v>8</v>
      </c>
      <c r="AD36" s="69">
        <v>8</v>
      </c>
      <c r="AE36" s="69" t="s">
        <v>56</v>
      </c>
      <c r="AF36" s="69"/>
      <c r="AG36" s="69">
        <v>8</v>
      </c>
      <c r="AH36" s="69">
        <v>8</v>
      </c>
      <c r="AI36" s="69">
        <v>8</v>
      </c>
      <c r="AJ36" s="69" t="s">
        <v>56</v>
      </c>
      <c r="AK36" s="69"/>
      <c r="AL36" s="38">
        <f t="shared" si="3"/>
        <v>23</v>
      </c>
      <c r="AM36" s="38">
        <f t="shared" si="4"/>
        <v>1</v>
      </c>
      <c r="AN36" s="38">
        <f t="shared" si="5"/>
        <v>2</v>
      </c>
      <c r="AO36" s="38">
        <f t="shared" si="6"/>
        <v>0</v>
      </c>
      <c r="AP36" s="38">
        <f t="shared" si="7"/>
        <v>0</v>
      </c>
      <c r="AQ36" s="38">
        <f t="shared" si="8"/>
        <v>1</v>
      </c>
      <c r="AR36" s="39">
        <f t="shared" si="9"/>
        <v>26</v>
      </c>
      <c r="AS36" s="40">
        <f>INDEX([1]T04.2026!$C:$C,MATCH(C36,[1]T04.2026!$B:$B,0))</f>
        <v>2</v>
      </c>
      <c r="AT36" s="42">
        <f>INDEX([1]T04.2026!$J:$J,MATCH(C36,[1]T04.2026!$B:$B,0))</f>
        <v>2</v>
      </c>
      <c r="AU36" s="41">
        <v>596610</v>
      </c>
      <c r="AV36" s="43"/>
      <c r="AW36" s="41">
        <v>100000</v>
      </c>
      <c r="AX36" s="41"/>
      <c r="AY36" s="41"/>
      <c r="AZ36" s="41"/>
      <c r="BA36" s="142" t="s">
        <v>159</v>
      </c>
      <c r="BB36" s="54">
        <f t="shared" si="10"/>
        <v>0</v>
      </c>
    </row>
    <row r="37" spans="1:54" ht="15.6" customHeight="1" x14ac:dyDescent="0.3">
      <c r="A37" s="33">
        <f>SUBTOTAL(3,$C$8:C37)</f>
        <v>30</v>
      </c>
      <c r="B37" s="68"/>
      <c r="C37" s="86" t="s">
        <v>100</v>
      </c>
      <c r="D37" s="84" t="s">
        <v>22</v>
      </c>
      <c r="E37" s="44">
        <v>45817</v>
      </c>
      <c r="F37" s="44"/>
      <c r="G37" s="69">
        <v>8</v>
      </c>
      <c r="H37" s="69">
        <v>8</v>
      </c>
      <c r="I37" s="69">
        <v>8</v>
      </c>
      <c r="J37" s="69">
        <v>8</v>
      </c>
      <c r="K37" s="69"/>
      <c r="L37" s="69">
        <v>8</v>
      </c>
      <c r="M37" s="69">
        <v>8</v>
      </c>
      <c r="N37" s="69">
        <v>8</v>
      </c>
      <c r="O37" s="69">
        <v>8</v>
      </c>
      <c r="P37" s="69">
        <v>8</v>
      </c>
      <c r="Q37" s="69">
        <v>8</v>
      </c>
      <c r="R37" s="69"/>
      <c r="S37" s="69">
        <v>8</v>
      </c>
      <c r="T37" s="69">
        <v>8</v>
      </c>
      <c r="U37" s="69">
        <v>8</v>
      </c>
      <c r="V37" s="69">
        <v>8</v>
      </c>
      <c r="W37" s="69">
        <v>8</v>
      </c>
      <c r="X37" s="69">
        <v>8</v>
      </c>
      <c r="Y37" s="69"/>
      <c r="Z37" s="69">
        <v>8</v>
      </c>
      <c r="AA37" s="69">
        <v>8</v>
      </c>
      <c r="AB37" s="69">
        <v>8</v>
      </c>
      <c r="AC37" s="69">
        <v>8</v>
      </c>
      <c r="AD37" s="69">
        <v>8</v>
      </c>
      <c r="AE37" s="69" t="s">
        <v>56</v>
      </c>
      <c r="AF37" s="69"/>
      <c r="AG37" s="69">
        <v>8</v>
      </c>
      <c r="AH37" s="69">
        <v>8</v>
      </c>
      <c r="AI37" s="69">
        <v>8</v>
      </c>
      <c r="AJ37" s="69" t="s">
        <v>56</v>
      </c>
      <c r="AK37" s="69"/>
      <c r="AL37" s="38">
        <f t="shared" si="3"/>
        <v>24</v>
      </c>
      <c r="AM37" s="38">
        <f t="shared" si="4"/>
        <v>0</v>
      </c>
      <c r="AN37" s="38">
        <f t="shared" si="5"/>
        <v>2</v>
      </c>
      <c r="AO37" s="38">
        <f t="shared" si="6"/>
        <v>0</v>
      </c>
      <c r="AP37" s="38">
        <f t="shared" si="7"/>
        <v>0</v>
      </c>
      <c r="AQ37" s="38">
        <f t="shared" si="8"/>
        <v>0</v>
      </c>
      <c r="AR37" s="39">
        <f t="shared" si="9"/>
        <v>26</v>
      </c>
      <c r="AS37" s="40">
        <f>INDEX([1]T04.2026!$C:$C,MATCH(C37,[1]T04.2026!$B:$B,0))</f>
        <v>2</v>
      </c>
      <c r="AT37" s="42">
        <f>INDEX([1]T04.2026!$J:$J,MATCH(C37,[1]T04.2026!$B:$B,0))</f>
        <v>3</v>
      </c>
      <c r="AU37" s="41">
        <v>596610</v>
      </c>
      <c r="AV37" s="43">
        <v>1200000</v>
      </c>
      <c r="AW37" s="41">
        <v>100000</v>
      </c>
      <c r="AX37" s="41"/>
      <c r="AY37" s="41"/>
      <c r="AZ37" s="41"/>
      <c r="BA37" s="76" t="s">
        <v>113</v>
      </c>
      <c r="BB37" s="54">
        <f t="shared" si="10"/>
        <v>0</v>
      </c>
    </row>
    <row r="38" spans="1:54" ht="15.6" customHeight="1" x14ac:dyDescent="0.3">
      <c r="A38" s="33">
        <f>SUBTOTAL(3,$C$8:C38)</f>
        <v>31</v>
      </c>
      <c r="B38" s="68"/>
      <c r="C38" s="86" t="s">
        <v>101</v>
      </c>
      <c r="D38" s="84" t="s">
        <v>118</v>
      </c>
      <c r="E38" s="44">
        <v>45817</v>
      </c>
      <c r="F38" s="44"/>
      <c r="G38" s="69">
        <v>8</v>
      </c>
      <c r="H38" s="69">
        <v>8</v>
      </c>
      <c r="I38" s="69">
        <v>8</v>
      </c>
      <c r="J38" s="69">
        <v>8</v>
      </c>
      <c r="K38" s="69"/>
      <c r="L38" s="69">
        <v>8</v>
      </c>
      <c r="M38" s="69">
        <v>8</v>
      </c>
      <c r="N38" s="69">
        <v>8</v>
      </c>
      <c r="O38" s="69">
        <v>8</v>
      </c>
      <c r="P38" s="69">
        <v>8</v>
      </c>
      <c r="Q38" s="69">
        <v>8</v>
      </c>
      <c r="R38" s="69"/>
      <c r="S38" s="69">
        <v>8</v>
      </c>
      <c r="T38" s="69">
        <v>8</v>
      </c>
      <c r="U38" s="69">
        <v>8</v>
      </c>
      <c r="V38" s="69">
        <v>8</v>
      </c>
      <c r="W38" s="69">
        <v>8</v>
      </c>
      <c r="X38" s="69" t="s">
        <v>27</v>
      </c>
      <c r="Y38" s="69"/>
      <c r="Z38" s="69">
        <v>8</v>
      </c>
      <c r="AA38" s="69">
        <v>8</v>
      </c>
      <c r="AB38" s="69">
        <v>8</v>
      </c>
      <c r="AC38" s="69">
        <v>8</v>
      </c>
      <c r="AD38" s="69">
        <v>8</v>
      </c>
      <c r="AE38" s="69" t="s">
        <v>56</v>
      </c>
      <c r="AF38" s="69"/>
      <c r="AG38" s="69">
        <v>8</v>
      </c>
      <c r="AH38" s="69">
        <v>8</v>
      </c>
      <c r="AI38" s="69">
        <v>8</v>
      </c>
      <c r="AJ38" s="69" t="s">
        <v>56</v>
      </c>
      <c r="AK38" s="69"/>
      <c r="AL38" s="38">
        <f t="shared" si="3"/>
        <v>23</v>
      </c>
      <c r="AM38" s="38">
        <f t="shared" si="4"/>
        <v>1</v>
      </c>
      <c r="AN38" s="38">
        <f t="shared" si="5"/>
        <v>2</v>
      </c>
      <c r="AO38" s="38">
        <f t="shared" si="6"/>
        <v>0</v>
      </c>
      <c r="AP38" s="38">
        <f t="shared" si="7"/>
        <v>0</v>
      </c>
      <c r="AQ38" s="38">
        <f t="shared" si="8"/>
        <v>1</v>
      </c>
      <c r="AR38" s="39">
        <f t="shared" si="9"/>
        <v>26</v>
      </c>
      <c r="AS38" s="40">
        <f>INDEX([1]T04.2026!$C:$C,MATCH(C38,[1]T04.2026!$B:$B,0))</f>
        <v>0</v>
      </c>
      <c r="AT38" s="42">
        <f>INDEX([1]T04.2026!$J:$J,MATCH(C38,[1]T04.2026!$B:$B,0))</f>
        <v>0</v>
      </c>
      <c r="AU38" s="41">
        <v>840000</v>
      </c>
      <c r="AV38" s="43">
        <v>80000</v>
      </c>
      <c r="AW38" s="41">
        <v>100000</v>
      </c>
      <c r="AX38" s="41"/>
      <c r="AY38" s="41"/>
      <c r="AZ38" s="41">
        <f>10*70000</f>
        <v>700000</v>
      </c>
      <c r="BA38" s="76" t="s">
        <v>178</v>
      </c>
      <c r="BB38" s="54">
        <f t="shared" si="10"/>
        <v>0</v>
      </c>
    </row>
    <row r="39" spans="1:54" ht="15.6" customHeight="1" x14ac:dyDescent="0.3">
      <c r="A39" s="33">
        <f>SUBTOTAL(3,$C$8:C39)</f>
        <v>32</v>
      </c>
      <c r="B39" s="68"/>
      <c r="C39" s="86" t="s">
        <v>102</v>
      </c>
      <c r="D39" s="84" t="s">
        <v>117</v>
      </c>
      <c r="E39" s="44">
        <v>45838</v>
      </c>
      <c r="F39" s="44"/>
      <c r="G39" s="69">
        <v>8</v>
      </c>
      <c r="H39" s="69">
        <v>8</v>
      </c>
      <c r="I39" s="69">
        <v>8</v>
      </c>
      <c r="J39" s="69">
        <v>8</v>
      </c>
      <c r="K39" s="69"/>
      <c r="L39" s="69">
        <v>8</v>
      </c>
      <c r="M39" s="69">
        <v>8</v>
      </c>
      <c r="N39" s="69">
        <v>8</v>
      </c>
      <c r="O39" s="69">
        <v>8</v>
      </c>
      <c r="P39" s="69">
        <v>8</v>
      </c>
      <c r="Q39" s="69">
        <v>8</v>
      </c>
      <c r="R39" s="69"/>
      <c r="S39" s="69">
        <v>8</v>
      </c>
      <c r="T39" s="69">
        <v>8</v>
      </c>
      <c r="U39" s="69">
        <v>8</v>
      </c>
      <c r="V39" s="69">
        <v>8</v>
      </c>
      <c r="W39" s="69">
        <v>8</v>
      </c>
      <c r="X39" s="69">
        <v>8</v>
      </c>
      <c r="Y39" s="69"/>
      <c r="Z39" s="69">
        <v>8</v>
      </c>
      <c r="AA39" s="69">
        <v>8</v>
      </c>
      <c r="AB39" s="69">
        <v>8</v>
      </c>
      <c r="AC39" s="69">
        <v>8</v>
      </c>
      <c r="AD39" s="69">
        <v>8</v>
      </c>
      <c r="AE39" s="69" t="s">
        <v>56</v>
      </c>
      <c r="AF39" s="69"/>
      <c r="AG39" s="69">
        <v>8</v>
      </c>
      <c r="AH39" s="69">
        <v>8</v>
      </c>
      <c r="AI39" s="69">
        <v>8</v>
      </c>
      <c r="AJ39" s="69" t="s">
        <v>56</v>
      </c>
      <c r="AK39" s="69"/>
      <c r="AL39" s="38">
        <f t="shared" si="3"/>
        <v>24</v>
      </c>
      <c r="AM39" s="38">
        <f t="shared" si="4"/>
        <v>0</v>
      </c>
      <c r="AN39" s="38">
        <f t="shared" si="5"/>
        <v>2</v>
      </c>
      <c r="AO39" s="38">
        <f t="shared" si="6"/>
        <v>0</v>
      </c>
      <c r="AP39" s="38">
        <f t="shared" si="7"/>
        <v>0</v>
      </c>
      <c r="AQ39" s="38">
        <f t="shared" si="8"/>
        <v>0</v>
      </c>
      <c r="AR39" s="39">
        <f t="shared" si="9"/>
        <v>26</v>
      </c>
      <c r="AS39" s="40">
        <f>INDEX([1]T04.2026!$C:$C,MATCH(C39,[1]T04.2026!$B:$B,0))</f>
        <v>3</v>
      </c>
      <c r="AT39" s="42">
        <f>INDEX([1]T04.2026!$J:$J,MATCH(C39,[1]T04.2026!$B:$B,0))</f>
        <v>4</v>
      </c>
      <c r="AU39" s="73">
        <v>596610</v>
      </c>
      <c r="AV39" s="43"/>
      <c r="AW39" s="41"/>
      <c r="AX39" s="41"/>
      <c r="AY39" s="41"/>
      <c r="AZ39" s="41"/>
      <c r="BA39" s="76" t="s">
        <v>120</v>
      </c>
      <c r="BB39" s="54">
        <f t="shared" si="10"/>
        <v>0</v>
      </c>
    </row>
    <row r="40" spans="1:54" ht="15.6" customHeight="1" x14ac:dyDescent="0.3">
      <c r="A40" s="33">
        <f>SUBTOTAL(3,$C$8:C40)</f>
        <v>33</v>
      </c>
      <c r="B40" s="68"/>
      <c r="C40" s="86" t="s">
        <v>103</v>
      </c>
      <c r="D40" s="84" t="s">
        <v>111</v>
      </c>
      <c r="E40" s="44">
        <v>45838</v>
      </c>
      <c r="F40" s="44"/>
      <c r="G40" s="69">
        <v>8</v>
      </c>
      <c r="H40" s="69">
        <v>8</v>
      </c>
      <c r="I40" s="69" t="s">
        <v>27</v>
      </c>
      <c r="J40" s="69">
        <v>8</v>
      </c>
      <c r="K40" s="69"/>
      <c r="L40" s="69">
        <v>8</v>
      </c>
      <c r="M40" s="69">
        <v>8</v>
      </c>
      <c r="N40" s="69">
        <v>8</v>
      </c>
      <c r="O40" s="69">
        <v>8</v>
      </c>
      <c r="P40" s="69">
        <v>8</v>
      </c>
      <c r="Q40" s="69">
        <v>8</v>
      </c>
      <c r="R40" s="69"/>
      <c r="S40" s="69">
        <v>8</v>
      </c>
      <c r="T40" s="69">
        <v>8</v>
      </c>
      <c r="U40" s="69">
        <v>8</v>
      </c>
      <c r="V40" s="69">
        <v>8</v>
      </c>
      <c r="W40" s="69">
        <v>8</v>
      </c>
      <c r="X40" s="69">
        <v>8</v>
      </c>
      <c r="Y40" s="69"/>
      <c r="Z40" s="69">
        <v>8</v>
      </c>
      <c r="AA40" s="69">
        <v>8</v>
      </c>
      <c r="AB40" s="69">
        <v>8</v>
      </c>
      <c r="AC40" s="69">
        <v>8</v>
      </c>
      <c r="AD40" s="69">
        <v>8</v>
      </c>
      <c r="AE40" s="69" t="s">
        <v>56</v>
      </c>
      <c r="AF40" s="69"/>
      <c r="AG40" s="69">
        <v>8</v>
      </c>
      <c r="AH40" s="69">
        <v>8</v>
      </c>
      <c r="AI40" s="69">
        <v>8</v>
      </c>
      <c r="AJ40" s="69" t="s">
        <v>56</v>
      </c>
      <c r="AK40" s="69"/>
      <c r="AL40" s="38">
        <f t="shared" si="3"/>
        <v>23</v>
      </c>
      <c r="AM40" s="38">
        <f t="shared" si="4"/>
        <v>1</v>
      </c>
      <c r="AN40" s="38">
        <f t="shared" si="5"/>
        <v>2</v>
      </c>
      <c r="AO40" s="38">
        <f t="shared" si="6"/>
        <v>0</v>
      </c>
      <c r="AP40" s="38">
        <f t="shared" si="7"/>
        <v>0</v>
      </c>
      <c r="AQ40" s="38">
        <f t="shared" si="8"/>
        <v>1</v>
      </c>
      <c r="AR40" s="39">
        <f t="shared" si="9"/>
        <v>26</v>
      </c>
      <c r="AS40" s="40">
        <f>INDEX([1]T04.2026!$C:$C,MATCH(C40,[1]T04.2026!$B:$B,0))</f>
        <v>3</v>
      </c>
      <c r="AT40" s="42">
        <f>INDEX([1]T04.2026!$J:$J,MATCH(C40,[1]T04.2026!$B:$B,0))</f>
        <v>3</v>
      </c>
      <c r="AU40" s="91"/>
      <c r="AV40" s="43"/>
      <c r="AW40" s="41">
        <v>100000</v>
      </c>
      <c r="AX40" s="41"/>
      <c r="AY40" s="41"/>
      <c r="AZ40" s="41"/>
      <c r="BA40" s="144" t="s">
        <v>114</v>
      </c>
      <c r="BB40" s="54">
        <f t="shared" si="10"/>
        <v>0</v>
      </c>
    </row>
    <row r="41" spans="1:54" ht="15.6" customHeight="1" x14ac:dyDescent="0.3">
      <c r="A41" s="33">
        <f>SUBTOTAL(3,$C$8:C41)</f>
        <v>34</v>
      </c>
      <c r="B41" s="68"/>
      <c r="C41" s="86" t="s">
        <v>108</v>
      </c>
      <c r="D41" s="84" t="s">
        <v>22</v>
      </c>
      <c r="E41" s="44">
        <v>45852</v>
      </c>
      <c r="F41" s="44"/>
      <c r="G41" s="69">
        <v>8</v>
      </c>
      <c r="H41" s="69">
        <v>8</v>
      </c>
      <c r="I41" s="69">
        <v>8</v>
      </c>
      <c r="J41" s="69">
        <v>8</v>
      </c>
      <c r="K41" s="69"/>
      <c r="L41" s="69">
        <v>8</v>
      </c>
      <c r="M41" s="69">
        <v>8</v>
      </c>
      <c r="N41" s="69">
        <v>8</v>
      </c>
      <c r="O41" s="69">
        <v>8</v>
      </c>
      <c r="P41" s="69">
        <v>8</v>
      </c>
      <c r="Q41" s="69">
        <v>8</v>
      </c>
      <c r="R41" s="69"/>
      <c r="S41" s="69">
        <v>8</v>
      </c>
      <c r="T41" s="69" t="s">
        <v>27</v>
      </c>
      <c r="U41" s="69">
        <v>8</v>
      </c>
      <c r="V41" s="69">
        <v>8</v>
      </c>
      <c r="W41" s="69">
        <v>8</v>
      </c>
      <c r="X41" s="69">
        <v>8</v>
      </c>
      <c r="Y41" s="69"/>
      <c r="Z41" s="69">
        <v>8</v>
      </c>
      <c r="AA41" s="69">
        <v>8</v>
      </c>
      <c r="AB41" s="69">
        <v>8</v>
      </c>
      <c r="AC41" s="69">
        <v>8</v>
      </c>
      <c r="AD41" s="69">
        <v>8</v>
      </c>
      <c r="AE41" s="69" t="s">
        <v>56</v>
      </c>
      <c r="AF41" s="69"/>
      <c r="AG41" s="69">
        <v>8</v>
      </c>
      <c r="AH41" s="69">
        <v>8</v>
      </c>
      <c r="AI41" s="69">
        <v>8</v>
      </c>
      <c r="AJ41" s="69" t="s">
        <v>56</v>
      </c>
      <c r="AK41" s="69"/>
      <c r="AL41" s="38">
        <f t="shared" si="3"/>
        <v>23</v>
      </c>
      <c r="AM41" s="38">
        <f t="shared" si="4"/>
        <v>1</v>
      </c>
      <c r="AN41" s="38">
        <f t="shared" si="5"/>
        <v>2</v>
      </c>
      <c r="AO41" s="38">
        <f t="shared" si="6"/>
        <v>0</v>
      </c>
      <c r="AP41" s="38">
        <f t="shared" si="7"/>
        <v>0</v>
      </c>
      <c r="AQ41" s="38">
        <f t="shared" si="8"/>
        <v>1</v>
      </c>
      <c r="AR41" s="39">
        <f t="shared" si="9"/>
        <v>26</v>
      </c>
      <c r="AS41" s="40">
        <f>INDEX([1]T04.2026!$C:$C,MATCH(C41,[1]T04.2026!$B:$B,0))</f>
        <v>3</v>
      </c>
      <c r="AT41" s="42">
        <f>INDEX([1]T04.2026!$J:$J,MATCH(C41,[1]T04.2026!$B:$B,0))</f>
        <v>3</v>
      </c>
      <c r="AU41" s="73">
        <v>596610</v>
      </c>
      <c r="AV41" s="43">
        <v>100000</v>
      </c>
      <c r="AW41" s="41">
        <v>100000</v>
      </c>
      <c r="AX41" s="41"/>
      <c r="AY41" s="41"/>
      <c r="AZ41" s="41"/>
      <c r="BA41" s="76" t="s">
        <v>115</v>
      </c>
      <c r="BB41" s="54">
        <f t="shared" si="10"/>
        <v>0</v>
      </c>
    </row>
    <row r="42" spans="1:54" ht="15.6" customHeight="1" x14ac:dyDescent="0.3">
      <c r="A42" s="33">
        <f>SUBTOTAL(3,$C$8:C42)</f>
        <v>35</v>
      </c>
      <c r="B42" s="68"/>
      <c r="C42" s="86" t="s">
        <v>109</v>
      </c>
      <c r="D42" s="84" t="s">
        <v>31</v>
      </c>
      <c r="E42" s="44">
        <v>45866</v>
      </c>
      <c r="F42" s="44"/>
      <c r="G42" s="69">
        <v>8</v>
      </c>
      <c r="H42" s="69">
        <v>8</v>
      </c>
      <c r="I42" s="69">
        <v>8</v>
      </c>
      <c r="J42" s="69">
        <v>8</v>
      </c>
      <c r="K42" s="69"/>
      <c r="L42" s="69">
        <v>8</v>
      </c>
      <c r="M42" s="69">
        <v>8</v>
      </c>
      <c r="N42" s="69">
        <v>8</v>
      </c>
      <c r="O42" s="69">
        <v>8</v>
      </c>
      <c r="P42" s="69">
        <v>8</v>
      </c>
      <c r="Q42" s="69">
        <v>8</v>
      </c>
      <c r="R42" s="69"/>
      <c r="S42" s="69">
        <v>8</v>
      </c>
      <c r="T42" s="69">
        <v>8</v>
      </c>
      <c r="U42" s="69">
        <v>8</v>
      </c>
      <c r="V42" s="69">
        <v>8</v>
      </c>
      <c r="W42" s="69">
        <v>8</v>
      </c>
      <c r="X42" s="69">
        <v>8</v>
      </c>
      <c r="Y42" s="69"/>
      <c r="Z42" s="69">
        <v>8</v>
      </c>
      <c r="AA42" s="69">
        <v>8</v>
      </c>
      <c r="AB42" s="69">
        <v>8</v>
      </c>
      <c r="AC42" s="69">
        <v>8</v>
      </c>
      <c r="AD42" s="69">
        <v>8</v>
      </c>
      <c r="AE42" s="69" t="s">
        <v>56</v>
      </c>
      <c r="AF42" s="69"/>
      <c r="AG42" s="69">
        <v>8</v>
      </c>
      <c r="AH42" s="69">
        <v>8</v>
      </c>
      <c r="AI42" s="69">
        <v>8</v>
      </c>
      <c r="AJ42" s="69" t="s">
        <v>56</v>
      </c>
      <c r="AK42" s="69"/>
      <c r="AL42" s="38">
        <f t="shared" si="3"/>
        <v>24</v>
      </c>
      <c r="AM42" s="38">
        <f t="shared" si="4"/>
        <v>0</v>
      </c>
      <c r="AN42" s="38">
        <f t="shared" si="5"/>
        <v>2</v>
      </c>
      <c r="AO42" s="38">
        <f t="shared" si="6"/>
        <v>0</v>
      </c>
      <c r="AP42" s="38">
        <f t="shared" si="7"/>
        <v>0</v>
      </c>
      <c r="AQ42" s="38">
        <f t="shared" si="8"/>
        <v>0</v>
      </c>
      <c r="AR42" s="39">
        <f t="shared" si="9"/>
        <v>26</v>
      </c>
      <c r="AS42" s="40">
        <f>INDEX([1]T04.2026!$C:$C,MATCH(C42,[1]T04.2026!$B:$B,0))</f>
        <v>0</v>
      </c>
      <c r="AT42" s="42">
        <f>INDEX([1]T04.2026!$J:$J,MATCH(C42,[1]T04.2026!$B:$B,0))</f>
        <v>1</v>
      </c>
      <c r="AU42" s="73">
        <v>596610</v>
      </c>
      <c r="AV42" s="43"/>
      <c r="AW42" s="41">
        <v>100000</v>
      </c>
      <c r="AX42" s="41"/>
      <c r="AY42" s="41"/>
      <c r="AZ42" s="41"/>
      <c r="BA42" s="142" t="s">
        <v>181</v>
      </c>
      <c r="BB42" s="54">
        <f t="shared" si="10"/>
        <v>0</v>
      </c>
    </row>
    <row r="43" spans="1:54" ht="15.6" customHeight="1" x14ac:dyDescent="0.3">
      <c r="A43" s="33">
        <f>SUBTOTAL(3,$C$8:C43)</f>
        <v>36</v>
      </c>
      <c r="B43" s="68"/>
      <c r="C43" s="86" t="s">
        <v>112</v>
      </c>
      <c r="D43" s="84" t="s">
        <v>111</v>
      </c>
      <c r="E43" s="44">
        <v>45870</v>
      </c>
      <c r="F43" s="44"/>
      <c r="G43" s="69">
        <v>8</v>
      </c>
      <c r="H43" s="69">
        <v>8</v>
      </c>
      <c r="I43" s="69">
        <v>8</v>
      </c>
      <c r="J43" s="69">
        <v>8</v>
      </c>
      <c r="K43" s="69"/>
      <c r="L43" s="69" t="s">
        <v>27</v>
      </c>
      <c r="M43" s="69">
        <v>8</v>
      </c>
      <c r="N43" s="69">
        <v>8</v>
      </c>
      <c r="O43" s="69">
        <v>8</v>
      </c>
      <c r="P43" s="69">
        <v>8</v>
      </c>
      <c r="Q43" s="69">
        <v>8</v>
      </c>
      <c r="R43" s="69"/>
      <c r="S43" s="69">
        <v>8</v>
      </c>
      <c r="T43" s="69">
        <v>8</v>
      </c>
      <c r="U43" s="69">
        <v>8</v>
      </c>
      <c r="V43" s="69">
        <v>8</v>
      </c>
      <c r="W43" s="69">
        <v>8</v>
      </c>
      <c r="X43" s="69">
        <v>8</v>
      </c>
      <c r="Y43" s="69"/>
      <c r="Z43" s="69">
        <v>8</v>
      </c>
      <c r="AA43" s="69">
        <v>8</v>
      </c>
      <c r="AB43" s="69">
        <v>8</v>
      </c>
      <c r="AC43" s="69">
        <v>8</v>
      </c>
      <c r="AD43" s="69">
        <v>8</v>
      </c>
      <c r="AE43" s="69" t="s">
        <v>56</v>
      </c>
      <c r="AF43" s="69"/>
      <c r="AG43" s="69">
        <v>8</v>
      </c>
      <c r="AH43" s="69">
        <v>8</v>
      </c>
      <c r="AI43" s="69">
        <v>8</v>
      </c>
      <c r="AJ43" s="69" t="s">
        <v>56</v>
      </c>
      <c r="AK43" s="69"/>
      <c r="AL43" s="38">
        <f t="shared" si="3"/>
        <v>23</v>
      </c>
      <c r="AM43" s="38">
        <f t="shared" si="4"/>
        <v>1</v>
      </c>
      <c r="AN43" s="38">
        <f t="shared" si="5"/>
        <v>2</v>
      </c>
      <c r="AO43" s="38">
        <f t="shared" si="6"/>
        <v>0</v>
      </c>
      <c r="AP43" s="38">
        <f t="shared" si="7"/>
        <v>0</v>
      </c>
      <c r="AQ43" s="38">
        <f t="shared" si="8"/>
        <v>1</v>
      </c>
      <c r="AR43" s="39">
        <f t="shared" si="9"/>
        <v>26</v>
      </c>
      <c r="AS43" s="40">
        <f>INDEX([1]T04.2026!$C:$C,MATCH(C43,[1]T04.2026!$B:$B,0))</f>
        <v>1</v>
      </c>
      <c r="AT43" s="42">
        <f>INDEX([1]T04.2026!$J:$J,MATCH(C43,[1]T04.2026!$B:$B,0))</f>
        <v>1</v>
      </c>
      <c r="AU43" s="91"/>
      <c r="AV43" s="43"/>
      <c r="AW43" s="41">
        <v>100000</v>
      </c>
      <c r="AX43" s="41"/>
      <c r="AY43" s="41"/>
      <c r="AZ43" s="41"/>
      <c r="BA43" s="144" t="s">
        <v>119</v>
      </c>
      <c r="BB43" s="54">
        <f t="shared" si="10"/>
        <v>0</v>
      </c>
    </row>
    <row r="44" spans="1:54" ht="15.6" customHeight="1" x14ac:dyDescent="0.3">
      <c r="A44" s="33">
        <f>SUBTOTAL(3,$C$8:C44)</f>
        <v>37</v>
      </c>
      <c r="B44" s="68"/>
      <c r="C44" s="86" t="s">
        <v>116</v>
      </c>
      <c r="D44" s="84" t="s">
        <v>22</v>
      </c>
      <c r="E44" s="44">
        <v>45876</v>
      </c>
      <c r="F44" s="44"/>
      <c r="G44" s="69">
        <v>8</v>
      </c>
      <c r="H44" s="69">
        <v>8</v>
      </c>
      <c r="I44" s="69">
        <v>8</v>
      </c>
      <c r="J44" s="69">
        <v>8</v>
      </c>
      <c r="K44" s="69"/>
      <c r="L44" s="69">
        <v>8</v>
      </c>
      <c r="M44" s="69">
        <v>8</v>
      </c>
      <c r="N44" s="69">
        <v>8</v>
      </c>
      <c r="O44" s="69">
        <v>8</v>
      </c>
      <c r="P44" s="69">
        <v>8</v>
      </c>
      <c r="Q44" s="69">
        <v>8</v>
      </c>
      <c r="R44" s="69"/>
      <c r="S44" s="69">
        <v>8</v>
      </c>
      <c r="T44" s="69">
        <v>8</v>
      </c>
      <c r="U44" s="69">
        <v>8</v>
      </c>
      <c r="V44" s="69">
        <v>8</v>
      </c>
      <c r="W44" s="69">
        <v>8</v>
      </c>
      <c r="X44" s="69">
        <v>8</v>
      </c>
      <c r="Y44" s="69"/>
      <c r="Z44" s="69">
        <v>8</v>
      </c>
      <c r="AA44" s="69">
        <v>8</v>
      </c>
      <c r="AB44" s="69">
        <v>8</v>
      </c>
      <c r="AC44" s="69">
        <v>8</v>
      </c>
      <c r="AD44" s="69">
        <v>8</v>
      </c>
      <c r="AE44" s="69" t="s">
        <v>56</v>
      </c>
      <c r="AF44" s="69"/>
      <c r="AG44" s="69">
        <v>8</v>
      </c>
      <c r="AH44" s="69">
        <v>8</v>
      </c>
      <c r="AI44" s="69">
        <v>8</v>
      </c>
      <c r="AJ44" s="69" t="s">
        <v>56</v>
      </c>
      <c r="AK44" s="69"/>
      <c r="AL44" s="38">
        <f t="shared" si="3"/>
        <v>24</v>
      </c>
      <c r="AM44" s="38">
        <f t="shared" si="4"/>
        <v>0</v>
      </c>
      <c r="AN44" s="38">
        <f t="shared" si="5"/>
        <v>2</v>
      </c>
      <c r="AO44" s="38">
        <f t="shared" si="6"/>
        <v>0</v>
      </c>
      <c r="AP44" s="38">
        <f t="shared" si="7"/>
        <v>0</v>
      </c>
      <c r="AQ44" s="38">
        <f t="shared" si="8"/>
        <v>0</v>
      </c>
      <c r="AR44" s="39">
        <f t="shared" si="9"/>
        <v>26</v>
      </c>
      <c r="AS44" s="40">
        <f>INDEX([1]T04.2026!$C:$C,MATCH(C44,[1]T04.2026!$B:$B,0))</f>
        <v>1</v>
      </c>
      <c r="AT44" s="42">
        <f>INDEX([1]T04.2026!$J:$J,MATCH(C44,[1]T04.2026!$B:$B,0))</f>
        <v>2</v>
      </c>
      <c r="AU44" s="73">
        <v>596610</v>
      </c>
      <c r="AV44" s="43"/>
      <c r="AW44" s="41"/>
      <c r="AX44" s="41"/>
      <c r="AY44" s="41"/>
      <c r="AZ44" s="41"/>
      <c r="BA44" s="76" t="s">
        <v>124</v>
      </c>
      <c r="BB44" s="54">
        <f t="shared" si="10"/>
        <v>0</v>
      </c>
    </row>
    <row r="45" spans="1:54" ht="15.6" customHeight="1" x14ac:dyDescent="0.3">
      <c r="A45" s="33">
        <f>SUBTOTAL(3,$C$8:C45)</f>
        <v>38</v>
      </c>
      <c r="B45" s="68"/>
      <c r="C45" s="50" t="s">
        <v>123</v>
      </c>
      <c r="D45" s="84" t="s">
        <v>22</v>
      </c>
      <c r="E45" s="44">
        <v>45943</v>
      </c>
      <c r="F45" s="44"/>
      <c r="G45" s="69" t="s">
        <v>27</v>
      </c>
      <c r="H45" s="69" t="s">
        <v>27</v>
      </c>
      <c r="I45" s="69">
        <v>8</v>
      </c>
      <c r="J45" s="69">
        <v>8</v>
      </c>
      <c r="K45" s="69"/>
      <c r="L45" s="69">
        <v>8</v>
      </c>
      <c r="M45" s="69">
        <v>8</v>
      </c>
      <c r="N45" s="69">
        <v>8</v>
      </c>
      <c r="O45" s="69">
        <v>8</v>
      </c>
      <c r="P45" s="69">
        <v>8</v>
      </c>
      <c r="Q45" s="69">
        <v>8</v>
      </c>
      <c r="R45" s="69"/>
      <c r="S45" s="69">
        <v>8</v>
      </c>
      <c r="T45" s="69">
        <v>8</v>
      </c>
      <c r="U45" s="69">
        <v>8</v>
      </c>
      <c r="V45" s="69">
        <v>8</v>
      </c>
      <c r="W45" s="69">
        <v>8</v>
      </c>
      <c r="X45" s="69">
        <v>8</v>
      </c>
      <c r="Y45" s="69"/>
      <c r="Z45" s="69">
        <v>8</v>
      </c>
      <c r="AA45" s="69">
        <v>8</v>
      </c>
      <c r="AB45" s="69">
        <v>8</v>
      </c>
      <c r="AC45" s="69">
        <v>8</v>
      </c>
      <c r="AD45" s="69">
        <v>8</v>
      </c>
      <c r="AE45" s="69" t="s">
        <v>56</v>
      </c>
      <c r="AF45" s="69"/>
      <c r="AG45" s="69">
        <v>8</v>
      </c>
      <c r="AH45" s="69">
        <v>8</v>
      </c>
      <c r="AI45" s="69">
        <v>8</v>
      </c>
      <c r="AJ45" s="69" t="s">
        <v>56</v>
      </c>
      <c r="AK45" s="69"/>
      <c r="AL45" s="38">
        <f t="shared" si="3"/>
        <v>22</v>
      </c>
      <c r="AM45" s="38">
        <f t="shared" si="4"/>
        <v>2</v>
      </c>
      <c r="AN45" s="38">
        <f t="shared" si="5"/>
        <v>2</v>
      </c>
      <c r="AO45" s="38">
        <f t="shared" si="6"/>
        <v>0</v>
      </c>
      <c r="AP45" s="38">
        <f t="shared" si="7"/>
        <v>0</v>
      </c>
      <c r="AQ45" s="38">
        <f t="shared" si="8"/>
        <v>2</v>
      </c>
      <c r="AR45" s="39">
        <f t="shared" si="9"/>
        <v>26</v>
      </c>
      <c r="AS45" s="40">
        <f>INDEX([1]T04.2026!$C:$C,MATCH(C45,[1]T04.2026!$B:$B,0))</f>
        <v>2</v>
      </c>
      <c r="AT45" s="42">
        <f>INDEX([1]T04.2026!$J:$J,MATCH(C45,[1]T04.2026!$B:$B,0))</f>
        <v>1</v>
      </c>
      <c r="AU45" s="73">
        <v>607296.69000000006</v>
      </c>
      <c r="AV45" s="43"/>
      <c r="AW45" s="41"/>
      <c r="AX45" s="41"/>
      <c r="AY45" s="41"/>
      <c r="AZ45" s="41"/>
      <c r="BA45" s="76" t="s">
        <v>182</v>
      </c>
      <c r="BB45" s="54">
        <f t="shared" si="10"/>
        <v>0</v>
      </c>
    </row>
    <row r="46" spans="1:54" ht="15.6" customHeight="1" x14ac:dyDescent="0.3">
      <c r="A46" s="33">
        <f>SUBTOTAL(3,$C$8:C46)</f>
        <v>39</v>
      </c>
      <c r="B46" s="68"/>
      <c r="C46" s="50" t="s">
        <v>133</v>
      </c>
      <c r="D46" s="84" t="s">
        <v>22</v>
      </c>
      <c r="E46" s="44">
        <v>46016</v>
      </c>
      <c r="F46" s="44"/>
      <c r="G46" s="69">
        <v>8</v>
      </c>
      <c r="H46" s="69">
        <v>8</v>
      </c>
      <c r="I46" s="69">
        <v>8</v>
      </c>
      <c r="J46" s="69">
        <v>8</v>
      </c>
      <c r="K46" s="69"/>
      <c r="L46" s="69">
        <v>8</v>
      </c>
      <c r="M46" s="69">
        <v>8</v>
      </c>
      <c r="N46" s="69">
        <v>8</v>
      </c>
      <c r="O46" s="69">
        <v>8</v>
      </c>
      <c r="P46" s="69">
        <v>8</v>
      </c>
      <c r="Q46" s="69">
        <v>8</v>
      </c>
      <c r="R46" s="69"/>
      <c r="S46" s="69">
        <v>8</v>
      </c>
      <c r="T46" s="69" t="s">
        <v>27</v>
      </c>
      <c r="U46" s="69">
        <v>8</v>
      </c>
      <c r="V46" s="69">
        <v>8</v>
      </c>
      <c r="W46" s="69">
        <v>8</v>
      </c>
      <c r="X46" s="69">
        <v>8</v>
      </c>
      <c r="Y46" s="69"/>
      <c r="Z46" s="69">
        <v>8</v>
      </c>
      <c r="AA46" s="69">
        <v>8</v>
      </c>
      <c r="AB46" s="69">
        <v>8</v>
      </c>
      <c r="AC46" s="69">
        <v>8</v>
      </c>
      <c r="AD46" s="69">
        <v>8</v>
      </c>
      <c r="AE46" s="69" t="s">
        <v>56</v>
      </c>
      <c r="AF46" s="69"/>
      <c r="AG46" s="69">
        <v>8</v>
      </c>
      <c r="AH46" s="69">
        <v>8</v>
      </c>
      <c r="AI46" s="69">
        <v>8</v>
      </c>
      <c r="AJ46" s="69" t="s">
        <v>56</v>
      </c>
      <c r="AK46" s="69"/>
      <c r="AL46" s="38">
        <f t="shared" si="3"/>
        <v>23</v>
      </c>
      <c r="AM46" s="38">
        <f t="shared" si="4"/>
        <v>1</v>
      </c>
      <c r="AN46" s="38">
        <f t="shared" si="5"/>
        <v>2</v>
      </c>
      <c r="AO46" s="38">
        <f t="shared" si="6"/>
        <v>0</v>
      </c>
      <c r="AP46" s="38">
        <f t="shared" si="7"/>
        <v>0</v>
      </c>
      <c r="AQ46" s="38">
        <f t="shared" si="8"/>
        <v>1</v>
      </c>
      <c r="AR46" s="39">
        <f t="shared" si="9"/>
        <v>26</v>
      </c>
      <c r="AS46" s="40">
        <f>INDEX([1]T04.2026!$C:$C,MATCH(C46,[1]T04.2026!$B:$B,0))</f>
        <v>0</v>
      </c>
      <c r="AT46" s="42">
        <f>INDEX([1]T04.2026!$J:$J,MATCH(C46,[1]T04.2026!$B:$B,0))</f>
        <v>0</v>
      </c>
      <c r="AU46" s="41">
        <v>596610</v>
      </c>
      <c r="AV46" s="43"/>
      <c r="AW46" s="41">
        <v>100000</v>
      </c>
      <c r="AX46" s="41"/>
      <c r="AY46" s="41"/>
      <c r="AZ46" s="41"/>
      <c r="BA46" s="142" t="s">
        <v>157</v>
      </c>
      <c r="BB46" s="54">
        <f t="shared" si="10"/>
        <v>0</v>
      </c>
    </row>
    <row r="47" spans="1:54" ht="15.6" customHeight="1" x14ac:dyDescent="0.3">
      <c r="A47" s="33">
        <f>SUBTOTAL(3,$C$8:C47)</f>
        <v>40</v>
      </c>
      <c r="B47" s="68"/>
      <c r="C47" s="50" t="s">
        <v>148</v>
      </c>
      <c r="D47" s="84" t="s">
        <v>22</v>
      </c>
      <c r="E47" s="44">
        <v>46083</v>
      </c>
      <c r="F47" s="44"/>
      <c r="G47" s="69">
        <v>8</v>
      </c>
      <c r="H47" s="69">
        <v>8</v>
      </c>
      <c r="I47" s="69">
        <v>8</v>
      </c>
      <c r="J47" s="69">
        <v>8</v>
      </c>
      <c r="K47" s="69"/>
      <c r="L47" s="69">
        <v>8</v>
      </c>
      <c r="M47" s="69">
        <v>8</v>
      </c>
      <c r="N47" s="69">
        <v>8</v>
      </c>
      <c r="O47" s="69">
        <v>8</v>
      </c>
      <c r="P47" s="69">
        <v>8</v>
      </c>
      <c r="Q47" s="69">
        <v>8</v>
      </c>
      <c r="R47" s="69"/>
      <c r="S47" s="69">
        <v>8</v>
      </c>
      <c r="T47" s="69">
        <v>8</v>
      </c>
      <c r="U47" s="69">
        <v>8</v>
      </c>
      <c r="V47" s="69">
        <v>8</v>
      </c>
      <c r="W47" s="69">
        <v>8</v>
      </c>
      <c r="X47" s="69">
        <v>8</v>
      </c>
      <c r="Y47" s="69"/>
      <c r="Z47" s="69">
        <v>8</v>
      </c>
      <c r="AA47" s="69">
        <v>8</v>
      </c>
      <c r="AB47" s="69">
        <v>8</v>
      </c>
      <c r="AC47" s="69">
        <v>8</v>
      </c>
      <c r="AD47" s="69">
        <v>8</v>
      </c>
      <c r="AE47" s="69" t="s">
        <v>56</v>
      </c>
      <c r="AF47" s="69"/>
      <c r="AG47" s="69" t="s">
        <v>25</v>
      </c>
      <c r="AH47" s="69">
        <v>8</v>
      </c>
      <c r="AI47" s="69">
        <v>8</v>
      </c>
      <c r="AJ47" s="69" t="s">
        <v>56</v>
      </c>
      <c r="AK47" s="69"/>
      <c r="AL47" s="38">
        <f t="shared" si="3"/>
        <v>23.5</v>
      </c>
      <c r="AM47" s="38">
        <f t="shared" si="4"/>
        <v>0.5</v>
      </c>
      <c r="AN47" s="38">
        <f t="shared" si="5"/>
        <v>2</v>
      </c>
      <c r="AO47" s="38">
        <f t="shared" si="6"/>
        <v>0</v>
      </c>
      <c r="AP47" s="38">
        <f t="shared" si="7"/>
        <v>0</v>
      </c>
      <c r="AQ47" s="38">
        <f t="shared" si="8"/>
        <v>0.5</v>
      </c>
      <c r="AR47" s="39">
        <f t="shared" si="9"/>
        <v>26</v>
      </c>
      <c r="AS47" s="40">
        <f>INDEX([1]T04.2026!$C:$C,MATCH(C47,[1]T04.2026!$B:$B,0))</f>
        <v>0.5</v>
      </c>
      <c r="AT47" s="42">
        <f>INDEX([1]T04.2026!$J:$J,MATCH(C47,[1]T04.2026!$B:$B,0))</f>
        <v>1</v>
      </c>
      <c r="AU47" s="41">
        <v>596610</v>
      </c>
      <c r="AV47" s="43"/>
      <c r="AW47" s="40"/>
      <c r="AX47" s="41"/>
      <c r="AY47" s="41"/>
      <c r="AZ47" s="41"/>
      <c r="BA47" s="142" t="s">
        <v>163</v>
      </c>
      <c r="BB47" s="54">
        <f t="shared" si="10"/>
        <v>1</v>
      </c>
    </row>
    <row r="48" spans="1:54" ht="15.6" customHeight="1" x14ac:dyDescent="0.3">
      <c r="A48" s="33">
        <f>SUBTOTAL(3,$C$8:C48)</f>
        <v>41</v>
      </c>
      <c r="B48" s="68"/>
      <c r="C48" s="50" t="s">
        <v>152</v>
      </c>
      <c r="D48" s="84" t="s">
        <v>175</v>
      </c>
      <c r="E48" s="44">
        <v>46083</v>
      </c>
      <c r="F48" s="44"/>
      <c r="G48" s="69">
        <v>8</v>
      </c>
      <c r="H48" s="69">
        <v>8</v>
      </c>
      <c r="I48" s="69">
        <v>8</v>
      </c>
      <c r="J48" s="69">
        <v>8</v>
      </c>
      <c r="K48" s="69"/>
      <c r="L48" s="69">
        <v>8</v>
      </c>
      <c r="M48" s="69">
        <v>8</v>
      </c>
      <c r="N48" s="69">
        <v>8</v>
      </c>
      <c r="O48" s="69">
        <v>8</v>
      </c>
      <c r="P48" s="69">
        <v>8</v>
      </c>
      <c r="Q48" s="69">
        <v>8</v>
      </c>
      <c r="R48" s="69"/>
      <c r="S48" s="69">
        <v>8</v>
      </c>
      <c r="T48" s="69">
        <v>8</v>
      </c>
      <c r="U48" s="69">
        <v>8</v>
      </c>
      <c r="V48" s="69">
        <v>8</v>
      </c>
      <c r="W48" s="69">
        <v>8</v>
      </c>
      <c r="X48" s="69">
        <v>8</v>
      </c>
      <c r="Y48" s="69"/>
      <c r="Z48" s="69">
        <v>8</v>
      </c>
      <c r="AA48" s="69">
        <v>8</v>
      </c>
      <c r="AB48" s="69">
        <v>8</v>
      </c>
      <c r="AC48" s="69">
        <v>8</v>
      </c>
      <c r="AD48" s="69">
        <v>8</v>
      </c>
      <c r="AE48" s="69" t="s">
        <v>56</v>
      </c>
      <c r="AF48" s="69"/>
      <c r="AG48" s="69">
        <v>8</v>
      </c>
      <c r="AH48" s="69">
        <v>8</v>
      </c>
      <c r="AI48" s="69">
        <v>8</v>
      </c>
      <c r="AJ48" s="69" t="s">
        <v>56</v>
      </c>
      <c r="AK48" s="69"/>
      <c r="AL48" s="38">
        <f t="shared" si="3"/>
        <v>24</v>
      </c>
      <c r="AM48" s="38">
        <f t="shared" si="4"/>
        <v>0</v>
      </c>
      <c r="AN48" s="38">
        <f t="shared" si="5"/>
        <v>2</v>
      </c>
      <c r="AO48" s="38">
        <f t="shared" si="6"/>
        <v>0</v>
      </c>
      <c r="AP48" s="38">
        <f t="shared" si="7"/>
        <v>0</v>
      </c>
      <c r="AQ48" s="38">
        <f t="shared" si="8"/>
        <v>0</v>
      </c>
      <c r="AR48" s="39">
        <f t="shared" si="9"/>
        <v>26</v>
      </c>
      <c r="AS48" s="40">
        <f>INDEX([1]T04.2026!$C:$C,MATCH(C48,[1]T04.2026!$B:$B,0))</f>
        <v>0</v>
      </c>
      <c r="AT48" s="42">
        <f>INDEX([1]T04.2026!$J:$J,MATCH(C48,[1]T04.2026!$B:$B,0))</f>
        <v>1</v>
      </c>
      <c r="AU48" s="41">
        <v>557550</v>
      </c>
      <c r="AV48" s="43"/>
      <c r="AW48" s="41">
        <v>100000</v>
      </c>
      <c r="AX48" s="41"/>
      <c r="AY48" s="41"/>
      <c r="AZ48" s="41"/>
      <c r="BA48" s="92" t="s">
        <v>183</v>
      </c>
      <c r="BB48" s="54">
        <f t="shared" si="10"/>
        <v>0</v>
      </c>
    </row>
    <row r="49" spans="1:54" ht="15.6" customHeight="1" x14ac:dyDescent="0.3">
      <c r="A49" s="33">
        <f>SUBTOTAL(3,$C$8:C49)</f>
        <v>42</v>
      </c>
      <c r="B49" s="68"/>
      <c r="C49" s="50" t="s">
        <v>149</v>
      </c>
      <c r="D49" s="49" t="s">
        <v>150</v>
      </c>
      <c r="E49" s="44">
        <v>46104</v>
      </c>
      <c r="F49" s="44"/>
      <c r="G49" s="69">
        <v>8</v>
      </c>
      <c r="H49" s="69">
        <v>8</v>
      </c>
      <c r="I49" s="69">
        <v>8</v>
      </c>
      <c r="J49" s="69">
        <v>8</v>
      </c>
      <c r="K49" s="69"/>
      <c r="L49" s="69">
        <v>8</v>
      </c>
      <c r="M49" s="69">
        <v>8</v>
      </c>
      <c r="N49" s="69">
        <v>8</v>
      </c>
      <c r="O49" s="69">
        <v>8</v>
      </c>
      <c r="P49" s="69">
        <v>8</v>
      </c>
      <c r="Q49" s="69">
        <v>8</v>
      </c>
      <c r="R49" s="69"/>
      <c r="S49" s="69">
        <v>8</v>
      </c>
      <c r="T49" s="69">
        <v>8</v>
      </c>
      <c r="U49" s="69">
        <v>8</v>
      </c>
      <c r="V49" s="69">
        <v>8</v>
      </c>
      <c r="W49" s="69">
        <v>8</v>
      </c>
      <c r="X49" s="69">
        <v>8</v>
      </c>
      <c r="Y49" s="69"/>
      <c r="Z49" s="69">
        <v>8</v>
      </c>
      <c r="AA49" s="69">
        <v>8</v>
      </c>
      <c r="AB49" s="69">
        <v>8</v>
      </c>
      <c r="AC49" s="69">
        <v>8</v>
      </c>
      <c r="AD49" s="69">
        <v>8</v>
      </c>
      <c r="AE49" s="69" t="s">
        <v>56</v>
      </c>
      <c r="AF49" s="69"/>
      <c r="AG49" s="69">
        <v>8</v>
      </c>
      <c r="AH49" s="69">
        <v>8</v>
      </c>
      <c r="AI49" s="69">
        <v>8</v>
      </c>
      <c r="AJ49" s="69" t="s">
        <v>56</v>
      </c>
      <c r="AK49" s="69"/>
      <c r="AL49" s="38">
        <f t="shared" si="3"/>
        <v>24</v>
      </c>
      <c r="AM49" s="38">
        <f t="shared" si="4"/>
        <v>0</v>
      </c>
      <c r="AN49" s="38">
        <f>COUNTIF(G49:AJ49,"NL")+COUNTIF(G49:AJ49,"NL/2")*0.5+COUNTIF(G49:AJ49,"HL")</f>
        <v>2</v>
      </c>
      <c r="AO49" s="38">
        <f>COUNTIF(G49:AJ49,"O")+COUNTIF(G49:AJ49,"TS")</f>
        <v>0</v>
      </c>
      <c r="AP49" s="38">
        <f t="shared" si="7"/>
        <v>0</v>
      </c>
      <c r="AQ49" s="38">
        <f t="shared" ref="AQ49" si="11">AP49+AM49+AO49</f>
        <v>0</v>
      </c>
      <c r="AR49" s="82">
        <v>26</v>
      </c>
      <c r="AS49" s="40"/>
      <c r="AT49" s="42"/>
      <c r="AU49" s="41"/>
      <c r="AV49" s="43"/>
      <c r="AW49" s="41">
        <v>100000</v>
      </c>
      <c r="AX49" s="41"/>
      <c r="AY49" s="41"/>
      <c r="AZ49" s="41"/>
      <c r="BA49" s="92" t="s">
        <v>184</v>
      </c>
      <c r="BB49" s="54">
        <f t="shared" ref="BB49" si="12">COUNTIF(G49:AK49,"KL/2")+COUNTIF(G49:AK49,"4")+COUNTIF(G49:AK49,"P/2")</f>
        <v>0</v>
      </c>
    </row>
    <row r="50" spans="1:54" x14ac:dyDescent="0.3">
      <c r="B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70">
        <f t="shared" ref="AL50:AZ50" si="13">SUM(AL8:AL49)</f>
        <v>992</v>
      </c>
      <c r="AM50" s="52">
        <f t="shared" si="13"/>
        <v>15</v>
      </c>
      <c r="AN50" s="70">
        <f t="shared" si="13"/>
        <v>84</v>
      </c>
      <c r="AO50" s="70">
        <f t="shared" si="13"/>
        <v>1</v>
      </c>
      <c r="AP50" s="70">
        <f t="shared" si="13"/>
        <v>0</v>
      </c>
      <c r="AQ50" s="70">
        <f t="shared" si="13"/>
        <v>16</v>
      </c>
      <c r="AR50" s="70">
        <f t="shared" si="13"/>
        <v>1091</v>
      </c>
      <c r="AS50" s="70">
        <f t="shared" si="13"/>
        <v>88.5</v>
      </c>
      <c r="AT50" s="70">
        <f t="shared" si="13"/>
        <v>112.5</v>
      </c>
      <c r="AU50" s="70">
        <f t="shared" si="13"/>
        <v>24263581.23</v>
      </c>
      <c r="AV50" s="70">
        <f t="shared" si="13"/>
        <v>2500000</v>
      </c>
      <c r="AW50" s="70">
        <f t="shared" si="13"/>
        <v>2700000</v>
      </c>
      <c r="AX50" s="70">
        <f t="shared" si="13"/>
        <v>0</v>
      </c>
      <c r="AY50" s="70">
        <f t="shared" si="13"/>
        <v>900000</v>
      </c>
      <c r="AZ50" s="70">
        <f t="shared" si="13"/>
        <v>2030000</v>
      </c>
      <c r="BA50" s="12"/>
    </row>
    <row r="51" spans="1:54" x14ac:dyDescent="0.3">
      <c r="B51" s="32"/>
      <c r="D51" s="53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54"/>
      <c r="AN51" s="32"/>
      <c r="AO51" s="32"/>
      <c r="AP51" s="32"/>
      <c r="AQ51" s="32"/>
      <c r="AR51" s="52">
        <f>SUM(AR8:AR49)</f>
        <v>1091</v>
      </c>
      <c r="AU51" s="85">
        <v>238824</v>
      </c>
      <c r="BA51" s="12"/>
    </row>
    <row r="52" spans="1:54" ht="15.6" customHeight="1" x14ac:dyDescent="0.3">
      <c r="C52" s="56" t="s">
        <v>46</v>
      </c>
      <c r="D52" s="57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V52" s="79"/>
      <c r="BA52" s="12"/>
    </row>
    <row r="53" spans="1:54" ht="15.6" customHeight="1" x14ac:dyDescent="0.3">
      <c r="C53" s="58" t="s">
        <v>47</v>
      </c>
      <c r="D53" s="59" t="s">
        <v>48</v>
      </c>
      <c r="E53" s="89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T53" s="74"/>
      <c r="AV53" s="80"/>
      <c r="BA53" s="12"/>
    </row>
    <row r="54" spans="1:54" ht="15.6" customHeight="1" x14ac:dyDescent="0.3">
      <c r="C54" s="58" t="s">
        <v>11</v>
      </c>
      <c r="D54" s="60" t="s">
        <v>30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T54" s="74"/>
      <c r="AU54" s="74"/>
      <c r="BA54" s="12"/>
    </row>
    <row r="55" spans="1:54" ht="15.6" customHeight="1" x14ac:dyDescent="0.3">
      <c r="C55" s="58" t="s">
        <v>49</v>
      </c>
      <c r="D55" s="61" t="s">
        <v>25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BA55" s="12"/>
    </row>
    <row r="56" spans="1:54" ht="15.6" customHeight="1" x14ac:dyDescent="0.3">
      <c r="C56" s="58" t="s">
        <v>50</v>
      </c>
      <c r="D56" s="59" t="s">
        <v>51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BA56" s="12"/>
    </row>
    <row r="57" spans="1:54" ht="15.6" customHeight="1" x14ac:dyDescent="0.3">
      <c r="C57" s="48" t="s">
        <v>52</v>
      </c>
      <c r="D57" s="62" t="s">
        <v>27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BA57" s="12"/>
    </row>
    <row r="58" spans="1:54" ht="15.6" customHeight="1" x14ac:dyDescent="0.3">
      <c r="C58" s="48" t="s">
        <v>53</v>
      </c>
      <c r="D58" s="62" t="s">
        <v>54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BA58" s="12"/>
    </row>
    <row r="59" spans="1:54" ht="15.6" customHeight="1" x14ac:dyDescent="0.3">
      <c r="C59" s="48" t="s">
        <v>55</v>
      </c>
      <c r="D59" s="62" t="s">
        <v>56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A59" s="12"/>
    </row>
    <row r="60" spans="1:54" ht="15.6" customHeight="1" x14ac:dyDescent="0.3">
      <c r="C60" s="48" t="s">
        <v>57</v>
      </c>
      <c r="D60" s="62" t="s">
        <v>58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A60" s="12"/>
    </row>
    <row r="61" spans="1:54" ht="15.6" customHeight="1" x14ac:dyDescent="0.3">
      <c r="C61" s="48" t="s">
        <v>59</v>
      </c>
      <c r="D61" s="6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A61" s="12"/>
    </row>
    <row r="62" spans="1:54" ht="15.6" customHeight="1" x14ac:dyDescent="0.3">
      <c r="C62" s="48" t="s">
        <v>60</v>
      </c>
      <c r="D62" s="62" t="s">
        <v>61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BA62" s="12"/>
    </row>
    <row r="63" spans="1:54" ht="15.6" customHeight="1" x14ac:dyDescent="0.3">
      <c r="C63" s="48" t="s">
        <v>77</v>
      </c>
      <c r="D63" s="75" t="s">
        <v>76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BA63" s="12"/>
    </row>
    <row r="64" spans="1:54" x14ac:dyDescent="0.3">
      <c r="B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54"/>
      <c r="AN64" s="32"/>
      <c r="AO64" s="32"/>
      <c r="AP64" s="32"/>
      <c r="AQ64" s="32"/>
      <c r="BA64" s="12"/>
    </row>
    <row r="65" spans="2:53" x14ac:dyDescent="0.3">
      <c r="B65" s="32"/>
      <c r="C65" s="63" t="s">
        <v>174</v>
      </c>
      <c r="D65" s="64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BA65" s="12"/>
    </row>
    <row r="66" spans="2:53" x14ac:dyDescent="0.3">
      <c r="B66" s="32"/>
      <c r="C66" s="50" t="s">
        <v>79</v>
      </c>
      <c r="D66" s="32" t="s">
        <v>176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</row>
    <row r="67" spans="2:53" x14ac:dyDescent="0.3">
      <c r="B67" s="32"/>
      <c r="C67" s="50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2:53" x14ac:dyDescent="0.3">
      <c r="B68" s="32"/>
      <c r="C68" s="50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2:53" x14ac:dyDescent="0.3">
      <c r="B69" s="32"/>
      <c r="C69" s="50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53" x14ac:dyDescent="0.3">
      <c r="B70" s="32"/>
      <c r="C70" s="50"/>
      <c r="D70" s="7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53" x14ac:dyDescent="0.3">
      <c r="B71" s="32"/>
      <c r="C71" s="50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53" x14ac:dyDescent="0.3">
      <c r="B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53" x14ac:dyDescent="0.3">
      <c r="B73" s="32"/>
      <c r="C73" s="72"/>
      <c r="D73" s="7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53" x14ac:dyDescent="0.3">
      <c r="B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53" x14ac:dyDescent="0.3">
      <c r="B75" s="32"/>
      <c r="D75" s="87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53" x14ac:dyDescent="0.3">
      <c r="B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53" x14ac:dyDescent="0.3">
      <c r="B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53" x14ac:dyDescent="0.3">
      <c r="B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53" x14ac:dyDescent="0.3">
      <c r="B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53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43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43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43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43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43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43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43" x14ac:dyDescent="0.3">
      <c r="B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</row>
    <row r="1240" spans="1:43" x14ac:dyDescent="0.3">
      <c r="B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  <c r="AP1240" s="32"/>
      <c r="AQ1240" s="32"/>
    </row>
    <row r="1241" spans="1:43" x14ac:dyDescent="0.3">
      <c r="A1241" s="55"/>
      <c r="B1241" s="32"/>
      <c r="F1241" s="65"/>
    </row>
    <row r="1242" spans="1:43" x14ac:dyDescent="0.3">
      <c r="A1242" s="55"/>
      <c r="B1242" s="32"/>
      <c r="F1242" s="65"/>
    </row>
    <row r="1243" spans="1:43" x14ac:dyDescent="0.3">
      <c r="A1243" s="55"/>
      <c r="B1243" s="32"/>
      <c r="F1243" s="65"/>
    </row>
    <row r="1244" spans="1:43" x14ac:dyDescent="0.3">
      <c r="A1244" s="55"/>
      <c r="B1244" s="32"/>
      <c r="F1244" s="65"/>
    </row>
    <row r="1245" spans="1:43" x14ac:dyDescent="0.3">
      <c r="A1245" s="55"/>
      <c r="B1245" s="32"/>
      <c r="F1245" s="65"/>
    </row>
    <row r="1246" spans="1:43" x14ac:dyDescent="0.3">
      <c r="A1246" s="55"/>
      <c r="B1246" s="32"/>
      <c r="F1246" s="65"/>
    </row>
    <row r="1247" spans="1:43" x14ac:dyDescent="0.3">
      <c r="A1247" s="55"/>
      <c r="B1247" s="32"/>
      <c r="F1247" s="65"/>
    </row>
    <row r="1248" spans="1:43" x14ac:dyDescent="0.3">
      <c r="A1248" s="55"/>
      <c r="B1248" s="32"/>
      <c r="F1248" s="65"/>
    </row>
    <row r="1249" spans="1:53" s="66" customFormat="1" x14ac:dyDescent="0.3">
      <c r="A1249" s="55"/>
      <c r="B1249" s="32"/>
      <c r="C1249" s="32"/>
      <c r="D1249" s="32"/>
      <c r="E1249" s="51"/>
      <c r="F1249" s="65"/>
      <c r="AL1249" s="53"/>
      <c r="AM1249" s="53"/>
      <c r="AN1249" s="53"/>
      <c r="AO1249" s="53"/>
      <c r="AP1249" s="53"/>
      <c r="AQ1249" s="53"/>
      <c r="AR1249" s="32"/>
      <c r="AS1249" s="32"/>
      <c r="AT1249" s="32"/>
      <c r="AU1249" s="53"/>
      <c r="AV1249" s="32"/>
      <c r="AW1249" s="32"/>
      <c r="AX1249" s="32"/>
      <c r="AY1249" s="53"/>
      <c r="AZ1249" s="53"/>
      <c r="BA1249" s="32"/>
    </row>
    <row r="1250" spans="1:53" s="66" customFormat="1" x14ac:dyDescent="0.3">
      <c r="A1250" s="55"/>
      <c r="B1250" s="32"/>
      <c r="C1250" s="32"/>
      <c r="D1250" s="32"/>
      <c r="E1250" s="51"/>
      <c r="F1250" s="65"/>
      <c r="AL1250" s="53"/>
      <c r="AM1250" s="53"/>
      <c r="AN1250" s="53"/>
      <c r="AO1250" s="53"/>
      <c r="AP1250" s="53"/>
      <c r="AQ1250" s="53"/>
      <c r="AR1250" s="32"/>
      <c r="AS1250" s="32"/>
      <c r="AT1250" s="32"/>
      <c r="AU1250" s="53"/>
      <c r="AV1250" s="32"/>
      <c r="AW1250" s="32"/>
      <c r="AX1250" s="32"/>
      <c r="AY1250" s="53"/>
      <c r="AZ1250" s="53"/>
      <c r="BA1250" s="32"/>
    </row>
    <row r="1251" spans="1:53" s="66" customFormat="1" x14ac:dyDescent="0.3">
      <c r="A1251" s="55"/>
      <c r="B1251" s="32"/>
      <c r="C1251" s="32"/>
      <c r="D1251" s="32"/>
      <c r="E1251" s="51"/>
      <c r="F1251" s="65"/>
      <c r="AL1251" s="53"/>
      <c r="AM1251" s="53"/>
      <c r="AN1251" s="53"/>
      <c r="AO1251" s="53"/>
      <c r="AP1251" s="53"/>
      <c r="AQ1251" s="53"/>
      <c r="AR1251" s="32"/>
      <c r="AS1251" s="32"/>
      <c r="AT1251" s="32"/>
      <c r="AU1251" s="53"/>
      <c r="AV1251" s="32"/>
      <c r="AW1251" s="32"/>
      <c r="AX1251" s="32"/>
      <c r="AY1251" s="53"/>
      <c r="AZ1251" s="53"/>
      <c r="BA1251" s="32"/>
    </row>
    <row r="1252" spans="1:53" s="66" customFormat="1" x14ac:dyDescent="0.3">
      <c r="A1252" s="55"/>
      <c r="B1252" s="32"/>
      <c r="C1252" s="32"/>
      <c r="D1252" s="32"/>
      <c r="E1252" s="51"/>
      <c r="F1252" s="65"/>
      <c r="AL1252" s="53"/>
      <c r="AM1252" s="53"/>
      <c r="AN1252" s="53"/>
      <c r="AO1252" s="53"/>
      <c r="AP1252" s="53"/>
      <c r="AQ1252" s="53"/>
      <c r="AR1252" s="32"/>
      <c r="AS1252" s="32"/>
      <c r="AT1252" s="32"/>
      <c r="AU1252" s="53"/>
      <c r="AV1252" s="32"/>
      <c r="AW1252" s="32"/>
      <c r="AX1252" s="32"/>
      <c r="AY1252" s="53"/>
      <c r="AZ1252" s="53"/>
      <c r="BA1252" s="32"/>
    </row>
    <row r="1253" spans="1:53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53"/>
      <c r="AZ1253" s="53"/>
      <c r="BA1253" s="32"/>
    </row>
    <row r="1254" spans="1:53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53"/>
      <c r="AZ1254" s="53"/>
      <c r="BA1254" s="32"/>
    </row>
    <row r="1255" spans="1:53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53"/>
      <c r="AZ1255" s="53"/>
      <c r="BA1255" s="32"/>
    </row>
    <row r="1256" spans="1:53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53"/>
      <c r="AZ1256" s="53"/>
      <c r="BA1256" s="32"/>
    </row>
    <row r="1257" spans="1:53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53"/>
      <c r="AZ1257" s="53"/>
      <c r="BA1257" s="32"/>
    </row>
    <row r="1258" spans="1:53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53"/>
      <c r="AZ1258" s="53"/>
      <c r="BA1258" s="32"/>
    </row>
    <row r="1259" spans="1:53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53"/>
      <c r="AZ1259" s="53"/>
      <c r="BA1259" s="32"/>
    </row>
    <row r="1260" spans="1:53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53"/>
      <c r="AZ1260" s="53"/>
      <c r="BA1260" s="32"/>
    </row>
    <row r="1261" spans="1:53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53"/>
      <c r="AZ1261" s="53"/>
      <c r="BA1261" s="32"/>
    </row>
    <row r="1262" spans="1:53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53"/>
      <c r="AZ1262" s="53"/>
      <c r="BA1262" s="32"/>
    </row>
    <row r="1263" spans="1:53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53"/>
      <c r="AZ1263" s="53"/>
      <c r="BA1263" s="32"/>
    </row>
    <row r="1264" spans="1:53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53"/>
      <c r="AZ1264" s="53"/>
      <c r="BA1264" s="32"/>
    </row>
    <row r="1265" spans="1:53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53"/>
      <c r="AZ1265" s="53"/>
      <c r="BA1265" s="32"/>
    </row>
    <row r="1266" spans="1:53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53"/>
      <c r="AZ1266" s="53"/>
      <c r="BA1266" s="32"/>
    </row>
    <row r="1267" spans="1:53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53"/>
      <c r="AZ1267" s="53"/>
      <c r="BA1267" s="32"/>
    </row>
    <row r="1268" spans="1:53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53"/>
      <c r="AZ1268" s="53"/>
      <c r="BA1268" s="32"/>
    </row>
    <row r="1269" spans="1:53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53"/>
      <c r="AZ1269" s="53"/>
      <c r="BA1269" s="32"/>
    </row>
    <row r="1270" spans="1:53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53"/>
      <c r="AZ1270" s="53"/>
      <c r="BA1270" s="32"/>
    </row>
    <row r="1271" spans="1:53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53"/>
      <c r="AZ1271" s="53"/>
      <c r="BA1271" s="32"/>
    </row>
    <row r="1272" spans="1:53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53"/>
      <c r="AZ1272" s="53"/>
      <c r="BA1272" s="32"/>
    </row>
    <row r="1273" spans="1:53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53"/>
      <c r="AZ1273" s="53"/>
      <c r="BA1273" s="32"/>
    </row>
    <row r="1274" spans="1:53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53"/>
      <c r="AZ1274" s="53"/>
      <c r="BA1274" s="32"/>
    </row>
    <row r="1275" spans="1:53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53"/>
      <c r="AZ1275" s="53"/>
      <c r="BA1275" s="32"/>
    </row>
    <row r="1276" spans="1:53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53"/>
      <c r="AZ1276" s="53"/>
      <c r="BA1276" s="32"/>
    </row>
    <row r="1277" spans="1:53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53"/>
      <c r="AZ1277" s="53"/>
      <c r="BA1277" s="32"/>
    </row>
    <row r="1278" spans="1:53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53"/>
      <c r="AZ1278" s="53"/>
      <c r="BA1278" s="32"/>
    </row>
    <row r="1279" spans="1:53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53"/>
      <c r="AZ1279" s="53"/>
      <c r="BA1279" s="32"/>
    </row>
    <row r="1280" spans="1:53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53"/>
      <c r="AZ1280" s="53"/>
      <c r="BA1280" s="32"/>
    </row>
    <row r="1281" spans="1:53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53"/>
      <c r="AZ1281" s="53"/>
      <c r="BA1281" s="32"/>
    </row>
    <row r="1282" spans="1:53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53"/>
      <c r="AZ1282" s="53"/>
      <c r="BA1282" s="32"/>
    </row>
    <row r="1283" spans="1:53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53"/>
      <c r="AZ1283" s="53"/>
      <c r="BA1283" s="32"/>
    </row>
    <row r="1284" spans="1:53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53"/>
      <c r="AZ1284" s="53"/>
      <c r="BA1284" s="32"/>
    </row>
    <row r="1285" spans="1:53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53"/>
      <c r="AZ1285" s="53"/>
      <c r="BA1285" s="32"/>
    </row>
    <row r="1286" spans="1:53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53"/>
      <c r="AZ1286" s="53"/>
      <c r="BA1286" s="32"/>
    </row>
    <row r="1287" spans="1:53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53"/>
      <c r="AZ1287" s="53"/>
      <c r="BA1287" s="32"/>
    </row>
    <row r="1288" spans="1:53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53"/>
      <c r="AZ1288" s="53"/>
      <c r="BA1288" s="32"/>
    </row>
    <row r="1289" spans="1:53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53"/>
      <c r="AZ1289" s="53"/>
      <c r="BA1289" s="32"/>
    </row>
    <row r="1290" spans="1:53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53"/>
      <c r="AZ1290" s="53"/>
      <c r="BA1290" s="32"/>
    </row>
    <row r="1291" spans="1:53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53"/>
      <c r="AZ1291" s="53"/>
      <c r="BA1291" s="32"/>
    </row>
    <row r="1292" spans="1:53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53"/>
      <c r="AZ1292" s="53"/>
      <c r="BA1292" s="32"/>
    </row>
    <row r="1293" spans="1:53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53"/>
      <c r="AZ1293" s="53"/>
      <c r="BA1293" s="32"/>
    </row>
    <row r="1294" spans="1:53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53"/>
      <c r="AZ1294" s="53"/>
      <c r="BA1294" s="32"/>
    </row>
    <row r="1295" spans="1:53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53"/>
      <c r="AZ1295" s="53"/>
      <c r="BA1295" s="32"/>
    </row>
    <row r="1296" spans="1:53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53"/>
      <c r="AZ1296" s="53"/>
      <c r="BA1296" s="32"/>
    </row>
    <row r="1297" spans="1:53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53"/>
      <c r="AZ1297" s="53"/>
      <c r="BA1297" s="32"/>
    </row>
    <row r="1298" spans="1:53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53"/>
      <c r="AZ1298" s="53"/>
      <c r="BA1298" s="32"/>
    </row>
    <row r="1299" spans="1:53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53"/>
      <c r="AZ1299" s="53"/>
      <c r="BA1299" s="32"/>
    </row>
    <row r="1300" spans="1:53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53"/>
      <c r="AZ1300" s="53"/>
      <c r="BA1300" s="32"/>
    </row>
    <row r="1301" spans="1:53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53"/>
      <c r="AZ1301" s="53"/>
      <c r="BA1301" s="32"/>
    </row>
    <row r="1302" spans="1:53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53"/>
      <c r="AZ1302" s="53"/>
      <c r="BA1302" s="32"/>
    </row>
    <row r="1303" spans="1:53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53"/>
      <c r="AZ1303" s="53"/>
      <c r="BA1303" s="32"/>
    </row>
    <row r="1304" spans="1:53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53"/>
      <c r="AZ1304" s="53"/>
      <c r="BA1304" s="32"/>
    </row>
    <row r="1305" spans="1:53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53"/>
      <c r="AZ1305" s="53"/>
      <c r="BA1305" s="32"/>
    </row>
    <row r="1306" spans="1:53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53"/>
      <c r="AZ1306" s="53"/>
      <c r="BA1306" s="32"/>
    </row>
    <row r="1307" spans="1:53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53"/>
      <c r="AZ1307" s="53"/>
      <c r="BA1307" s="32"/>
    </row>
    <row r="1308" spans="1:53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53"/>
      <c r="AZ1308" s="53"/>
      <c r="BA1308" s="32"/>
    </row>
    <row r="1309" spans="1:53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53"/>
      <c r="AZ1309" s="53"/>
      <c r="BA1309" s="32"/>
    </row>
    <row r="1310" spans="1:53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53"/>
      <c r="AZ1310" s="53"/>
      <c r="BA1310" s="32"/>
    </row>
    <row r="1311" spans="1:53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53"/>
      <c r="AZ1311" s="53"/>
      <c r="BA1311" s="32"/>
    </row>
    <row r="1312" spans="1:53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53"/>
      <c r="AZ1312" s="53"/>
      <c r="BA1312" s="32"/>
    </row>
    <row r="1313" spans="1:53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53"/>
      <c r="AZ1313" s="53"/>
      <c r="BA1313" s="32"/>
    </row>
    <row r="1314" spans="1:53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53"/>
      <c r="AZ1314" s="53"/>
      <c r="BA1314" s="32"/>
    </row>
    <row r="1315" spans="1:53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53"/>
      <c r="AZ1315" s="53"/>
      <c r="BA1315" s="32"/>
    </row>
    <row r="1316" spans="1:53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53"/>
      <c r="AZ1316" s="53"/>
      <c r="BA1316" s="32"/>
    </row>
    <row r="1317" spans="1:53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53"/>
      <c r="AZ1317" s="53"/>
      <c r="BA1317" s="32"/>
    </row>
    <row r="1318" spans="1:53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53"/>
      <c r="AZ1318" s="53"/>
      <c r="BA1318" s="32"/>
    </row>
    <row r="1319" spans="1:53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53"/>
      <c r="AZ1319" s="53"/>
      <c r="BA1319" s="32"/>
    </row>
    <row r="1320" spans="1:53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53"/>
      <c r="AZ1320" s="53"/>
      <c r="BA1320" s="32"/>
    </row>
    <row r="1321" spans="1:53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53"/>
      <c r="AZ1321" s="53"/>
      <c r="BA1321" s="32"/>
    </row>
    <row r="1322" spans="1:53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53"/>
      <c r="AZ1322" s="53"/>
      <c r="BA1322" s="32"/>
    </row>
    <row r="1323" spans="1:53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53"/>
      <c r="AZ1323" s="53"/>
      <c r="BA1323" s="32"/>
    </row>
    <row r="1324" spans="1:53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53"/>
      <c r="AZ1324" s="53"/>
      <c r="BA1324" s="32"/>
    </row>
    <row r="1325" spans="1:53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53"/>
      <c r="AZ1325" s="53"/>
      <c r="BA1325" s="32"/>
    </row>
    <row r="1326" spans="1:53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53"/>
      <c r="AZ1326" s="53"/>
      <c r="BA1326" s="32"/>
    </row>
    <row r="1327" spans="1:53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53"/>
      <c r="AZ1327" s="53"/>
      <c r="BA1327" s="32"/>
    </row>
    <row r="1328" spans="1:53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53"/>
      <c r="AZ1328" s="53"/>
      <c r="BA1328" s="32"/>
    </row>
    <row r="1329" spans="1:53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53"/>
      <c r="AZ1329" s="53"/>
      <c r="BA1329" s="32"/>
    </row>
    <row r="1330" spans="1:53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53"/>
      <c r="AZ1330" s="53"/>
      <c r="BA1330" s="32"/>
    </row>
    <row r="1331" spans="1:53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53"/>
      <c r="AZ1331" s="53"/>
      <c r="BA1331" s="32"/>
    </row>
    <row r="1332" spans="1:53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53"/>
      <c r="AZ1332" s="53"/>
      <c r="BA1332" s="32"/>
    </row>
    <row r="1333" spans="1:53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53"/>
      <c r="AZ1333" s="53"/>
      <c r="BA1333" s="32"/>
    </row>
    <row r="1334" spans="1:53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53"/>
      <c r="AZ1334" s="53"/>
      <c r="BA1334" s="32"/>
    </row>
    <row r="1335" spans="1:53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53"/>
      <c r="AZ1335" s="53"/>
      <c r="BA1335" s="32"/>
    </row>
    <row r="1336" spans="1:53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53"/>
      <c r="AZ1336" s="53"/>
      <c r="BA1336" s="32"/>
    </row>
    <row r="1337" spans="1:53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53"/>
      <c r="AZ1337" s="53"/>
      <c r="BA1337" s="32"/>
    </row>
    <row r="1338" spans="1:53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53"/>
      <c r="AZ1338" s="53"/>
      <c r="BA1338" s="32"/>
    </row>
    <row r="1339" spans="1:53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53"/>
      <c r="AZ1339" s="53"/>
      <c r="BA1339" s="32"/>
    </row>
    <row r="1340" spans="1:53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53"/>
      <c r="AZ1340" s="53"/>
      <c r="BA1340" s="32"/>
    </row>
    <row r="1341" spans="1:53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53"/>
      <c r="AZ1341" s="53"/>
      <c r="BA1341" s="32"/>
    </row>
    <row r="1342" spans="1:53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53"/>
      <c r="AZ1342" s="53"/>
      <c r="BA1342" s="32"/>
    </row>
    <row r="1343" spans="1:53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53"/>
      <c r="AZ1343" s="53"/>
      <c r="BA1343" s="32"/>
    </row>
    <row r="1344" spans="1:53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53"/>
      <c r="AZ1344" s="53"/>
      <c r="BA1344" s="32"/>
    </row>
    <row r="1345" spans="1:53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53"/>
      <c r="AZ1345" s="53"/>
      <c r="BA1345" s="32"/>
    </row>
    <row r="1346" spans="1:53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53"/>
      <c r="AZ1346" s="53"/>
      <c r="BA1346" s="32"/>
    </row>
    <row r="1347" spans="1:53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53"/>
      <c r="AZ1347" s="53"/>
      <c r="BA1347" s="32"/>
    </row>
    <row r="1348" spans="1:53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53"/>
      <c r="AZ1348" s="53"/>
      <c r="BA1348" s="32"/>
    </row>
    <row r="1349" spans="1:53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53"/>
      <c r="AZ1349" s="53"/>
      <c r="BA1349" s="32"/>
    </row>
    <row r="1350" spans="1:53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53"/>
      <c r="AZ1350" s="53"/>
      <c r="BA1350" s="32"/>
    </row>
    <row r="1351" spans="1:53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53"/>
      <c r="AZ1351" s="53"/>
      <c r="BA1351" s="32"/>
    </row>
    <row r="1352" spans="1:53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53"/>
      <c r="AZ1352" s="53"/>
      <c r="BA1352" s="32"/>
    </row>
    <row r="1353" spans="1:53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53"/>
      <c r="AZ1353" s="53"/>
      <c r="BA1353" s="32"/>
    </row>
    <row r="1354" spans="1:53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53"/>
      <c r="AZ1354" s="53"/>
      <c r="BA1354" s="32"/>
    </row>
    <row r="1355" spans="1:53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53"/>
      <c r="AZ1355" s="53"/>
      <c r="BA1355" s="32"/>
    </row>
    <row r="1356" spans="1:53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53"/>
      <c r="AZ1356" s="53"/>
      <c r="BA1356" s="32"/>
    </row>
    <row r="1357" spans="1:53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53"/>
      <c r="AZ1357" s="53"/>
      <c r="BA1357" s="32"/>
    </row>
    <row r="1358" spans="1:53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53"/>
      <c r="AZ1358" s="53"/>
      <c r="BA1358" s="32"/>
    </row>
    <row r="1359" spans="1:53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53"/>
      <c r="AZ1359" s="53"/>
      <c r="BA1359" s="32"/>
    </row>
    <row r="1360" spans="1:53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53"/>
      <c r="AZ1360" s="53"/>
      <c r="BA1360" s="32"/>
    </row>
    <row r="1361" spans="1:53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53"/>
      <c r="AZ1361" s="53"/>
      <c r="BA1361" s="32"/>
    </row>
    <row r="1362" spans="1:53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53"/>
      <c r="AZ1362" s="53"/>
      <c r="BA1362" s="32"/>
    </row>
    <row r="1363" spans="1:53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53"/>
      <c r="AZ1363" s="53"/>
      <c r="BA1363" s="32"/>
    </row>
    <row r="1364" spans="1:53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53"/>
      <c r="AZ1364" s="53"/>
      <c r="BA1364" s="32"/>
    </row>
    <row r="1365" spans="1:53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53"/>
      <c r="AZ1365" s="53"/>
      <c r="BA1365" s="32"/>
    </row>
    <row r="1366" spans="1:53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53"/>
      <c r="AZ1366" s="53"/>
      <c r="BA1366" s="32"/>
    </row>
    <row r="1367" spans="1:53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53"/>
      <c r="AZ1367" s="53"/>
      <c r="BA1367" s="32"/>
    </row>
    <row r="1368" spans="1:53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53"/>
      <c r="AZ1368" s="53"/>
      <c r="BA1368" s="32"/>
    </row>
    <row r="1369" spans="1:53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53"/>
      <c r="AZ1369" s="53"/>
      <c r="BA1369" s="32"/>
    </row>
    <row r="1370" spans="1:53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53"/>
      <c r="AZ1370" s="53"/>
      <c r="BA1370" s="32"/>
    </row>
    <row r="1371" spans="1:53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53"/>
      <c r="AZ1371" s="53"/>
      <c r="BA1371" s="32"/>
    </row>
    <row r="1372" spans="1:53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53"/>
      <c r="AZ1372" s="53"/>
      <c r="BA1372" s="32"/>
    </row>
    <row r="1373" spans="1:53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53"/>
      <c r="AZ1373" s="53"/>
      <c r="BA1373" s="32"/>
    </row>
    <row r="1374" spans="1:53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53"/>
      <c r="AZ1374" s="53"/>
      <c r="BA1374" s="32"/>
    </row>
    <row r="1375" spans="1:53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53"/>
      <c r="AZ1375" s="53"/>
      <c r="BA1375" s="32"/>
    </row>
    <row r="1376" spans="1:53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53"/>
      <c r="AZ1376" s="53"/>
      <c r="BA1376" s="32"/>
    </row>
    <row r="1377" spans="1:53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53"/>
      <c r="AZ1377" s="53"/>
      <c r="BA1377" s="32"/>
    </row>
    <row r="1378" spans="1:53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53"/>
      <c r="AZ1378" s="53"/>
      <c r="BA1378" s="32"/>
    </row>
    <row r="1379" spans="1:53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53"/>
      <c r="AZ1379" s="53"/>
      <c r="BA1379" s="32"/>
    </row>
    <row r="1380" spans="1:53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53"/>
      <c r="AZ1380" s="53"/>
      <c r="BA1380" s="32"/>
    </row>
    <row r="1381" spans="1:53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53"/>
      <c r="AZ1381" s="53"/>
      <c r="BA1381" s="32"/>
    </row>
    <row r="1382" spans="1:53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53"/>
      <c r="AZ1382" s="53"/>
      <c r="BA1382" s="32"/>
    </row>
    <row r="1383" spans="1:53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53"/>
      <c r="AZ1383" s="53"/>
      <c r="BA1383" s="32"/>
    </row>
    <row r="1384" spans="1:53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53"/>
      <c r="AZ1384" s="53"/>
      <c r="BA1384" s="32"/>
    </row>
    <row r="1385" spans="1:53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53"/>
      <c r="AZ1385" s="53"/>
      <c r="BA1385" s="32"/>
    </row>
    <row r="1386" spans="1:53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53"/>
      <c r="AZ1386" s="53"/>
      <c r="BA1386" s="32"/>
    </row>
    <row r="1387" spans="1:53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53"/>
      <c r="AZ1387" s="53"/>
      <c r="BA1387" s="32"/>
    </row>
    <row r="1388" spans="1:53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53"/>
      <c r="AZ1388" s="53"/>
      <c r="BA1388" s="32"/>
    </row>
    <row r="1389" spans="1:53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53"/>
      <c r="AZ1389" s="53"/>
      <c r="BA1389" s="32"/>
    </row>
    <row r="1390" spans="1:53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53"/>
      <c r="AZ1390" s="53"/>
      <c r="BA1390" s="32"/>
    </row>
    <row r="1391" spans="1:53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53"/>
      <c r="AZ1391" s="53"/>
      <c r="BA1391" s="32"/>
    </row>
    <row r="1392" spans="1:53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53"/>
      <c r="AZ1392" s="53"/>
      <c r="BA1392" s="32"/>
    </row>
    <row r="1393" spans="1:53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53"/>
      <c r="AZ1393" s="53"/>
      <c r="BA1393" s="32"/>
    </row>
    <row r="1394" spans="1:53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53"/>
      <c r="AZ1394" s="53"/>
      <c r="BA1394" s="32"/>
    </row>
    <row r="1395" spans="1:53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53"/>
      <c r="AZ1395" s="53"/>
      <c r="BA1395" s="32"/>
    </row>
    <row r="1396" spans="1:53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53"/>
      <c r="AZ1396" s="53"/>
      <c r="BA1396" s="32"/>
    </row>
    <row r="1397" spans="1:53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53"/>
      <c r="AZ1397" s="53"/>
      <c r="BA1397" s="32"/>
    </row>
    <row r="1398" spans="1:53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53"/>
      <c r="AZ1398" s="53"/>
      <c r="BA1398" s="32"/>
    </row>
    <row r="1399" spans="1:53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53"/>
      <c r="AZ1399" s="53"/>
      <c r="BA1399" s="32"/>
    </row>
    <row r="1400" spans="1:53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53"/>
      <c r="AZ1400" s="53"/>
      <c r="BA1400" s="32"/>
    </row>
    <row r="1401" spans="1:53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53"/>
      <c r="AZ1401" s="53"/>
      <c r="BA1401" s="32"/>
    </row>
    <row r="1402" spans="1:53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53"/>
      <c r="AZ1402" s="53"/>
      <c r="BA1402" s="32"/>
    </row>
    <row r="1403" spans="1:53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53"/>
      <c r="AZ1403" s="53"/>
      <c r="BA1403" s="32"/>
    </row>
    <row r="1404" spans="1:53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53"/>
      <c r="AZ1404" s="53"/>
      <c r="BA1404" s="32"/>
    </row>
    <row r="1405" spans="1:53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53"/>
      <c r="AZ1405" s="53"/>
      <c r="BA1405" s="32"/>
    </row>
    <row r="1406" spans="1:53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53"/>
      <c r="AZ1406" s="53"/>
      <c r="BA1406" s="32"/>
    </row>
    <row r="1407" spans="1:53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53"/>
      <c r="AZ1407" s="53"/>
      <c r="BA1407" s="32"/>
    </row>
    <row r="1408" spans="1:53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53"/>
      <c r="AZ1408" s="53"/>
      <c r="BA1408" s="32"/>
    </row>
    <row r="1409" spans="1:53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53"/>
      <c r="AZ1409" s="53"/>
      <c r="BA1409" s="32"/>
    </row>
    <row r="1410" spans="1:53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53"/>
      <c r="AZ1410" s="53"/>
      <c r="BA1410" s="32"/>
    </row>
    <row r="1411" spans="1:53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53"/>
      <c r="AZ1411" s="53"/>
      <c r="BA1411" s="32"/>
    </row>
    <row r="1412" spans="1:53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53"/>
      <c r="AZ1412" s="53"/>
      <c r="BA1412" s="32"/>
    </row>
    <row r="1413" spans="1:53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53"/>
      <c r="AZ1413" s="53"/>
      <c r="BA1413" s="32"/>
    </row>
    <row r="1414" spans="1:53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53"/>
      <c r="AZ1414" s="53"/>
      <c r="BA1414" s="32"/>
    </row>
    <row r="1415" spans="1:53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53"/>
      <c r="AZ1415" s="53"/>
      <c r="BA1415" s="32"/>
    </row>
    <row r="1416" spans="1:53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53"/>
      <c r="AZ1416" s="53"/>
      <c r="BA1416" s="32"/>
    </row>
    <row r="1417" spans="1:53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53"/>
      <c r="AZ1417" s="53"/>
      <c r="BA1417" s="32"/>
    </row>
    <row r="1418" spans="1:53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53"/>
      <c r="AZ1418" s="53"/>
      <c r="BA1418" s="32"/>
    </row>
    <row r="1419" spans="1:53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53"/>
      <c r="AZ1419" s="53"/>
      <c r="BA1419" s="32"/>
    </row>
    <row r="1420" spans="1:53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53"/>
      <c r="AZ1420" s="53"/>
      <c r="BA1420" s="32"/>
    </row>
    <row r="1421" spans="1:53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53"/>
      <c r="AZ1421" s="53"/>
      <c r="BA1421" s="32"/>
    </row>
    <row r="1422" spans="1:53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53"/>
      <c r="AZ1422" s="53"/>
      <c r="BA1422" s="32"/>
    </row>
    <row r="1423" spans="1:53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53"/>
      <c r="AZ1423" s="53"/>
      <c r="BA1423" s="32"/>
    </row>
    <row r="1424" spans="1:53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53"/>
      <c r="AZ1424" s="53"/>
      <c r="BA1424" s="32"/>
    </row>
    <row r="1425" spans="1:53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53"/>
      <c r="AZ1425" s="53"/>
      <c r="BA1425" s="32"/>
    </row>
    <row r="1426" spans="1:53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53"/>
      <c r="AZ1426" s="53"/>
      <c r="BA1426" s="32"/>
    </row>
    <row r="1427" spans="1:53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53"/>
      <c r="AZ1427" s="53"/>
      <c r="BA1427" s="32"/>
    </row>
    <row r="1428" spans="1:53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53"/>
      <c r="AZ1428" s="53"/>
      <c r="BA1428" s="32"/>
    </row>
    <row r="1429" spans="1:53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53"/>
      <c r="AZ1429" s="53"/>
      <c r="BA1429" s="32"/>
    </row>
    <row r="1430" spans="1:53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53"/>
      <c r="AZ1430" s="53"/>
      <c r="BA1430" s="32"/>
    </row>
    <row r="1431" spans="1:53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53"/>
      <c r="AZ1431" s="53"/>
      <c r="BA1431" s="32"/>
    </row>
    <row r="1432" spans="1:53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53"/>
      <c r="AZ1432" s="53"/>
      <c r="BA1432" s="32"/>
    </row>
    <row r="1433" spans="1:53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53"/>
      <c r="AZ1433" s="53"/>
      <c r="BA1433" s="32"/>
    </row>
    <row r="1434" spans="1:53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53"/>
      <c r="AZ1434" s="53"/>
      <c r="BA1434" s="32"/>
    </row>
    <row r="1435" spans="1:53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53"/>
      <c r="AZ1435" s="53"/>
      <c r="BA1435" s="32"/>
    </row>
    <row r="1436" spans="1:53" s="66" customFormat="1" x14ac:dyDescent="0.3">
      <c r="A1436" s="55"/>
      <c r="B1436" s="32"/>
      <c r="C1436" s="32"/>
      <c r="D1436" s="32"/>
      <c r="E1436" s="51"/>
      <c r="F1436" s="65"/>
      <c r="AL1436" s="53"/>
      <c r="AM1436" s="53"/>
      <c r="AN1436" s="53"/>
      <c r="AO1436" s="53"/>
      <c r="AP1436" s="53"/>
      <c r="AQ1436" s="53"/>
      <c r="AR1436" s="32"/>
      <c r="AS1436" s="32"/>
      <c r="AT1436" s="32"/>
      <c r="AU1436" s="53"/>
      <c r="AV1436" s="32"/>
      <c r="AW1436" s="32"/>
      <c r="AX1436" s="32"/>
      <c r="AY1436" s="53"/>
      <c r="AZ1436" s="53"/>
      <c r="BA1436" s="32"/>
    </row>
    <row r="1437" spans="1:53" s="66" customFormat="1" x14ac:dyDescent="0.3">
      <c r="A1437" s="55"/>
      <c r="B1437" s="32"/>
      <c r="C1437" s="32"/>
      <c r="D1437" s="32"/>
      <c r="E1437" s="51"/>
      <c r="F1437" s="65"/>
      <c r="AL1437" s="53"/>
      <c r="AM1437" s="53"/>
      <c r="AN1437" s="53"/>
      <c r="AO1437" s="53"/>
      <c r="AP1437" s="53"/>
      <c r="AQ1437" s="53"/>
      <c r="AR1437" s="32"/>
      <c r="AS1437" s="32"/>
      <c r="AT1437" s="32"/>
      <c r="AU1437" s="53"/>
      <c r="AV1437" s="32"/>
      <c r="AW1437" s="32"/>
      <c r="AX1437" s="32"/>
      <c r="AY1437" s="53"/>
      <c r="AZ1437" s="53"/>
      <c r="BA1437" s="32"/>
    </row>
  </sheetData>
  <autoFilter ref="A7:BA63"/>
  <mergeCells count="24">
    <mergeCell ref="AZ5:AZ6"/>
    <mergeCell ref="BA5:BA6"/>
    <mergeCell ref="AT5:AT6"/>
    <mergeCell ref="AU5:AU6"/>
    <mergeCell ref="AV5:AV6"/>
    <mergeCell ref="AW5:AW6"/>
    <mergeCell ref="AX5:AX6"/>
    <mergeCell ref="AY5:AY6"/>
    <mergeCell ref="AS5:AS6"/>
    <mergeCell ref="AW1:AW3"/>
    <mergeCell ref="AY1:AY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</mergeCells>
  <conditionalFormatting sqref="F5 C5:D5">
    <cfRule type="duplicateValues" dxfId="1092" priority="609"/>
  </conditionalFormatting>
  <conditionalFormatting sqref="F5 D3:D4">
    <cfRule type="timePeriod" dxfId="1091" priority="608" timePeriod="thisMonth">
      <formula>AND(MONTH(D3)=MONTH(TODAY()),YEAR(D3)=YEAR(TODAY()))</formula>
    </cfRule>
  </conditionalFormatting>
  <conditionalFormatting sqref="H5:AK5 AD6:AE7 AG6:AI7 P6:AB7 G5:G7 AJ6 AK6:AK7 J17:K17 P22 AK9:AK45 G23:AD49 AF23:AJ49 AE8:AE49">
    <cfRule type="expression" dxfId="1090" priority="607">
      <formula>WEEKDAY(G$5)=1</formula>
    </cfRule>
  </conditionalFormatting>
  <conditionalFormatting sqref="G6:G7">
    <cfRule type="cellIs" dxfId="1089" priority="606" operator="equal">
      <formula>0</formula>
    </cfRule>
  </conditionalFormatting>
  <conditionalFormatting sqref="I5">
    <cfRule type="expression" dxfId="1088" priority="605">
      <formula>WEEKDAY(I$5)=1</formula>
    </cfRule>
  </conditionalFormatting>
  <conditionalFormatting sqref="S5">
    <cfRule type="expression" dxfId="1087" priority="604">
      <formula>WEEKDAY(S$5)=1</formula>
    </cfRule>
  </conditionalFormatting>
  <conditionalFormatting sqref="L5">
    <cfRule type="expression" dxfId="1086" priority="603">
      <formula>WEEKDAY(L$5)=1</formula>
    </cfRule>
  </conditionalFormatting>
  <conditionalFormatting sqref="AG5">
    <cfRule type="expression" dxfId="1085" priority="602">
      <formula>WEEKDAY(AG$5)=1</formula>
    </cfRule>
  </conditionalFormatting>
  <conditionalFormatting sqref="X5:Y5">
    <cfRule type="expression" dxfId="1084" priority="601">
      <formula>WEEKDAY(X$5)=1</formula>
    </cfRule>
  </conditionalFormatting>
  <conditionalFormatting sqref="Z5">
    <cfRule type="expression" dxfId="1083" priority="600">
      <formula>WEEKDAY(Z$5)=1</formula>
    </cfRule>
  </conditionalFormatting>
  <conditionalFormatting sqref="I6:N7">
    <cfRule type="expression" dxfId="1082" priority="599">
      <formula>WEEKDAY(I$5)=1</formula>
    </cfRule>
  </conditionalFormatting>
  <conditionalFormatting sqref="M5">
    <cfRule type="expression" dxfId="1081" priority="598">
      <formula>WEEKDAY(M$5)=1</formula>
    </cfRule>
  </conditionalFormatting>
  <conditionalFormatting sqref="P5">
    <cfRule type="expression" dxfId="1080" priority="597">
      <formula>WEEKDAY(P$5)=1</formula>
    </cfRule>
  </conditionalFormatting>
  <conditionalFormatting sqref="T5">
    <cfRule type="expression" dxfId="1079" priority="596">
      <formula>WEEKDAY(T$5)=1</formula>
    </cfRule>
  </conditionalFormatting>
  <conditionalFormatting sqref="W5">
    <cfRule type="expression" dxfId="1078" priority="595">
      <formula>WEEKDAY(W$5)=1</formula>
    </cfRule>
  </conditionalFormatting>
  <conditionalFormatting sqref="AA5">
    <cfRule type="expression" dxfId="1077" priority="594">
      <formula>WEEKDAY(AA$5)=1</formula>
    </cfRule>
  </conditionalFormatting>
  <conditionalFormatting sqref="AD5">
    <cfRule type="expression" dxfId="1076" priority="593">
      <formula>WEEKDAY(AD$5)=1</formula>
    </cfRule>
  </conditionalFormatting>
  <conditionalFormatting sqref="AH5">
    <cfRule type="expression" dxfId="1075" priority="592">
      <formula>WEEKDAY(AH$5)=1</formula>
    </cfRule>
  </conditionalFormatting>
  <conditionalFormatting sqref="AK5">
    <cfRule type="expression" dxfId="1074" priority="591">
      <formula>WEEKDAY(AK$5)=1</formula>
    </cfRule>
  </conditionalFormatting>
  <conditionalFormatting sqref="E1438:E1048576">
    <cfRule type="cellIs" dxfId="1073" priority="590" operator="greaterThan">
      <formula>43556</formula>
    </cfRule>
  </conditionalFormatting>
  <conditionalFormatting sqref="AF5">
    <cfRule type="expression" dxfId="1072" priority="589">
      <formula>WEEKDAY(AF$5)=1</formula>
    </cfRule>
  </conditionalFormatting>
  <conditionalFormatting sqref="AF6:AF7">
    <cfRule type="expression" dxfId="1071" priority="588">
      <formula>WEEKDAY(AF$5)=1</formula>
    </cfRule>
  </conditionalFormatting>
  <conditionalFormatting sqref="K5">
    <cfRule type="expression" dxfId="1070" priority="587">
      <formula>WEEKDAY(K$5)=1</formula>
    </cfRule>
  </conditionalFormatting>
  <conditionalFormatting sqref="AC5:AC7">
    <cfRule type="expression" dxfId="1069" priority="586">
      <formula>WEEKDAY(AC$5)=1</formula>
    </cfRule>
  </conditionalFormatting>
  <conditionalFormatting sqref="AJ5:AJ7 AK5:AK6">
    <cfRule type="expression" dxfId="1068" priority="585">
      <formula>WEEKDAY(AJ$5)=1</formula>
    </cfRule>
  </conditionalFormatting>
  <conditionalFormatting sqref="O5:O7">
    <cfRule type="expression" dxfId="1067" priority="584">
      <formula>WEEKDAY(O$5)=1</formula>
    </cfRule>
  </conditionalFormatting>
  <conditionalFormatting sqref="H5:H7">
    <cfRule type="expression" dxfId="1066" priority="583">
      <formula>WEEKDAY(H$5)=1</formula>
    </cfRule>
  </conditionalFormatting>
  <conditionalFormatting sqref="G7:W7 Y7:AK7 G6:AK6">
    <cfRule type="expression" dxfId="1065" priority="582">
      <formula>WEEKDAY(G$5)=1</formula>
    </cfRule>
  </conditionalFormatting>
  <conditionalFormatting sqref="C1438:D1048576 A3:A4 E4 B1241:B1437 C5:D5">
    <cfRule type="duplicateValues" dxfId="1064" priority="581"/>
  </conditionalFormatting>
  <conditionalFormatting sqref="AK6:AK7">
    <cfRule type="expression" dxfId="1063" priority="580">
      <formula>WEEKDAY(AK$5)=1</formula>
    </cfRule>
  </conditionalFormatting>
  <conditionalFormatting sqref="E5">
    <cfRule type="duplicateValues" dxfId="1062" priority="579"/>
  </conditionalFormatting>
  <conditionalFormatting sqref="E5">
    <cfRule type="duplicateValues" dxfId="1061" priority="578"/>
  </conditionalFormatting>
  <conditionalFormatting sqref="G7:W7 Y7:AK7 G5:AK6">
    <cfRule type="expression" dxfId="1060" priority="577">
      <formula>WEEKDAY(G$5)=1</formula>
    </cfRule>
  </conditionalFormatting>
  <conditionalFormatting sqref="B8">
    <cfRule type="duplicateValues" dxfId="1059" priority="576"/>
  </conditionalFormatting>
  <conditionalFormatting sqref="F8">
    <cfRule type="cellIs" dxfId="1058" priority="575" operator="greaterThan">
      <formula>#REF!</formula>
    </cfRule>
  </conditionalFormatting>
  <conditionalFormatting sqref="E8">
    <cfRule type="cellIs" dxfId="1057" priority="574" operator="greaterThan">
      <formula>43586</formula>
    </cfRule>
  </conditionalFormatting>
  <conditionalFormatting sqref="AT51:AT61 AT69:AT70 AT63:AT65 AT72:AT1048576 AT1:AT48">
    <cfRule type="cellIs" dxfId="1056" priority="573" operator="lessThan">
      <formula>0</formula>
    </cfRule>
  </conditionalFormatting>
  <conditionalFormatting sqref="AK6">
    <cfRule type="expression" dxfId="1055" priority="572">
      <formula>WEEKDAY(AK$5)=1</formula>
    </cfRule>
  </conditionalFormatting>
  <conditionalFormatting sqref="AK5">
    <cfRule type="expression" dxfId="1054" priority="571">
      <formula>WEEKDAY(AK$5)=1</formula>
    </cfRule>
  </conditionalFormatting>
  <conditionalFormatting sqref="AK5">
    <cfRule type="expression" dxfId="1053" priority="569">
      <formula>WEEKDAY(AK$5)=1</formula>
    </cfRule>
  </conditionalFormatting>
  <conditionalFormatting sqref="AK6">
    <cfRule type="expression" dxfId="1052" priority="570">
      <formula>WEEKDAY(AK$5)=1</formula>
    </cfRule>
  </conditionalFormatting>
  <conditionalFormatting sqref="AT62">
    <cfRule type="cellIs" dxfId="1051" priority="568" operator="lessThan">
      <formula>0</formula>
    </cfRule>
  </conditionalFormatting>
  <conditionalFormatting sqref="AI5:AK5">
    <cfRule type="expression" dxfId="1050" priority="567">
      <formula>WEEKDAY(AI$5)=1</formula>
    </cfRule>
  </conditionalFormatting>
  <conditionalFormatting sqref="AT66">
    <cfRule type="cellIs" dxfId="1049" priority="566" operator="lessThan">
      <formula>0</formula>
    </cfRule>
  </conditionalFormatting>
  <conditionalFormatting sqref="AT67">
    <cfRule type="cellIs" dxfId="1048" priority="565" operator="lessThan">
      <formula>0</formula>
    </cfRule>
  </conditionalFormatting>
  <conditionalFormatting sqref="AT68">
    <cfRule type="cellIs" dxfId="1047" priority="564" operator="lessThan">
      <formula>0</formula>
    </cfRule>
  </conditionalFormatting>
  <conditionalFormatting sqref="J17:K17 P22 AK9:AK45 AF23:AJ49 G23:AD49 AE8:AE49">
    <cfRule type="cellIs" dxfId="1046" priority="557" operator="equal">
      <formula>0</formula>
    </cfRule>
    <cfRule type="expression" dxfId="1045" priority="558">
      <formula>WEEKDAY(G$5)=1</formula>
    </cfRule>
  </conditionalFormatting>
  <conditionalFormatting sqref="J17:K17 P22 AK9:AK45 AF23:AJ49 G23:AD49 AE8:AE49">
    <cfRule type="expression" dxfId="1044" priority="555">
      <formula>WEEKDAY(G$5)=1</formula>
    </cfRule>
    <cfRule type="cellIs" dxfId="1043" priority="556" operator="equal">
      <formula>0</formula>
    </cfRule>
  </conditionalFormatting>
  <conditionalFormatting sqref="AT71">
    <cfRule type="cellIs" dxfId="1042" priority="552" operator="lessThan">
      <formula>0</formula>
    </cfRule>
  </conditionalFormatting>
  <conditionalFormatting sqref="AJ8:AK8">
    <cfRule type="cellIs" dxfId="1041" priority="532" operator="equal">
      <formula>0</formula>
    </cfRule>
    <cfRule type="expression" dxfId="1040" priority="533">
      <formula>WEEKDAY(AJ$5)=1</formula>
    </cfRule>
  </conditionalFormatting>
  <conditionalFormatting sqref="AJ8:AK8">
    <cfRule type="expression" dxfId="1039" priority="530">
      <formula>WEEKDAY(AJ$5)=1</formula>
    </cfRule>
    <cfRule type="cellIs" dxfId="1038" priority="531" operator="equal">
      <formula>0</formula>
    </cfRule>
  </conditionalFormatting>
  <conditionalFormatting sqref="AJ8:AK8 AE8:AE49">
    <cfRule type="expression" dxfId="1037" priority="528">
      <formula>AE8="KL"</formula>
    </cfRule>
    <cfRule type="expression" dxfId="1036" priority="529">
      <formula>#REF!="KL"</formula>
    </cfRule>
  </conditionalFormatting>
  <conditionalFormatting sqref="G8:AD8 AF8">
    <cfRule type="expression" dxfId="1035" priority="551">
      <formula>WEEKDAY(G$5)=1</formula>
    </cfRule>
  </conditionalFormatting>
  <conditionalFormatting sqref="G8:AD8 AF8">
    <cfRule type="cellIs" dxfId="1034" priority="544" operator="equal">
      <formula>0</formula>
    </cfRule>
    <cfRule type="expression" dxfId="1033" priority="545">
      <formula>WEEKDAY(G$5)=1</formula>
    </cfRule>
  </conditionalFormatting>
  <conditionalFormatting sqref="G8:AD8 AF8">
    <cfRule type="expression" dxfId="1032" priority="542">
      <formula>WEEKDAY(G$5)=1</formula>
    </cfRule>
    <cfRule type="cellIs" dxfId="1031" priority="543" operator="equal">
      <formula>0</formula>
    </cfRule>
  </conditionalFormatting>
  <conditionalFormatting sqref="G8:AD8 AF8 AK9:AK45 AF23:AJ49 G23:AD49">
    <cfRule type="expression" dxfId="1030" priority="540">
      <formula>G8="KL"</formula>
    </cfRule>
    <cfRule type="expression" dxfId="1029" priority="541">
      <formula>#REF!="KL"</formula>
    </cfRule>
  </conditionalFormatting>
  <conditionalFormatting sqref="G8:AD8 AF8 G23:AD49 AF23:AJ49 AK9:AK45 AE8:AE49">
    <cfRule type="expression" dxfId="1028" priority="546">
      <formula>G8="O"</formula>
    </cfRule>
    <cfRule type="expression" dxfId="1027" priority="547">
      <formula>G8="P/2"</formula>
    </cfRule>
    <cfRule type="expression" dxfId="1026" priority="548">
      <formula>G8="P"</formula>
    </cfRule>
    <cfRule type="expression" dxfId="1025" priority="549">
      <formula>$G8="P"</formula>
    </cfRule>
    <cfRule type="expression" dxfId="1024" priority="550">
      <formula>#REF!="P"</formula>
    </cfRule>
  </conditionalFormatting>
  <conditionalFormatting sqref="AJ8:AK8">
    <cfRule type="expression" dxfId="1023" priority="539">
      <formula>WEEKDAY(AJ$5)=1</formula>
    </cfRule>
  </conditionalFormatting>
  <conditionalFormatting sqref="AJ8:AK8">
    <cfRule type="expression" dxfId="1022" priority="534">
      <formula>AJ8="O"</formula>
    </cfRule>
    <cfRule type="expression" dxfId="1021" priority="535">
      <formula>AJ8="P/2"</formula>
    </cfRule>
    <cfRule type="expression" dxfId="1020" priority="536">
      <formula>AJ8="P"</formula>
    </cfRule>
    <cfRule type="expression" dxfId="1019" priority="537">
      <formula>$G8="P"</formula>
    </cfRule>
    <cfRule type="expression" dxfId="1018" priority="538">
      <formula>#REF!="P"</formula>
    </cfRule>
  </conditionalFormatting>
  <conditionalFormatting sqref="J17:K17 P22">
    <cfRule type="expression" dxfId="1017" priority="521">
      <formula>J17="KL"</formula>
    </cfRule>
    <cfRule type="expression" dxfId="1016" priority="522">
      <formula>#REF!="KL"</formula>
    </cfRule>
  </conditionalFormatting>
  <conditionalFormatting sqref="J17:K17 P22">
    <cfRule type="expression" dxfId="1015" priority="523">
      <formula>J17="O"</formula>
    </cfRule>
    <cfRule type="expression" dxfId="1014" priority="524">
      <formula>J17="P/2"</formula>
    </cfRule>
    <cfRule type="expression" dxfId="1013" priority="525">
      <formula>J17="P"</formula>
    </cfRule>
    <cfRule type="expression" dxfId="1012" priority="526">
      <formula>$G17="P"</formula>
    </cfRule>
    <cfRule type="expression" dxfId="1011" priority="527">
      <formula>#REF!="P"</formula>
    </cfRule>
  </conditionalFormatting>
  <conditionalFormatting sqref="AK46">
    <cfRule type="expression" dxfId="1010" priority="484">
      <formula>WEEKDAY(AK$5)=1</formula>
    </cfRule>
  </conditionalFormatting>
  <conditionalFormatting sqref="AK46">
    <cfRule type="cellIs" dxfId="1009" priority="477" operator="equal">
      <formula>0</formula>
    </cfRule>
    <cfRule type="expression" dxfId="1008" priority="478">
      <formula>WEEKDAY(AK$5)=1</formula>
    </cfRule>
  </conditionalFormatting>
  <conditionalFormatting sqref="AK46">
    <cfRule type="expression" dxfId="1007" priority="475">
      <formula>WEEKDAY(AK$5)=1</formula>
    </cfRule>
    <cfRule type="cellIs" dxfId="1006" priority="476" operator="equal">
      <formula>0</formula>
    </cfRule>
  </conditionalFormatting>
  <conditionalFormatting sqref="AK46">
    <cfRule type="expression" dxfId="1005" priority="473">
      <formula>AK46="KL"</formula>
    </cfRule>
    <cfRule type="expression" dxfId="1004" priority="474">
      <formula>#REF!="KL"</formula>
    </cfRule>
  </conditionalFormatting>
  <conditionalFormatting sqref="AK46">
    <cfRule type="expression" dxfId="1003" priority="479">
      <formula>AK46="O"</formula>
    </cfRule>
    <cfRule type="expression" dxfId="1002" priority="480">
      <formula>AK46="P/2"</formula>
    </cfRule>
    <cfRule type="expression" dxfId="1001" priority="481">
      <formula>AK46="P"</formula>
    </cfRule>
    <cfRule type="expression" dxfId="1000" priority="482">
      <formula>$G46="P"</formula>
    </cfRule>
    <cfRule type="expression" dxfId="999" priority="483">
      <formula>#REF!="P"</formula>
    </cfRule>
  </conditionalFormatting>
  <conditionalFormatting sqref="AK48">
    <cfRule type="expression" dxfId="998" priority="386">
      <formula>WEEKDAY(AK$5)=1</formula>
    </cfRule>
  </conditionalFormatting>
  <conditionalFormatting sqref="AK48">
    <cfRule type="cellIs" dxfId="997" priority="379" operator="equal">
      <formula>0</formula>
    </cfRule>
    <cfRule type="expression" dxfId="996" priority="380">
      <formula>WEEKDAY(AK$5)=1</formula>
    </cfRule>
  </conditionalFormatting>
  <conditionalFormatting sqref="AK48">
    <cfRule type="expression" dxfId="995" priority="377">
      <formula>WEEKDAY(AK$5)=1</formula>
    </cfRule>
    <cfRule type="cellIs" dxfId="994" priority="378" operator="equal">
      <formula>0</formula>
    </cfRule>
  </conditionalFormatting>
  <conditionalFormatting sqref="AK48">
    <cfRule type="expression" dxfId="993" priority="375">
      <formula>AK48="KL"</formula>
    </cfRule>
    <cfRule type="expression" dxfId="992" priority="376">
      <formula>#REF!="KL"</formula>
    </cfRule>
  </conditionalFormatting>
  <conditionalFormatting sqref="AK48">
    <cfRule type="expression" dxfId="991" priority="381">
      <formula>AK48="O"</formula>
    </cfRule>
    <cfRule type="expression" dxfId="990" priority="382">
      <formula>AK48="P/2"</formula>
    </cfRule>
    <cfRule type="expression" dxfId="989" priority="383">
      <formula>AK48="P"</formula>
    </cfRule>
    <cfRule type="expression" dxfId="988" priority="384">
      <formula>$G48="P"</formula>
    </cfRule>
    <cfRule type="expression" dxfId="987" priority="385">
      <formula>#REF!="P"</formula>
    </cfRule>
  </conditionalFormatting>
  <conditionalFormatting sqref="AK47">
    <cfRule type="expression" dxfId="986" priority="338">
      <formula>WEEKDAY(AK$5)=1</formula>
    </cfRule>
  </conditionalFormatting>
  <conditionalFormatting sqref="AK47">
    <cfRule type="cellIs" dxfId="985" priority="331" operator="equal">
      <formula>0</formula>
    </cfRule>
    <cfRule type="expression" dxfId="984" priority="332">
      <formula>WEEKDAY(AK$5)=1</formula>
    </cfRule>
  </conditionalFormatting>
  <conditionalFormatting sqref="AK47">
    <cfRule type="expression" dxfId="983" priority="329">
      <formula>WEEKDAY(AK$5)=1</formula>
    </cfRule>
    <cfRule type="cellIs" dxfId="982" priority="330" operator="equal">
      <formula>0</formula>
    </cfRule>
  </conditionalFormatting>
  <conditionalFormatting sqref="AK47">
    <cfRule type="expression" dxfId="981" priority="327">
      <formula>AK47="KL"</formula>
    </cfRule>
    <cfRule type="expression" dxfId="980" priority="328">
      <formula>#REF!="KL"</formula>
    </cfRule>
  </conditionalFormatting>
  <conditionalFormatting sqref="AK47">
    <cfRule type="expression" dxfId="979" priority="333">
      <formula>AK47="O"</formula>
    </cfRule>
    <cfRule type="expression" dxfId="978" priority="334">
      <formula>AK47="P/2"</formula>
    </cfRule>
    <cfRule type="expression" dxfId="977" priority="335">
      <formula>AK47="P"</formula>
    </cfRule>
    <cfRule type="expression" dxfId="976" priority="336">
      <formula>$G47="P"</formula>
    </cfRule>
    <cfRule type="expression" dxfId="975" priority="337">
      <formula>#REF!="P"</formula>
    </cfRule>
  </conditionalFormatting>
  <conditionalFormatting sqref="AT49">
    <cfRule type="cellIs" dxfId="974" priority="326" operator="lessThan">
      <formula>0</formula>
    </cfRule>
  </conditionalFormatting>
  <conditionalFormatting sqref="AK49">
    <cfRule type="expression" dxfId="973" priority="289">
      <formula>WEEKDAY(AK$5)=1</formula>
    </cfRule>
  </conditionalFormatting>
  <conditionalFormatting sqref="AK49">
    <cfRule type="cellIs" dxfId="972" priority="282" operator="equal">
      <formula>0</formula>
    </cfRule>
    <cfRule type="expression" dxfId="971" priority="283">
      <formula>WEEKDAY(AK$5)=1</formula>
    </cfRule>
  </conditionalFormatting>
  <conditionalFormatting sqref="AK49">
    <cfRule type="expression" dxfId="970" priority="280">
      <formula>WEEKDAY(AK$5)=1</formula>
    </cfRule>
    <cfRule type="cellIs" dxfId="969" priority="281" operator="equal">
      <formula>0</formula>
    </cfRule>
  </conditionalFormatting>
  <conditionalFormatting sqref="AK49">
    <cfRule type="expression" dxfId="968" priority="278">
      <formula>AK49="KL"</formula>
    </cfRule>
    <cfRule type="expression" dxfId="967" priority="279">
      <formula>#REF!="KL"</formula>
    </cfRule>
  </conditionalFormatting>
  <conditionalFormatting sqref="AK49">
    <cfRule type="expression" dxfId="966" priority="284">
      <formula>AK49="O"</formula>
    </cfRule>
    <cfRule type="expression" dxfId="965" priority="285">
      <formula>AK49="P/2"</formula>
    </cfRule>
    <cfRule type="expression" dxfId="964" priority="286">
      <formula>AK49="P"</formula>
    </cfRule>
    <cfRule type="expression" dxfId="963" priority="287">
      <formula>$G49="P"</formula>
    </cfRule>
    <cfRule type="expression" dxfId="962" priority="288">
      <formula>#REF!="P"</formula>
    </cfRule>
  </conditionalFormatting>
  <conditionalFormatting sqref="AG8:AI8">
    <cfRule type="expression" dxfId="961" priority="228">
      <formula>WEEKDAY(AG$5)=1</formula>
    </cfRule>
  </conditionalFormatting>
  <conditionalFormatting sqref="AG8:AI8">
    <cfRule type="cellIs" dxfId="960" priority="221" operator="equal">
      <formula>0</formula>
    </cfRule>
    <cfRule type="expression" dxfId="959" priority="222">
      <formula>WEEKDAY(AG$5)=1</formula>
    </cfRule>
  </conditionalFormatting>
  <conditionalFormatting sqref="AG8:AI8">
    <cfRule type="expression" dxfId="958" priority="219">
      <formula>WEEKDAY(AG$5)=1</formula>
    </cfRule>
    <cfRule type="cellIs" dxfId="957" priority="220" operator="equal">
      <formula>0</formula>
    </cfRule>
  </conditionalFormatting>
  <conditionalFormatting sqref="AG8:AI8">
    <cfRule type="expression" dxfId="956" priority="217">
      <formula>AG8="KL"</formula>
    </cfRule>
    <cfRule type="expression" dxfId="955" priority="218">
      <formula>#REF!="KL"</formula>
    </cfRule>
  </conditionalFormatting>
  <conditionalFormatting sqref="AG8:AI8">
    <cfRule type="expression" dxfId="954" priority="223">
      <formula>AG8="O"</formula>
    </cfRule>
    <cfRule type="expression" dxfId="953" priority="224">
      <formula>AG8="P/2"</formula>
    </cfRule>
    <cfRule type="expression" dxfId="952" priority="225">
      <formula>AG8="P"</formula>
    </cfRule>
    <cfRule type="expression" dxfId="951" priority="226">
      <formula>$G8="P"</formula>
    </cfRule>
    <cfRule type="expression" dxfId="950" priority="227">
      <formula>#REF!="P"</formula>
    </cfRule>
  </conditionalFormatting>
  <conditionalFormatting sqref="AJ9:AJ16">
    <cfRule type="cellIs" dxfId="949" priority="197" operator="equal">
      <formula>0</formula>
    </cfRule>
    <cfRule type="expression" dxfId="948" priority="198">
      <formula>WEEKDAY(AJ$5)=1</formula>
    </cfRule>
  </conditionalFormatting>
  <conditionalFormatting sqref="AJ9:AJ16">
    <cfRule type="expression" dxfId="947" priority="195">
      <formula>WEEKDAY(AJ$5)=1</formula>
    </cfRule>
    <cfRule type="cellIs" dxfId="946" priority="196" operator="equal">
      <formula>0</formula>
    </cfRule>
  </conditionalFormatting>
  <conditionalFormatting sqref="AJ9:AJ16">
    <cfRule type="expression" dxfId="945" priority="193">
      <formula>AJ9="KL"</formula>
    </cfRule>
    <cfRule type="expression" dxfId="944" priority="194">
      <formula>#REF!="KL"</formula>
    </cfRule>
  </conditionalFormatting>
  <conditionalFormatting sqref="G9:AD16 AF9:AF16">
    <cfRule type="expression" dxfId="943" priority="216">
      <formula>WEEKDAY(G$5)=1</formula>
    </cfRule>
  </conditionalFormatting>
  <conditionalFormatting sqref="G9:AD16 AF9:AF16">
    <cfRule type="cellIs" dxfId="942" priority="209" operator="equal">
      <formula>0</formula>
    </cfRule>
    <cfRule type="expression" dxfId="941" priority="210">
      <formula>WEEKDAY(G$5)=1</formula>
    </cfRule>
  </conditionalFormatting>
  <conditionalFormatting sqref="G9:AD16 AF9:AF16">
    <cfRule type="expression" dxfId="940" priority="207">
      <formula>WEEKDAY(G$5)=1</formula>
    </cfRule>
    <cfRule type="cellIs" dxfId="939" priority="208" operator="equal">
      <formula>0</formula>
    </cfRule>
  </conditionalFormatting>
  <conditionalFormatting sqref="G9:AD16 AF9:AF16">
    <cfRule type="expression" dxfId="938" priority="205">
      <formula>G9="KL"</formula>
    </cfRule>
    <cfRule type="expression" dxfId="937" priority="206">
      <formula>#REF!="KL"</formula>
    </cfRule>
  </conditionalFormatting>
  <conditionalFormatting sqref="G9:AD16 AF9:AF16">
    <cfRule type="expression" dxfId="936" priority="211">
      <formula>G9="O"</formula>
    </cfRule>
    <cfRule type="expression" dxfId="935" priority="212">
      <formula>G9="P/2"</formula>
    </cfRule>
    <cfRule type="expression" dxfId="934" priority="213">
      <formula>G9="P"</formula>
    </cfRule>
    <cfRule type="expression" dxfId="933" priority="214">
      <formula>$G9="P"</formula>
    </cfRule>
    <cfRule type="expression" dxfId="932" priority="215">
      <formula>#REF!="P"</formula>
    </cfRule>
  </conditionalFormatting>
  <conditionalFormatting sqref="AJ9:AJ16">
    <cfRule type="expression" dxfId="931" priority="204">
      <formula>WEEKDAY(AJ$5)=1</formula>
    </cfRule>
  </conditionalFormatting>
  <conditionalFormatting sqref="AJ9:AJ16">
    <cfRule type="expression" dxfId="930" priority="199">
      <formula>AJ9="O"</formula>
    </cfRule>
    <cfRule type="expression" dxfId="929" priority="200">
      <formula>AJ9="P/2"</formula>
    </cfRule>
    <cfRule type="expression" dxfId="928" priority="201">
      <formula>AJ9="P"</formula>
    </cfRule>
    <cfRule type="expression" dxfId="927" priority="202">
      <formula>$G9="P"</formula>
    </cfRule>
    <cfRule type="expression" dxfId="926" priority="203">
      <formula>#REF!="P"</formula>
    </cfRule>
  </conditionalFormatting>
  <conditionalFormatting sqref="AG9:AI16">
    <cfRule type="expression" dxfId="925" priority="192">
      <formula>WEEKDAY(AG$5)=1</formula>
    </cfRule>
  </conditionalFormatting>
  <conditionalFormatting sqref="AG9:AI16">
    <cfRule type="cellIs" dxfId="924" priority="185" operator="equal">
      <formula>0</formula>
    </cfRule>
    <cfRule type="expression" dxfId="923" priority="186">
      <formula>WEEKDAY(AG$5)=1</formula>
    </cfRule>
  </conditionalFormatting>
  <conditionalFormatting sqref="AG9:AI16">
    <cfRule type="expression" dxfId="922" priority="183">
      <formula>WEEKDAY(AG$5)=1</formula>
    </cfRule>
    <cfRule type="cellIs" dxfId="921" priority="184" operator="equal">
      <formula>0</formula>
    </cfRule>
  </conditionalFormatting>
  <conditionalFormatting sqref="AG9:AI16">
    <cfRule type="expression" dxfId="920" priority="181">
      <formula>AG9="KL"</formula>
    </cfRule>
    <cfRule type="expression" dxfId="919" priority="182">
      <formula>#REF!="KL"</formula>
    </cfRule>
  </conditionalFormatting>
  <conditionalFormatting sqref="AG9:AI16">
    <cfRule type="expression" dxfId="918" priority="187">
      <formula>AG9="O"</formula>
    </cfRule>
    <cfRule type="expression" dxfId="917" priority="188">
      <formula>AG9="P/2"</formula>
    </cfRule>
    <cfRule type="expression" dxfId="916" priority="189">
      <formula>AG9="P"</formula>
    </cfRule>
    <cfRule type="expression" dxfId="915" priority="190">
      <formula>$G9="P"</formula>
    </cfRule>
    <cfRule type="expression" dxfId="914" priority="191">
      <formula>#REF!="P"</formula>
    </cfRule>
  </conditionalFormatting>
  <conditionalFormatting sqref="AJ18:AJ21">
    <cfRule type="cellIs" dxfId="913" priority="161" operator="equal">
      <formula>0</formula>
    </cfRule>
    <cfRule type="expression" dxfId="912" priority="162">
      <formula>WEEKDAY(AJ$5)=1</formula>
    </cfRule>
  </conditionalFormatting>
  <conditionalFormatting sqref="AJ18:AJ21">
    <cfRule type="expression" dxfId="911" priority="159">
      <formula>WEEKDAY(AJ$5)=1</formula>
    </cfRule>
    <cfRule type="cellIs" dxfId="910" priority="160" operator="equal">
      <formula>0</formula>
    </cfRule>
  </conditionalFormatting>
  <conditionalFormatting sqref="AJ18:AJ21">
    <cfRule type="expression" dxfId="909" priority="157">
      <formula>AJ18="KL"</formula>
    </cfRule>
    <cfRule type="expression" dxfId="908" priority="158">
      <formula>#REF!="KL"</formula>
    </cfRule>
  </conditionalFormatting>
  <conditionalFormatting sqref="G18:AD21 AF18:AF21">
    <cfRule type="expression" dxfId="907" priority="180">
      <formula>WEEKDAY(G$5)=1</formula>
    </cfRule>
  </conditionalFormatting>
  <conditionalFormatting sqref="G18:AD21 AF18:AF21">
    <cfRule type="cellIs" dxfId="906" priority="173" operator="equal">
      <formula>0</formula>
    </cfRule>
    <cfRule type="expression" dxfId="905" priority="174">
      <formula>WEEKDAY(G$5)=1</formula>
    </cfRule>
  </conditionalFormatting>
  <conditionalFormatting sqref="G18:AD21 AF18:AF21">
    <cfRule type="expression" dxfId="904" priority="171">
      <formula>WEEKDAY(G$5)=1</formula>
    </cfRule>
    <cfRule type="cellIs" dxfId="903" priority="172" operator="equal">
      <formula>0</formula>
    </cfRule>
  </conditionalFormatting>
  <conditionalFormatting sqref="G18:AD21 AF18:AF21">
    <cfRule type="expression" dxfId="902" priority="169">
      <formula>G18="KL"</formula>
    </cfRule>
    <cfRule type="expression" dxfId="901" priority="170">
      <formula>#REF!="KL"</formula>
    </cfRule>
  </conditionalFormatting>
  <conditionalFormatting sqref="G18:AD21 AF18:AF21">
    <cfRule type="expression" dxfId="900" priority="175">
      <formula>G18="O"</formula>
    </cfRule>
    <cfRule type="expression" dxfId="899" priority="176">
      <formula>G18="P/2"</formula>
    </cfRule>
    <cfRule type="expression" dxfId="898" priority="177">
      <formula>G18="P"</formula>
    </cfRule>
    <cfRule type="expression" dxfId="897" priority="178">
      <formula>$G18="P"</formula>
    </cfRule>
    <cfRule type="expression" dxfId="896" priority="179">
      <formula>#REF!="P"</formula>
    </cfRule>
  </conditionalFormatting>
  <conditionalFormatting sqref="AJ18:AJ21">
    <cfRule type="expression" dxfId="895" priority="168">
      <formula>WEEKDAY(AJ$5)=1</formula>
    </cfRule>
  </conditionalFormatting>
  <conditionalFormatting sqref="AJ18:AJ21">
    <cfRule type="expression" dxfId="894" priority="163">
      <formula>AJ18="O"</formula>
    </cfRule>
    <cfRule type="expression" dxfId="893" priority="164">
      <formula>AJ18="P/2"</formula>
    </cfRule>
    <cfRule type="expression" dxfId="892" priority="165">
      <formula>AJ18="P"</formula>
    </cfRule>
    <cfRule type="expression" dxfId="891" priority="166">
      <formula>$G18="P"</formula>
    </cfRule>
    <cfRule type="expression" dxfId="890" priority="167">
      <formula>#REF!="P"</formula>
    </cfRule>
  </conditionalFormatting>
  <conditionalFormatting sqref="AG18:AI21">
    <cfRule type="expression" dxfId="889" priority="156">
      <formula>WEEKDAY(AG$5)=1</formula>
    </cfRule>
  </conditionalFormatting>
  <conditionalFormatting sqref="AG18:AI21">
    <cfRule type="cellIs" dxfId="888" priority="149" operator="equal">
      <formula>0</formula>
    </cfRule>
    <cfRule type="expression" dxfId="887" priority="150">
      <formula>WEEKDAY(AG$5)=1</formula>
    </cfRule>
  </conditionalFormatting>
  <conditionalFormatting sqref="AG18:AI21">
    <cfRule type="expression" dxfId="886" priority="147">
      <formula>WEEKDAY(AG$5)=1</formula>
    </cfRule>
    <cfRule type="cellIs" dxfId="885" priority="148" operator="equal">
      <formula>0</formula>
    </cfRule>
  </conditionalFormatting>
  <conditionalFormatting sqref="AG18:AI21">
    <cfRule type="expression" dxfId="884" priority="145">
      <formula>AG18="KL"</formula>
    </cfRule>
    <cfRule type="expression" dxfId="883" priority="146">
      <formula>#REF!="KL"</formula>
    </cfRule>
  </conditionalFormatting>
  <conditionalFormatting sqref="AG18:AI21">
    <cfRule type="expression" dxfId="882" priority="151">
      <formula>AG18="O"</formula>
    </cfRule>
    <cfRule type="expression" dxfId="881" priority="152">
      <formula>AG18="P/2"</formula>
    </cfRule>
    <cfRule type="expression" dxfId="880" priority="153">
      <formula>AG18="P"</formula>
    </cfRule>
    <cfRule type="expression" dxfId="879" priority="154">
      <formula>$G18="P"</formula>
    </cfRule>
    <cfRule type="expression" dxfId="878" priority="155">
      <formula>#REF!="P"</formula>
    </cfRule>
  </conditionalFormatting>
  <conditionalFormatting sqref="AJ22">
    <cfRule type="cellIs" dxfId="877" priority="89" operator="equal">
      <formula>0</formula>
    </cfRule>
    <cfRule type="expression" dxfId="876" priority="90">
      <formula>WEEKDAY(AJ$5)=1</formula>
    </cfRule>
  </conditionalFormatting>
  <conditionalFormatting sqref="AJ22">
    <cfRule type="expression" dxfId="875" priority="87">
      <formula>WEEKDAY(AJ$5)=1</formula>
    </cfRule>
    <cfRule type="cellIs" dxfId="874" priority="88" operator="equal">
      <formula>0</formula>
    </cfRule>
  </conditionalFormatting>
  <conditionalFormatting sqref="AJ22">
    <cfRule type="expression" dxfId="873" priority="85">
      <formula>AJ22="KL"</formula>
    </cfRule>
    <cfRule type="expression" dxfId="872" priority="86">
      <formula>#REF!="KL"</formula>
    </cfRule>
  </conditionalFormatting>
  <conditionalFormatting sqref="Q22:AD22 AF22">
    <cfRule type="expression" dxfId="871" priority="108">
      <formula>WEEKDAY(Q$5)=1</formula>
    </cfRule>
  </conditionalFormatting>
  <conditionalFormatting sqref="Q22:AD22 AF22">
    <cfRule type="cellIs" dxfId="870" priority="101" operator="equal">
      <formula>0</formula>
    </cfRule>
    <cfRule type="expression" dxfId="869" priority="102">
      <formula>WEEKDAY(Q$5)=1</formula>
    </cfRule>
  </conditionalFormatting>
  <conditionalFormatting sqref="Q22:AD22 AF22">
    <cfRule type="expression" dxfId="868" priority="99">
      <formula>WEEKDAY(Q$5)=1</formula>
    </cfRule>
    <cfRule type="cellIs" dxfId="867" priority="100" operator="equal">
      <formula>0</formula>
    </cfRule>
  </conditionalFormatting>
  <conditionalFormatting sqref="Q22:AD22 AF22">
    <cfRule type="expression" dxfId="866" priority="97">
      <formula>Q22="KL"</formula>
    </cfRule>
    <cfRule type="expression" dxfId="865" priority="98">
      <formula>#REF!="KL"</formula>
    </cfRule>
  </conditionalFormatting>
  <conditionalFormatting sqref="Q22:AD22 AF22">
    <cfRule type="expression" dxfId="864" priority="103">
      <formula>Q22="O"</formula>
    </cfRule>
    <cfRule type="expression" dxfId="863" priority="104">
      <formula>Q22="P/2"</formula>
    </cfRule>
    <cfRule type="expression" dxfId="862" priority="105">
      <formula>Q22="P"</formula>
    </cfRule>
    <cfRule type="expression" dxfId="861" priority="106">
      <formula>$G22="P"</formula>
    </cfRule>
    <cfRule type="expression" dxfId="860" priority="107">
      <formula>#REF!="P"</formula>
    </cfRule>
  </conditionalFormatting>
  <conditionalFormatting sqref="AJ22">
    <cfRule type="expression" dxfId="859" priority="96">
      <formula>WEEKDAY(AJ$5)=1</formula>
    </cfRule>
  </conditionalFormatting>
  <conditionalFormatting sqref="AJ22">
    <cfRule type="expression" dxfId="858" priority="91">
      <formula>AJ22="O"</formula>
    </cfRule>
    <cfRule type="expression" dxfId="857" priority="92">
      <formula>AJ22="P/2"</formula>
    </cfRule>
    <cfRule type="expression" dxfId="856" priority="93">
      <formula>AJ22="P"</formula>
    </cfRule>
    <cfRule type="expression" dxfId="855" priority="94">
      <formula>$G22="P"</formula>
    </cfRule>
    <cfRule type="expression" dxfId="854" priority="95">
      <formula>#REF!="P"</formula>
    </cfRule>
  </conditionalFormatting>
  <conditionalFormatting sqref="AG22:AI22">
    <cfRule type="expression" dxfId="853" priority="84">
      <formula>WEEKDAY(AG$5)=1</formula>
    </cfRule>
  </conditionalFormatting>
  <conditionalFormatting sqref="AG22:AI22">
    <cfRule type="cellIs" dxfId="852" priority="77" operator="equal">
      <formula>0</formula>
    </cfRule>
    <cfRule type="expression" dxfId="851" priority="78">
      <formula>WEEKDAY(AG$5)=1</formula>
    </cfRule>
  </conditionalFormatting>
  <conditionalFormatting sqref="AG22:AI22">
    <cfRule type="expression" dxfId="850" priority="75">
      <formula>WEEKDAY(AG$5)=1</formula>
    </cfRule>
    <cfRule type="cellIs" dxfId="849" priority="76" operator="equal">
      <formula>0</formula>
    </cfRule>
  </conditionalFormatting>
  <conditionalFormatting sqref="AG22:AI22">
    <cfRule type="expression" dxfId="848" priority="73">
      <formula>AG22="KL"</formula>
    </cfRule>
    <cfRule type="expression" dxfId="847" priority="74">
      <formula>#REF!="KL"</formula>
    </cfRule>
  </conditionalFormatting>
  <conditionalFormatting sqref="AG22:AI22">
    <cfRule type="expression" dxfId="846" priority="79">
      <formula>AG22="O"</formula>
    </cfRule>
    <cfRule type="expression" dxfId="845" priority="80">
      <formula>AG22="P/2"</formula>
    </cfRule>
    <cfRule type="expression" dxfId="844" priority="81">
      <formula>AG22="P"</formula>
    </cfRule>
    <cfRule type="expression" dxfId="843" priority="82">
      <formula>$G22="P"</formula>
    </cfRule>
    <cfRule type="expression" dxfId="842" priority="83">
      <formula>#REF!="P"</formula>
    </cfRule>
  </conditionalFormatting>
  <conditionalFormatting sqref="G22:O22">
    <cfRule type="expression" dxfId="841" priority="72">
      <formula>WEEKDAY(G$5)=1</formula>
    </cfRule>
  </conditionalFormatting>
  <conditionalFormatting sqref="G22:O22">
    <cfRule type="cellIs" dxfId="840" priority="65" operator="equal">
      <formula>0</formula>
    </cfRule>
    <cfRule type="expression" dxfId="839" priority="66">
      <formula>WEEKDAY(G$5)=1</formula>
    </cfRule>
  </conditionalFormatting>
  <conditionalFormatting sqref="G22:O22">
    <cfRule type="expression" dxfId="838" priority="63">
      <formula>WEEKDAY(G$5)=1</formula>
    </cfRule>
    <cfRule type="cellIs" dxfId="837" priority="64" operator="equal">
      <formula>0</formula>
    </cfRule>
  </conditionalFormatting>
  <conditionalFormatting sqref="G22:O22">
    <cfRule type="expression" dxfId="836" priority="61">
      <formula>G22="KL"</formula>
    </cfRule>
    <cfRule type="expression" dxfId="835" priority="62">
      <formula>#REF!="KL"</formula>
    </cfRule>
  </conditionalFormatting>
  <conditionalFormatting sqref="G22:O22">
    <cfRule type="expression" dxfId="834" priority="67">
      <formula>G22="O"</formula>
    </cfRule>
    <cfRule type="expression" dxfId="833" priority="68">
      <formula>G22="P/2"</formula>
    </cfRule>
    <cfRule type="expression" dxfId="832" priority="69">
      <formula>G22="P"</formula>
    </cfRule>
    <cfRule type="expression" dxfId="831" priority="70">
      <formula>$G22="P"</formula>
    </cfRule>
    <cfRule type="expression" dxfId="830" priority="71">
      <formula>#REF!="P"</formula>
    </cfRule>
  </conditionalFormatting>
  <conditionalFormatting sqref="G17:I17">
    <cfRule type="expression" dxfId="829" priority="60">
      <formula>WEEKDAY(G$5)=1</formula>
    </cfRule>
  </conditionalFormatting>
  <conditionalFormatting sqref="G17:I17">
    <cfRule type="cellIs" dxfId="828" priority="53" operator="equal">
      <formula>0</formula>
    </cfRule>
    <cfRule type="expression" dxfId="827" priority="54">
      <formula>WEEKDAY(G$5)=1</formula>
    </cfRule>
  </conditionalFormatting>
  <conditionalFormatting sqref="G17:I17">
    <cfRule type="expression" dxfId="826" priority="51">
      <formula>WEEKDAY(G$5)=1</formula>
    </cfRule>
    <cfRule type="cellIs" dxfId="825" priority="52" operator="equal">
      <formula>0</formula>
    </cfRule>
  </conditionalFormatting>
  <conditionalFormatting sqref="G17:I17">
    <cfRule type="expression" dxfId="824" priority="49">
      <formula>G17="KL"</formula>
    </cfRule>
    <cfRule type="expression" dxfId="823" priority="50">
      <formula>#REF!="KL"</formula>
    </cfRule>
  </conditionalFormatting>
  <conditionalFormatting sqref="G17:I17">
    <cfRule type="expression" dxfId="822" priority="55">
      <formula>G17="O"</formula>
    </cfRule>
    <cfRule type="expression" dxfId="821" priority="56">
      <formula>G17="P/2"</formula>
    </cfRule>
    <cfRule type="expression" dxfId="820" priority="57">
      <formula>G17="P"</formula>
    </cfRule>
    <cfRule type="expression" dxfId="819" priority="58">
      <formula>$G17="P"</formula>
    </cfRule>
    <cfRule type="expression" dxfId="818" priority="59">
      <formula>#REF!="P"</formula>
    </cfRule>
  </conditionalFormatting>
  <conditionalFormatting sqref="AJ17">
    <cfRule type="cellIs" dxfId="817" priority="29" operator="equal">
      <formula>0</formula>
    </cfRule>
    <cfRule type="expression" dxfId="816" priority="30">
      <formula>WEEKDAY(AJ$5)=1</formula>
    </cfRule>
  </conditionalFormatting>
  <conditionalFormatting sqref="AJ17">
    <cfRule type="expression" dxfId="815" priority="27">
      <formula>WEEKDAY(AJ$5)=1</formula>
    </cfRule>
    <cfRule type="cellIs" dxfId="814" priority="28" operator="equal">
      <formula>0</formula>
    </cfRule>
  </conditionalFormatting>
  <conditionalFormatting sqref="AJ17">
    <cfRule type="expression" dxfId="813" priority="25">
      <formula>AJ17="KL"</formula>
    </cfRule>
    <cfRule type="expression" dxfId="812" priority="26">
      <formula>#REF!="KL"</formula>
    </cfRule>
  </conditionalFormatting>
  <conditionalFormatting sqref="L17:AD17 AF17">
    <cfRule type="expression" dxfId="811" priority="48">
      <formula>WEEKDAY(L$5)=1</formula>
    </cfRule>
  </conditionalFormatting>
  <conditionalFormatting sqref="L17:AD17 AF17">
    <cfRule type="cellIs" dxfId="810" priority="41" operator="equal">
      <formula>0</formula>
    </cfRule>
    <cfRule type="expression" dxfId="809" priority="42">
      <formula>WEEKDAY(L$5)=1</formula>
    </cfRule>
  </conditionalFormatting>
  <conditionalFormatting sqref="L17:AD17 AF17">
    <cfRule type="expression" dxfId="808" priority="39">
      <formula>WEEKDAY(L$5)=1</formula>
    </cfRule>
    <cfRule type="cellIs" dxfId="807" priority="40" operator="equal">
      <formula>0</formula>
    </cfRule>
  </conditionalFormatting>
  <conditionalFormatting sqref="L17:AD17 AF17">
    <cfRule type="expression" dxfId="806" priority="37">
      <formula>L17="KL"</formula>
    </cfRule>
    <cfRule type="expression" dxfId="805" priority="38">
      <formula>#REF!="KL"</formula>
    </cfRule>
  </conditionalFormatting>
  <conditionalFormatting sqref="L17:AD17 AF17">
    <cfRule type="expression" dxfId="804" priority="43">
      <formula>L17="O"</formula>
    </cfRule>
    <cfRule type="expression" dxfId="803" priority="44">
      <formula>L17="P/2"</formula>
    </cfRule>
    <cfRule type="expression" dxfId="802" priority="45">
      <formula>L17="P"</formula>
    </cfRule>
    <cfRule type="expression" dxfId="801" priority="46">
      <formula>$G17="P"</formula>
    </cfRule>
    <cfRule type="expression" dxfId="800" priority="47">
      <formula>#REF!="P"</formula>
    </cfRule>
  </conditionalFormatting>
  <conditionalFormatting sqref="AJ17">
    <cfRule type="expression" dxfId="799" priority="36">
      <formula>WEEKDAY(AJ$5)=1</formula>
    </cfRule>
  </conditionalFormatting>
  <conditionalFormatting sqref="AJ17">
    <cfRule type="expression" dxfId="798" priority="31">
      <formula>AJ17="O"</formula>
    </cfRule>
    <cfRule type="expression" dxfId="797" priority="32">
      <formula>AJ17="P/2"</formula>
    </cfRule>
    <cfRule type="expression" dxfId="796" priority="33">
      <formula>AJ17="P"</formula>
    </cfRule>
    <cfRule type="expression" dxfId="795" priority="34">
      <formula>$G17="P"</formula>
    </cfRule>
    <cfRule type="expression" dxfId="794" priority="35">
      <formula>#REF!="P"</formula>
    </cfRule>
  </conditionalFormatting>
  <conditionalFormatting sqref="AG17:AI17">
    <cfRule type="expression" dxfId="793" priority="24">
      <formula>WEEKDAY(AG$5)=1</formula>
    </cfRule>
  </conditionalFormatting>
  <conditionalFormatting sqref="AG17:AI17">
    <cfRule type="cellIs" dxfId="792" priority="17" operator="equal">
      <formula>0</formula>
    </cfRule>
    <cfRule type="expression" dxfId="791" priority="18">
      <formula>WEEKDAY(AG$5)=1</formula>
    </cfRule>
  </conditionalFormatting>
  <conditionalFormatting sqref="AG17:AI17">
    <cfRule type="expression" dxfId="790" priority="15">
      <formula>WEEKDAY(AG$5)=1</formula>
    </cfRule>
    <cfRule type="cellIs" dxfId="789" priority="16" operator="equal">
      <formula>0</formula>
    </cfRule>
  </conditionalFormatting>
  <conditionalFormatting sqref="AG17:AI17">
    <cfRule type="expression" dxfId="788" priority="13">
      <formula>AG17="KL"</formula>
    </cfRule>
    <cfRule type="expression" dxfId="787" priority="14">
      <formula>#REF!="KL"</formula>
    </cfRule>
  </conditionalFormatting>
  <conditionalFormatting sqref="AG17:AI17">
    <cfRule type="expression" dxfId="786" priority="19">
      <formula>AG17="O"</formula>
    </cfRule>
    <cfRule type="expression" dxfId="785" priority="20">
      <formula>AG17="P/2"</formula>
    </cfRule>
    <cfRule type="expression" dxfId="784" priority="21">
      <formula>AG17="P"</formula>
    </cfRule>
    <cfRule type="expression" dxfId="783" priority="22">
      <formula>$G17="P"</formula>
    </cfRule>
    <cfRule type="expression" dxfId="782" priority="23">
      <formula>#REF!="P"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41"/>
  <sheetViews>
    <sheetView showZeros="0" zoomScale="70" zoomScaleNormal="70" workbookViewId="0">
      <pane xSplit="3" ySplit="6" topLeftCell="Q35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A44" sqref="A44:XFD44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6" width="5.5546875" style="66" customWidth="1"/>
    <col min="37" max="37" width="6.21875" style="66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8" width="16.77734375" style="32" customWidth="1"/>
    <col min="49" max="49" width="20.109375" style="32" customWidth="1"/>
    <col min="50" max="50" width="13.109375" style="32" customWidth="1"/>
    <col min="51" max="51" width="19.44140625" style="53" customWidth="1"/>
    <col min="52" max="52" width="13.21875" style="53" customWidth="1"/>
    <col min="53" max="53" width="67.88671875" style="32" customWidth="1"/>
    <col min="54" max="54" width="13.88671875" style="32" hidden="1" customWidth="1"/>
    <col min="55" max="16384" width="9" style="32"/>
  </cols>
  <sheetData>
    <row r="1" spans="1:55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W1" s="191" t="s">
        <v>137</v>
      </c>
      <c r="AY1" s="193" t="s">
        <v>92</v>
      </c>
      <c r="AZ1" s="7"/>
    </row>
    <row r="2" spans="1:55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5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3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/>
      <c r="AW2" s="192"/>
      <c r="AY2" s="194"/>
      <c r="AZ2" s="7"/>
      <c r="BA2" s="7"/>
    </row>
    <row r="3" spans="1:55" s="12" customFormat="1" outlineLevel="1" x14ac:dyDescent="0.3">
      <c r="A3" s="11">
        <v>2026</v>
      </c>
      <c r="C3" s="13">
        <f>EOMONTH(H6,-1)+1</f>
        <v>46143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192"/>
      <c r="AY3" s="194"/>
      <c r="AZ3" s="20"/>
    </row>
    <row r="4" spans="1:55" s="21" customFormat="1" outlineLevel="1" x14ac:dyDescent="0.3">
      <c r="A4" s="11">
        <v>5</v>
      </c>
      <c r="C4" s="13">
        <f>EOMONTH(G6,0)</f>
        <v>46173</v>
      </c>
      <c r="D4" s="14">
        <f>NETWORKDAYS.INTL($C$3,$C$4,"1111110")</f>
        <v>5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Y4" s="26"/>
      <c r="AZ4" s="26"/>
    </row>
    <row r="5" spans="1:55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6</v>
      </c>
      <c r="H5" s="27">
        <f t="shared" ref="H5:N5" si="0">WEEKDAY(H6)</f>
        <v>7</v>
      </c>
      <c r="I5" s="27">
        <f t="shared" si="0"/>
        <v>1</v>
      </c>
      <c r="J5" s="27">
        <f t="shared" si="0"/>
        <v>2</v>
      </c>
      <c r="K5" s="27">
        <f t="shared" si="0"/>
        <v>3</v>
      </c>
      <c r="L5" s="27">
        <f t="shared" si="0"/>
        <v>4</v>
      </c>
      <c r="M5" s="27">
        <f t="shared" si="0"/>
        <v>5</v>
      </c>
      <c r="N5" s="27">
        <f t="shared" si="0"/>
        <v>6</v>
      </c>
      <c r="O5" s="27">
        <f>WEEKDAY(O6)</f>
        <v>7</v>
      </c>
      <c r="P5" s="27">
        <f t="shared" ref="P5:AK5" si="1">WEEKDAY(P6)</f>
        <v>1</v>
      </c>
      <c r="Q5" s="27">
        <f t="shared" si="1"/>
        <v>2</v>
      </c>
      <c r="R5" s="27">
        <f t="shared" si="1"/>
        <v>3</v>
      </c>
      <c r="S5" s="27">
        <f t="shared" si="1"/>
        <v>4</v>
      </c>
      <c r="T5" s="27">
        <f t="shared" si="1"/>
        <v>5</v>
      </c>
      <c r="U5" s="27">
        <f t="shared" si="1"/>
        <v>6</v>
      </c>
      <c r="V5" s="27">
        <f t="shared" si="1"/>
        <v>7</v>
      </c>
      <c r="W5" s="27">
        <f t="shared" si="1"/>
        <v>1</v>
      </c>
      <c r="X5" s="27">
        <f t="shared" si="1"/>
        <v>2</v>
      </c>
      <c r="Y5" s="27">
        <f t="shared" si="1"/>
        <v>3</v>
      </c>
      <c r="Z5" s="27">
        <f t="shared" si="1"/>
        <v>4</v>
      </c>
      <c r="AA5" s="27">
        <f t="shared" si="1"/>
        <v>5</v>
      </c>
      <c r="AB5" s="27">
        <f t="shared" si="1"/>
        <v>6</v>
      </c>
      <c r="AC5" s="27">
        <f t="shared" si="1"/>
        <v>7</v>
      </c>
      <c r="AD5" s="27">
        <f t="shared" si="1"/>
        <v>1</v>
      </c>
      <c r="AE5" s="27">
        <f t="shared" si="1"/>
        <v>2</v>
      </c>
      <c r="AF5" s="27">
        <f t="shared" si="1"/>
        <v>3</v>
      </c>
      <c r="AG5" s="27">
        <f t="shared" si="1"/>
        <v>4</v>
      </c>
      <c r="AH5" s="27">
        <f t="shared" si="1"/>
        <v>5</v>
      </c>
      <c r="AI5" s="27">
        <f t="shared" si="1"/>
        <v>6</v>
      </c>
      <c r="AJ5" s="27">
        <f t="shared" si="1"/>
        <v>7</v>
      </c>
      <c r="AK5" s="27">
        <f t="shared" si="1"/>
        <v>1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177</v>
      </c>
      <c r="AT5" s="186" t="s">
        <v>190</v>
      </c>
      <c r="AU5" s="187" t="s">
        <v>13</v>
      </c>
      <c r="AV5" s="189" t="s">
        <v>15</v>
      </c>
      <c r="AW5" s="184" t="s">
        <v>130</v>
      </c>
      <c r="AX5" s="184" t="s">
        <v>78</v>
      </c>
      <c r="AY5" s="184" t="s">
        <v>195</v>
      </c>
      <c r="AZ5" s="182" t="s">
        <v>80</v>
      </c>
      <c r="BA5" s="184" t="s">
        <v>14</v>
      </c>
    </row>
    <row r="6" spans="1:55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46143</v>
      </c>
      <c r="H6" s="30">
        <f t="shared" ref="H6:AK6" si="2">G6+1</f>
        <v>46144</v>
      </c>
      <c r="I6" s="30">
        <f t="shared" si="2"/>
        <v>46145</v>
      </c>
      <c r="J6" s="30">
        <f>I6+1</f>
        <v>46146</v>
      </c>
      <c r="K6" s="30">
        <f t="shared" si="2"/>
        <v>46147</v>
      </c>
      <c r="L6" s="30">
        <f t="shared" si="2"/>
        <v>46148</v>
      </c>
      <c r="M6" s="30">
        <f t="shared" si="2"/>
        <v>46149</v>
      </c>
      <c r="N6" s="30">
        <f t="shared" si="2"/>
        <v>46150</v>
      </c>
      <c r="O6" s="30">
        <f t="shared" si="2"/>
        <v>46151</v>
      </c>
      <c r="P6" s="30">
        <f t="shared" si="2"/>
        <v>46152</v>
      </c>
      <c r="Q6" s="30">
        <f t="shared" si="2"/>
        <v>46153</v>
      </c>
      <c r="R6" s="30">
        <f t="shared" si="2"/>
        <v>46154</v>
      </c>
      <c r="S6" s="30">
        <f t="shared" si="2"/>
        <v>46155</v>
      </c>
      <c r="T6" s="30">
        <f t="shared" si="2"/>
        <v>46156</v>
      </c>
      <c r="U6" s="30">
        <f t="shared" si="2"/>
        <v>46157</v>
      </c>
      <c r="V6" s="30">
        <f t="shared" si="2"/>
        <v>46158</v>
      </c>
      <c r="W6" s="30">
        <f t="shared" si="2"/>
        <v>46159</v>
      </c>
      <c r="X6" s="30">
        <f t="shared" si="2"/>
        <v>46160</v>
      </c>
      <c r="Y6" s="30">
        <f t="shared" si="2"/>
        <v>46161</v>
      </c>
      <c r="Z6" s="30">
        <f t="shared" si="2"/>
        <v>46162</v>
      </c>
      <c r="AA6" s="30">
        <f t="shared" si="2"/>
        <v>46163</v>
      </c>
      <c r="AB6" s="30">
        <f t="shared" si="2"/>
        <v>46164</v>
      </c>
      <c r="AC6" s="30">
        <f t="shared" si="2"/>
        <v>46165</v>
      </c>
      <c r="AD6" s="30">
        <f t="shared" si="2"/>
        <v>46166</v>
      </c>
      <c r="AE6" s="30">
        <f t="shared" si="2"/>
        <v>46167</v>
      </c>
      <c r="AF6" s="30">
        <f t="shared" si="2"/>
        <v>46168</v>
      </c>
      <c r="AG6" s="30">
        <f t="shared" si="2"/>
        <v>46169</v>
      </c>
      <c r="AH6" s="30">
        <f t="shared" si="2"/>
        <v>46170</v>
      </c>
      <c r="AI6" s="30">
        <f t="shared" si="2"/>
        <v>46171</v>
      </c>
      <c r="AJ6" s="30">
        <f t="shared" si="2"/>
        <v>46172</v>
      </c>
      <c r="AK6" s="30">
        <f t="shared" si="2"/>
        <v>46173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85"/>
      <c r="AX6" s="185"/>
      <c r="AY6" s="185"/>
      <c r="AZ6" s="183"/>
      <c r="BA6" s="185"/>
    </row>
    <row r="7" spans="1:55" ht="15" customHeight="1" x14ac:dyDescent="0.3">
      <c r="A7" s="145"/>
      <c r="B7" s="146"/>
      <c r="C7" s="145"/>
      <c r="D7" s="145"/>
      <c r="E7" s="147"/>
      <c r="F7" s="147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148"/>
      <c r="AM7" s="148"/>
      <c r="AN7" s="148"/>
      <c r="AO7" s="148"/>
      <c r="AP7" s="148"/>
      <c r="AQ7" s="31"/>
      <c r="AR7" s="31"/>
      <c r="AS7" s="148"/>
      <c r="AT7" s="148"/>
      <c r="AU7" s="151"/>
      <c r="AV7" s="152"/>
      <c r="AW7" s="150"/>
      <c r="AX7" s="150"/>
      <c r="AY7" s="149"/>
      <c r="AZ7" s="149"/>
      <c r="BA7" s="150"/>
    </row>
    <row r="8" spans="1:55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 t="s">
        <v>56</v>
      </c>
      <c r="H8" s="69" t="s">
        <v>56</v>
      </c>
      <c r="I8" s="69"/>
      <c r="J8" s="69">
        <v>8</v>
      </c>
      <c r="K8" s="69">
        <v>8</v>
      </c>
      <c r="L8" s="69">
        <v>8</v>
      </c>
      <c r="M8" s="69">
        <v>8</v>
      </c>
      <c r="N8" s="69">
        <v>8</v>
      </c>
      <c r="O8" s="69">
        <v>8</v>
      </c>
      <c r="P8" s="69"/>
      <c r="Q8" s="69">
        <v>8</v>
      </c>
      <c r="R8" s="69">
        <v>8</v>
      </c>
      <c r="S8" s="69">
        <v>8</v>
      </c>
      <c r="T8" s="69">
        <v>8</v>
      </c>
      <c r="U8" s="69">
        <v>8</v>
      </c>
      <c r="V8" s="69">
        <v>8</v>
      </c>
      <c r="W8" s="69"/>
      <c r="X8" s="69">
        <v>8</v>
      </c>
      <c r="Y8" s="69">
        <v>8</v>
      </c>
      <c r="Z8" s="69">
        <v>8</v>
      </c>
      <c r="AA8" s="69">
        <v>8</v>
      </c>
      <c r="AB8" s="69">
        <v>8</v>
      </c>
      <c r="AC8" s="69">
        <v>8</v>
      </c>
      <c r="AD8" s="69"/>
      <c r="AE8" s="69">
        <v>8</v>
      </c>
      <c r="AF8" s="69">
        <v>8</v>
      </c>
      <c r="AG8" s="69">
        <v>8</v>
      </c>
      <c r="AH8" s="69">
        <v>8</v>
      </c>
      <c r="AI8" s="69">
        <v>8</v>
      </c>
      <c r="AJ8" s="69">
        <v>8</v>
      </c>
      <c r="AK8" s="69"/>
      <c r="AL8" s="38">
        <f>SUM(G8:AK8)/8+COUNTIF(G8:AK8,"P/2")*0.5</f>
        <v>24</v>
      </c>
      <c r="AM8" s="38">
        <f>COUNTIF(G8:AK8,"P")+COUNTIF(G8:AK8,"P/2")*0.5</f>
        <v>0</v>
      </c>
      <c r="AN8" s="38">
        <f>COUNTIF(G8:AK8,"NL")+COUNTIF(G8:AK8,"NL/2")*0.5+COUNTIF(G8:AK8,"HL")</f>
        <v>2</v>
      </c>
      <c r="AO8" s="38">
        <f>COUNTIF(G8:AK8,"O")+COUNTIF(G8:AK8,"TS")</f>
        <v>0</v>
      </c>
      <c r="AP8" s="38">
        <f>COUNTIF(G8:AK8,"KL")+COUNTIF(G8:AK8,"KL/2")*0.5+COUNTIF(G8:AK8,"4")*0.5+COUNTIF(G8:AK8,"")-$D$4+COUNTIF(G8:AK8,"N")+COUNTIF(G8:AK8,"0")</f>
        <v>0</v>
      </c>
      <c r="AQ8" s="38">
        <f>AP8+AM8+AO8</f>
        <v>0</v>
      </c>
      <c r="AR8" s="39">
        <f>$AR$2-AP8-AO8</f>
        <v>26</v>
      </c>
      <c r="AS8" s="40">
        <f>INDEX([1]T05.2026!$C:$C,MATCH(C8,[1]T05.2026!$B:$B,0))</f>
        <v>4</v>
      </c>
      <c r="AT8" s="42">
        <f>INDEX([1]T05.2026!$J:$J,MATCH(C8,[1]T05.2026!$B:$B,0))</f>
        <v>5</v>
      </c>
      <c r="AU8" s="41">
        <v>1110900</v>
      </c>
      <c r="AV8" s="43"/>
      <c r="AW8" s="41"/>
      <c r="AX8" s="41"/>
      <c r="AY8" s="41"/>
      <c r="AZ8" s="41"/>
      <c r="BA8" s="40"/>
      <c r="BB8" s="54">
        <f>COUNTIF(G8:AK8,"KL/2")+COUNTIF(G8:AK8,"4")+COUNTIF(G8:AK8,"P/2")</f>
        <v>0</v>
      </c>
      <c r="BC8" s="32">
        <f>COUNTIF(C:C,#REF!)</f>
        <v>0</v>
      </c>
    </row>
    <row r="9" spans="1:55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 t="s">
        <v>56</v>
      </c>
      <c r="H9" s="69" t="s">
        <v>56</v>
      </c>
      <c r="I9" s="69"/>
      <c r="J9" s="69">
        <v>8</v>
      </c>
      <c r="K9" s="69">
        <v>8</v>
      </c>
      <c r="L9" s="69">
        <v>8</v>
      </c>
      <c r="M9" s="69">
        <v>8</v>
      </c>
      <c r="N9" s="69">
        <v>8</v>
      </c>
      <c r="O9" s="69">
        <v>8</v>
      </c>
      <c r="P9" s="69"/>
      <c r="Q9" s="69">
        <v>8</v>
      </c>
      <c r="R9" s="69">
        <v>8</v>
      </c>
      <c r="S9" s="69">
        <v>8</v>
      </c>
      <c r="T9" s="69">
        <v>8</v>
      </c>
      <c r="U9" s="69">
        <v>8</v>
      </c>
      <c r="V9" s="69">
        <v>8</v>
      </c>
      <c r="W9" s="69"/>
      <c r="X9" s="69">
        <v>8</v>
      </c>
      <c r="Y9" s="69">
        <v>8</v>
      </c>
      <c r="Z9" s="69">
        <v>8</v>
      </c>
      <c r="AA9" s="69">
        <v>8</v>
      </c>
      <c r="AB9" s="69">
        <v>8</v>
      </c>
      <c r="AC9" s="69">
        <v>8</v>
      </c>
      <c r="AD9" s="69"/>
      <c r="AE9" s="69">
        <v>8</v>
      </c>
      <c r="AF9" s="69">
        <v>8</v>
      </c>
      <c r="AG9" s="69">
        <v>8</v>
      </c>
      <c r="AH9" s="69">
        <v>8</v>
      </c>
      <c r="AI9" s="69">
        <v>8</v>
      </c>
      <c r="AJ9" s="69">
        <v>8</v>
      </c>
      <c r="AK9" s="69"/>
      <c r="AL9" s="38">
        <f t="shared" ref="AL9:AL53" si="3">SUM(G9:AK9)/8+COUNTIF(G9:AK9,"P/2")*0.5</f>
        <v>24</v>
      </c>
      <c r="AM9" s="38">
        <f t="shared" ref="AM9:AM53" si="4">COUNTIF(G9:AK9,"P")+COUNTIF(G9:AK9,"P/2")*0.5</f>
        <v>0</v>
      </c>
      <c r="AN9" s="38">
        <f t="shared" ref="AN9:AN53" si="5">COUNTIF(G9:AK9,"NL")+COUNTIF(G9:AK9,"NL/2")*0.5+COUNTIF(G9:AK9,"HL")</f>
        <v>2</v>
      </c>
      <c r="AO9" s="38">
        <f t="shared" ref="AO9:AO53" si="6">COUNTIF(G9:AK9,"O")+COUNTIF(G9:AK9,"TS")</f>
        <v>0</v>
      </c>
      <c r="AP9" s="38">
        <f t="shared" ref="AP9:AP53" si="7">COUNTIF(G9:AK9,"KL")+COUNTIF(G9:AK9,"KL/2")*0.5+COUNTIF(G9:AK9,"4")*0.5+COUNTIF(G9:AK9,"")-$D$4+COUNTIF(G9:AK9,"N")+COUNTIF(G9:AK9,"0")</f>
        <v>0</v>
      </c>
      <c r="AQ9" s="38">
        <f t="shared" ref="AQ9:AQ53" si="8">AP9+AM9+AO9</f>
        <v>0</v>
      </c>
      <c r="AR9" s="39">
        <f t="shared" ref="AR9:AR47" si="9">$AR$2-AP9-AO9</f>
        <v>26</v>
      </c>
      <c r="AS9" s="40">
        <f>INDEX([1]T05.2026!$C:$C,MATCH(C9,[1]T05.2026!$B:$B,0))</f>
        <v>4</v>
      </c>
      <c r="AT9" s="42">
        <f>INDEX([1]T05.2026!$J:$J,MATCH(C9,[1]T05.2026!$B:$B,0))</f>
        <v>5</v>
      </c>
      <c r="AU9" s="41">
        <v>1110900</v>
      </c>
      <c r="AV9" s="43"/>
      <c r="AW9" s="41">
        <v>100000</v>
      </c>
      <c r="AX9" s="41"/>
      <c r="AY9" s="41"/>
      <c r="AZ9" s="41"/>
      <c r="BA9" s="76"/>
      <c r="BB9" s="54">
        <f t="shared" ref="BB9:BB53" si="10">COUNTIF(G9:AK9,"KL/2")+COUNTIF(G9:AK9,"4")+COUNTIF(G9:AK9,"P/2")</f>
        <v>0</v>
      </c>
      <c r="BC9" s="32">
        <f>COUNTIF(C:C,#REF!)</f>
        <v>0</v>
      </c>
    </row>
    <row r="10" spans="1:55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 t="s">
        <v>56</v>
      </c>
      <c r="H10" s="69" t="s">
        <v>56</v>
      </c>
      <c r="I10" s="69"/>
      <c r="J10" s="69">
        <v>8</v>
      </c>
      <c r="K10" s="69">
        <v>8</v>
      </c>
      <c r="L10" s="69">
        <v>8</v>
      </c>
      <c r="M10" s="69">
        <v>8</v>
      </c>
      <c r="N10" s="69">
        <v>8</v>
      </c>
      <c r="O10" s="69">
        <v>8</v>
      </c>
      <c r="P10" s="69"/>
      <c r="Q10" s="69">
        <v>8</v>
      </c>
      <c r="R10" s="69">
        <v>8</v>
      </c>
      <c r="S10" s="69">
        <v>8</v>
      </c>
      <c r="T10" s="69">
        <v>8</v>
      </c>
      <c r="U10" s="69">
        <v>8</v>
      </c>
      <c r="V10" s="69">
        <v>8</v>
      </c>
      <c r="W10" s="69"/>
      <c r="X10" s="69">
        <v>8</v>
      </c>
      <c r="Y10" s="69">
        <v>8</v>
      </c>
      <c r="Z10" s="69">
        <v>8</v>
      </c>
      <c r="AA10" s="69">
        <v>8</v>
      </c>
      <c r="AB10" s="69">
        <v>8</v>
      </c>
      <c r="AC10" s="69">
        <v>8</v>
      </c>
      <c r="AD10" s="69"/>
      <c r="AE10" s="69">
        <v>8</v>
      </c>
      <c r="AF10" s="69">
        <v>8</v>
      </c>
      <c r="AG10" s="69">
        <v>8</v>
      </c>
      <c r="AH10" s="69">
        <v>8</v>
      </c>
      <c r="AI10" s="69">
        <v>8</v>
      </c>
      <c r="AJ10" s="69">
        <v>8</v>
      </c>
      <c r="AK10" s="69"/>
      <c r="AL10" s="38">
        <f t="shared" si="3"/>
        <v>24</v>
      </c>
      <c r="AM10" s="38">
        <f t="shared" si="4"/>
        <v>0</v>
      </c>
      <c r="AN10" s="38">
        <f t="shared" si="5"/>
        <v>2</v>
      </c>
      <c r="AO10" s="38">
        <f t="shared" si="6"/>
        <v>0</v>
      </c>
      <c r="AP10" s="38">
        <f t="shared" si="7"/>
        <v>0</v>
      </c>
      <c r="AQ10" s="38">
        <f t="shared" si="8"/>
        <v>0</v>
      </c>
      <c r="AR10" s="39">
        <f t="shared" si="9"/>
        <v>26</v>
      </c>
      <c r="AS10" s="40">
        <f>INDEX([1]T05.2026!$C:$C,MATCH(C10,[1]T05.2026!$B:$B,0))</f>
        <v>4</v>
      </c>
      <c r="AT10" s="42">
        <f>INDEX([1]T05.2026!$J:$J,MATCH(C10,[1]T05.2026!$B:$B,0))</f>
        <v>5</v>
      </c>
      <c r="AU10" s="41">
        <v>1110900</v>
      </c>
      <c r="AV10" s="43"/>
      <c r="AW10" s="41"/>
      <c r="AX10" s="41"/>
      <c r="AY10" s="41"/>
      <c r="AZ10" s="41"/>
      <c r="BA10" s="76"/>
      <c r="BB10" s="54">
        <f>COUNTIF(G10:AK10,"KL/2")+COUNTIF(G10:AK10,"4")+COUNTIF(G10:AK10,"P/2")</f>
        <v>0</v>
      </c>
      <c r="BC10" s="32">
        <f>COUNTIF(C:C,#REF!)</f>
        <v>0</v>
      </c>
    </row>
    <row r="11" spans="1:55" x14ac:dyDescent="0.3">
      <c r="A11" s="33">
        <f>SUBTOTAL(3,$C$8:C11)</f>
        <v>4</v>
      </c>
      <c r="B11" s="67"/>
      <c r="C11" s="140" t="s">
        <v>126</v>
      </c>
      <c r="D11" s="45" t="s">
        <v>127</v>
      </c>
      <c r="E11" s="44"/>
      <c r="F11" s="44"/>
      <c r="G11" s="69" t="s">
        <v>56</v>
      </c>
      <c r="H11" s="69" t="s">
        <v>56</v>
      </c>
      <c r="I11" s="69"/>
      <c r="J11" s="69">
        <v>8</v>
      </c>
      <c r="K11" s="69">
        <v>8</v>
      </c>
      <c r="L11" s="69">
        <v>8</v>
      </c>
      <c r="M11" s="69">
        <v>8</v>
      </c>
      <c r="N11" s="69">
        <v>8</v>
      </c>
      <c r="O11" s="69">
        <v>8</v>
      </c>
      <c r="P11" s="69"/>
      <c r="Q11" s="69">
        <v>8</v>
      </c>
      <c r="R11" s="69">
        <v>8</v>
      </c>
      <c r="S11" s="69">
        <v>8</v>
      </c>
      <c r="T11" s="69">
        <v>8</v>
      </c>
      <c r="U11" s="69">
        <v>8</v>
      </c>
      <c r="V11" s="69">
        <v>8</v>
      </c>
      <c r="W11" s="69"/>
      <c r="X11" s="69">
        <v>8</v>
      </c>
      <c r="Y11" s="69">
        <v>8</v>
      </c>
      <c r="Z11" s="69">
        <v>8</v>
      </c>
      <c r="AA11" s="69">
        <v>8</v>
      </c>
      <c r="AB11" s="69">
        <v>8</v>
      </c>
      <c r="AC11" s="69">
        <v>8</v>
      </c>
      <c r="AD11" s="69"/>
      <c r="AE11" s="69">
        <v>8</v>
      </c>
      <c r="AF11" s="69">
        <v>8</v>
      </c>
      <c r="AG11" s="69">
        <v>8</v>
      </c>
      <c r="AH11" s="69">
        <v>8</v>
      </c>
      <c r="AI11" s="69">
        <v>8</v>
      </c>
      <c r="AJ11" s="69">
        <v>8</v>
      </c>
      <c r="AK11" s="69"/>
      <c r="AL11" s="38">
        <f t="shared" si="3"/>
        <v>24</v>
      </c>
      <c r="AM11" s="38">
        <f t="shared" si="4"/>
        <v>0</v>
      </c>
      <c r="AN11" s="38">
        <f t="shared" si="5"/>
        <v>2</v>
      </c>
      <c r="AO11" s="38">
        <f t="shared" si="6"/>
        <v>0</v>
      </c>
      <c r="AP11" s="38">
        <f t="shared" si="7"/>
        <v>0</v>
      </c>
      <c r="AQ11" s="38">
        <f t="shared" si="8"/>
        <v>0</v>
      </c>
      <c r="AR11" s="39">
        <f t="shared" si="9"/>
        <v>26</v>
      </c>
      <c r="AS11" s="40">
        <f>INDEX([1]T05.2026!$C:$C,MATCH(C11,[1]T05.2026!$B:$B,0))</f>
        <v>4</v>
      </c>
      <c r="AT11" s="42">
        <f>INDEX([1]T05.2026!$J:$J,MATCH(C11,[1]T05.2026!$B:$B,0))</f>
        <v>5</v>
      </c>
      <c r="AU11" s="41">
        <v>840000</v>
      </c>
      <c r="AV11" s="43"/>
      <c r="AW11" s="41"/>
      <c r="AX11" s="41"/>
      <c r="AY11" s="41"/>
      <c r="AZ11" s="41"/>
      <c r="BA11" s="92" t="s">
        <v>192</v>
      </c>
      <c r="BB11" s="54">
        <f t="shared" si="10"/>
        <v>0</v>
      </c>
      <c r="BC11" s="32">
        <f>COUNTIF(C:C,#REF!)</f>
        <v>0</v>
      </c>
    </row>
    <row r="12" spans="1:55" x14ac:dyDescent="0.3">
      <c r="A12" s="33">
        <f>SUBTOTAL(3,$C$8:C12)</f>
        <v>5</v>
      </c>
      <c r="B12" s="67"/>
      <c r="C12" s="95" t="s">
        <v>24</v>
      </c>
      <c r="D12" s="45" t="s">
        <v>125</v>
      </c>
      <c r="E12" s="44"/>
      <c r="F12" s="44"/>
      <c r="G12" s="69" t="s">
        <v>56</v>
      </c>
      <c r="H12" s="69" t="s">
        <v>56</v>
      </c>
      <c r="I12" s="69"/>
      <c r="J12" s="69">
        <v>8</v>
      </c>
      <c r="K12" s="69">
        <v>8</v>
      </c>
      <c r="L12" s="69">
        <v>8</v>
      </c>
      <c r="M12" s="69">
        <v>8</v>
      </c>
      <c r="N12" s="69">
        <v>8</v>
      </c>
      <c r="O12" s="69" t="s">
        <v>27</v>
      </c>
      <c r="P12" s="69"/>
      <c r="Q12" s="69">
        <v>8</v>
      </c>
      <c r="R12" s="69">
        <v>8</v>
      </c>
      <c r="S12" s="69">
        <v>8</v>
      </c>
      <c r="T12" s="69">
        <v>8</v>
      </c>
      <c r="U12" s="69">
        <v>8</v>
      </c>
      <c r="V12" s="69">
        <v>8</v>
      </c>
      <c r="W12" s="69"/>
      <c r="X12" s="69">
        <v>8</v>
      </c>
      <c r="Y12" s="69">
        <v>8</v>
      </c>
      <c r="Z12" s="69">
        <v>8</v>
      </c>
      <c r="AA12" s="69">
        <v>8</v>
      </c>
      <c r="AB12" s="69">
        <v>8</v>
      </c>
      <c r="AC12" s="69">
        <v>8</v>
      </c>
      <c r="AD12" s="69"/>
      <c r="AE12" s="69">
        <v>8</v>
      </c>
      <c r="AF12" s="69">
        <v>8</v>
      </c>
      <c r="AG12" s="69">
        <v>8</v>
      </c>
      <c r="AH12" s="69">
        <v>8</v>
      </c>
      <c r="AI12" s="69">
        <v>8</v>
      </c>
      <c r="AJ12" s="69">
        <v>8</v>
      </c>
      <c r="AK12" s="69"/>
      <c r="AL12" s="38">
        <f t="shared" si="3"/>
        <v>23</v>
      </c>
      <c r="AM12" s="38">
        <f t="shared" si="4"/>
        <v>1</v>
      </c>
      <c r="AN12" s="38">
        <f t="shared" si="5"/>
        <v>2</v>
      </c>
      <c r="AO12" s="38">
        <f t="shared" si="6"/>
        <v>0</v>
      </c>
      <c r="AP12" s="38">
        <f t="shared" si="7"/>
        <v>0</v>
      </c>
      <c r="AQ12" s="38">
        <f t="shared" si="8"/>
        <v>1</v>
      </c>
      <c r="AR12" s="39">
        <f t="shared" si="9"/>
        <v>26</v>
      </c>
      <c r="AS12" s="40">
        <f>INDEX([1]T05.2026!$C:$C,MATCH(C12,[1]T05.2026!$B:$B,0))</f>
        <v>4</v>
      </c>
      <c r="AT12" s="42">
        <f>INDEX([1]T05.2026!$J:$J,MATCH(C12,[1]T05.2026!$B:$B,0))</f>
        <v>4</v>
      </c>
      <c r="AU12" s="41">
        <v>636215.57999999996</v>
      </c>
      <c r="AV12" s="43"/>
      <c r="AW12" s="41">
        <v>100000</v>
      </c>
      <c r="AX12" s="41"/>
      <c r="AY12" s="41"/>
      <c r="AZ12" s="41"/>
      <c r="BA12" s="142" t="s">
        <v>166</v>
      </c>
      <c r="BB12" s="54">
        <f t="shared" si="10"/>
        <v>0</v>
      </c>
      <c r="BC12" s="32">
        <f>COUNTIF(C:C,#REF!)</f>
        <v>0</v>
      </c>
    </row>
    <row r="13" spans="1:55" x14ac:dyDescent="0.3">
      <c r="A13" s="33">
        <f>SUBTOTAL(3,$C$8:C13)</f>
        <v>6</v>
      </c>
      <c r="B13" s="67"/>
      <c r="C13" s="94" t="s">
        <v>29</v>
      </c>
      <c r="D13" s="45" t="s">
        <v>22</v>
      </c>
      <c r="E13" s="44"/>
      <c r="F13" s="44"/>
      <c r="G13" s="69" t="s">
        <v>56</v>
      </c>
      <c r="H13" s="69" t="s">
        <v>56</v>
      </c>
      <c r="I13" s="69"/>
      <c r="J13" s="69">
        <v>8</v>
      </c>
      <c r="K13" s="69">
        <v>8</v>
      </c>
      <c r="L13" s="69">
        <v>8</v>
      </c>
      <c r="M13" s="69">
        <v>8</v>
      </c>
      <c r="N13" s="69">
        <v>8</v>
      </c>
      <c r="O13" s="69">
        <v>8</v>
      </c>
      <c r="P13" s="69"/>
      <c r="Q13" s="69">
        <v>8</v>
      </c>
      <c r="R13" s="69">
        <v>8</v>
      </c>
      <c r="S13" s="69">
        <v>8</v>
      </c>
      <c r="T13" s="69">
        <v>8</v>
      </c>
      <c r="U13" s="69">
        <v>8</v>
      </c>
      <c r="V13" s="69">
        <v>8</v>
      </c>
      <c r="W13" s="69"/>
      <c r="X13" s="69">
        <v>8</v>
      </c>
      <c r="Y13" s="69">
        <v>8</v>
      </c>
      <c r="Z13" s="69">
        <v>8</v>
      </c>
      <c r="AA13" s="69">
        <v>8</v>
      </c>
      <c r="AB13" s="69">
        <v>8</v>
      </c>
      <c r="AC13" s="69">
        <v>8</v>
      </c>
      <c r="AD13" s="69"/>
      <c r="AE13" s="69">
        <v>8</v>
      </c>
      <c r="AF13" s="69">
        <v>8</v>
      </c>
      <c r="AG13" s="69">
        <v>8</v>
      </c>
      <c r="AH13" s="69">
        <v>8</v>
      </c>
      <c r="AI13" s="69">
        <v>8</v>
      </c>
      <c r="AJ13" s="69">
        <v>8</v>
      </c>
      <c r="AK13" s="69"/>
      <c r="AL13" s="38">
        <f t="shared" si="3"/>
        <v>24</v>
      </c>
      <c r="AM13" s="38">
        <f t="shared" si="4"/>
        <v>0</v>
      </c>
      <c r="AN13" s="38">
        <f t="shared" si="5"/>
        <v>2</v>
      </c>
      <c r="AO13" s="38">
        <f t="shared" si="6"/>
        <v>0</v>
      </c>
      <c r="AP13" s="38">
        <f t="shared" si="7"/>
        <v>0</v>
      </c>
      <c r="AQ13" s="38">
        <f t="shared" si="8"/>
        <v>0</v>
      </c>
      <c r="AR13" s="39">
        <f t="shared" si="9"/>
        <v>26</v>
      </c>
      <c r="AS13" s="40">
        <f>INDEX([1]T05.2026!$C:$C,MATCH(C13,[1]T05.2026!$B:$B,0))</f>
        <v>4</v>
      </c>
      <c r="AT13" s="42">
        <f>INDEX([1]T05.2026!$J:$J,MATCH(C13,[1]T05.2026!$B:$B,0))</f>
        <v>5</v>
      </c>
      <c r="AU13" s="73">
        <v>596610</v>
      </c>
      <c r="AV13" s="43"/>
      <c r="AW13" s="41"/>
      <c r="AX13" s="41"/>
      <c r="AY13" s="41"/>
      <c r="AZ13" s="41"/>
      <c r="BA13" s="76" t="s">
        <v>105</v>
      </c>
      <c r="BB13" s="54">
        <f t="shared" si="10"/>
        <v>0</v>
      </c>
      <c r="BC13" s="32">
        <f>COUNTIF(C:C,#REF!)</f>
        <v>0</v>
      </c>
    </row>
    <row r="14" spans="1:55" ht="16.2" customHeight="1" x14ac:dyDescent="0.3">
      <c r="A14" s="33">
        <f>SUBTOTAL(3,$C$8:C14)</f>
        <v>7</v>
      </c>
      <c r="B14" s="67"/>
      <c r="C14" s="94" t="s">
        <v>32</v>
      </c>
      <c r="D14" s="45" t="s">
        <v>22</v>
      </c>
      <c r="E14" s="44"/>
      <c r="F14" s="44"/>
      <c r="G14" s="69" t="s">
        <v>56</v>
      </c>
      <c r="H14" s="69" t="s">
        <v>56</v>
      </c>
      <c r="I14" s="69"/>
      <c r="J14" s="69">
        <v>8</v>
      </c>
      <c r="K14" s="69">
        <v>8</v>
      </c>
      <c r="L14" s="69">
        <v>8</v>
      </c>
      <c r="M14" s="69">
        <v>8</v>
      </c>
      <c r="N14" s="69">
        <v>8</v>
      </c>
      <c r="O14" s="69">
        <v>8</v>
      </c>
      <c r="P14" s="69"/>
      <c r="Q14" s="69">
        <v>8</v>
      </c>
      <c r="R14" s="69">
        <v>8</v>
      </c>
      <c r="S14" s="69">
        <v>8</v>
      </c>
      <c r="T14" s="69">
        <v>8</v>
      </c>
      <c r="U14" s="69">
        <v>8</v>
      </c>
      <c r="V14" s="69">
        <v>8</v>
      </c>
      <c r="W14" s="69"/>
      <c r="X14" s="69" t="s">
        <v>27</v>
      </c>
      <c r="Y14" s="69">
        <v>8</v>
      </c>
      <c r="Z14" s="69">
        <v>8</v>
      </c>
      <c r="AA14" s="69">
        <v>8</v>
      </c>
      <c r="AB14" s="69">
        <v>8</v>
      </c>
      <c r="AC14" s="69">
        <v>8</v>
      </c>
      <c r="AD14" s="69"/>
      <c r="AE14" s="69">
        <v>8</v>
      </c>
      <c r="AF14" s="69">
        <v>8</v>
      </c>
      <c r="AG14" s="69">
        <v>8</v>
      </c>
      <c r="AH14" s="69">
        <v>8</v>
      </c>
      <c r="AI14" s="69">
        <v>8</v>
      </c>
      <c r="AJ14" s="69">
        <v>8</v>
      </c>
      <c r="AK14" s="69"/>
      <c r="AL14" s="38">
        <f t="shared" si="3"/>
        <v>23</v>
      </c>
      <c r="AM14" s="38">
        <f t="shared" si="4"/>
        <v>1</v>
      </c>
      <c r="AN14" s="38">
        <f t="shared" si="5"/>
        <v>2</v>
      </c>
      <c r="AO14" s="38">
        <f t="shared" si="6"/>
        <v>0</v>
      </c>
      <c r="AP14" s="38">
        <f t="shared" si="7"/>
        <v>0</v>
      </c>
      <c r="AQ14" s="38">
        <f t="shared" si="8"/>
        <v>1</v>
      </c>
      <c r="AR14" s="39">
        <f t="shared" si="9"/>
        <v>26</v>
      </c>
      <c r="AS14" s="40">
        <f>INDEX([1]T05.2026!$C:$C,MATCH(C14,[1]T05.2026!$B:$B,0))</f>
        <v>3</v>
      </c>
      <c r="AT14" s="42">
        <f>INDEX([1]T05.2026!$J:$J,MATCH(C14,[1]T05.2026!$B:$B,0))</f>
        <v>3</v>
      </c>
      <c r="AU14" s="41">
        <v>636215.57999999996</v>
      </c>
      <c r="AV14" s="43"/>
      <c r="AW14" s="41">
        <v>100000</v>
      </c>
      <c r="AX14" s="41"/>
      <c r="AY14" s="41"/>
      <c r="AZ14" s="41"/>
      <c r="BA14" s="142" t="s">
        <v>162</v>
      </c>
      <c r="BB14" s="54">
        <f t="shared" si="10"/>
        <v>0</v>
      </c>
      <c r="BC14" s="32">
        <f>COUNTIF(C:C,#REF!)</f>
        <v>0</v>
      </c>
    </row>
    <row r="15" spans="1:55" x14ac:dyDescent="0.3">
      <c r="A15" s="33">
        <f>SUBTOTAL(3,$C$8:C15)</f>
        <v>8</v>
      </c>
      <c r="B15" s="67"/>
      <c r="C15" s="94" t="s">
        <v>33</v>
      </c>
      <c r="D15" s="45" t="s">
        <v>31</v>
      </c>
      <c r="E15" s="44"/>
      <c r="F15" s="44"/>
      <c r="G15" s="69" t="s">
        <v>56</v>
      </c>
      <c r="H15" s="69" t="s">
        <v>56</v>
      </c>
      <c r="I15" s="69"/>
      <c r="J15" s="69">
        <v>8</v>
      </c>
      <c r="K15" s="69">
        <v>8</v>
      </c>
      <c r="L15" s="69">
        <v>8</v>
      </c>
      <c r="M15" s="69">
        <v>8</v>
      </c>
      <c r="N15" s="69">
        <v>8</v>
      </c>
      <c r="O15" s="69">
        <v>8</v>
      </c>
      <c r="P15" s="69"/>
      <c r="Q15" s="69">
        <v>8</v>
      </c>
      <c r="R15" s="69">
        <v>8</v>
      </c>
      <c r="S15" s="69">
        <v>8</v>
      </c>
      <c r="T15" s="69">
        <v>8</v>
      </c>
      <c r="U15" s="69">
        <v>8</v>
      </c>
      <c r="V15" s="69">
        <v>8</v>
      </c>
      <c r="W15" s="69"/>
      <c r="X15" s="69">
        <v>8</v>
      </c>
      <c r="Y15" s="69">
        <v>8</v>
      </c>
      <c r="Z15" s="69">
        <v>8</v>
      </c>
      <c r="AA15" s="69">
        <v>8</v>
      </c>
      <c r="AB15" s="69">
        <v>8</v>
      </c>
      <c r="AC15" s="69">
        <v>8</v>
      </c>
      <c r="AD15" s="69"/>
      <c r="AE15" s="69">
        <v>8</v>
      </c>
      <c r="AF15" s="69">
        <v>8</v>
      </c>
      <c r="AG15" s="69">
        <v>8</v>
      </c>
      <c r="AH15" s="69">
        <v>8</v>
      </c>
      <c r="AI15" s="69">
        <v>8</v>
      </c>
      <c r="AJ15" s="69">
        <v>8</v>
      </c>
      <c r="AK15" s="69"/>
      <c r="AL15" s="38">
        <f t="shared" si="3"/>
        <v>24</v>
      </c>
      <c r="AM15" s="38">
        <f t="shared" si="4"/>
        <v>0</v>
      </c>
      <c r="AN15" s="38">
        <f t="shared" si="5"/>
        <v>2</v>
      </c>
      <c r="AO15" s="38">
        <f t="shared" si="6"/>
        <v>0</v>
      </c>
      <c r="AP15" s="38">
        <f t="shared" si="7"/>
        <v>0</v>
      </c>
      <c r="AQ15" s="38">
        <f t="shared" si="8"/>
        <v>0</v>
      </c>
      <c r="AR15" s="39">
        <f t="shared" si="9"/>
        <v>26</v>
      </c>
      <c r="AS15" s="40">
        <f>INDEX([1]T05.2026!$C:$C,MATCH(C15,[1]T05.2026!$B:$B,0))</f>
        <v>4</v>
      </c>
      <c r="AT15" s="42">
        <f>INDEX([1]T05.2026!$J:$J,MATCH(C15,[1]T05.2026!$B:$B,0))</f>
        <v>5</v>
      </c>
      <c r="AU15" s="41">
        <v>578377.79999999993</v>
      </c>
      <c r="AV15" s="43"/>
      <c r="AW15" s="41">
        <v>100000</v>
      </c>
      <c r="AX15" s="41"/>
      <c r="AY15" s="41"/>
      <c r="AZ15" s="41"/>
      <c r="BA15" s="142" t="s">
        <v>164</v>
      </c>
      <c r="BB15" s="54">
        <f t="shared" si="10"/>
        <v>0</v>
      </c>
      <c r="BC15" s="32">
        <f>COUNTIF(C:C,#REF!)</f>
        <v>0</v>
      </c>
    </row>
    <row r="16" spans="1:55" x14ac:dyDescent="0.3">
      <c r="A16" s="33">
        <f>SUBTOTAL(3,$C$8:C16)</f>
        <v>9</v>
      </c>
      <c r="B16" s="67"/>
      <c r="C16" s="94" t="s">
        <v>34</v>
      </c>
      <c r="D16" s="84" t="s">
        <v>121</v>
      </c>
      <c r="E16" s="44"/>
      <c r="F16" s="44"/>
      <c r="G16" s="69" t="s">
        <v>56</v>
      </c>
      <c r="H16" s="69" t="s">
        <v>56</v>
      </c>
      <c r="I16" s="69"/>
      <c r="J16" s="69">
        <v>8</v>
      </c>
      <c r="K16" s="69">
        <v>8</v>
      </c>
      <c r="L16" s="69">
        <v>8</v>
      </c>
      <c r="M16" s="69">
        <v>8</v>
      </c>
      <c r="N16" s="69">
        <v>8</v>
      </c>
      <c r="O16" s="69">
        <v>8</v>
      </c>
      <c r="P16" s="69"/>
      <c r="Q16" s="69">
        <v>8</v>
      </c>
      <c r="R16" s="69">
        <v>8</v>
      </c>
      <c r="S16" s="69">
        <v>8</v>
      </c>
      <c r="T16" s="69">
        <v>8</v>
      </c>
      <c r="U16" s="69">
        <v>8</v>
      </c>
      <c r="V16" s="69">
        <v>8</v>
      </c>
      <c r="W16" s="69"/>
      <c r="X16" s="69">
        <v>8</v>
      </c>
      <c r="Y16" s="69">
        <v>8</v>
      </c>
      <c r="Z16" s="69">
        <v>8</v>
      </c>
      <c r="AA16" s="69">
        <v>8</v>
      </c>
      <c r="AB16" s="69">
        <v>8</v>
      </c>
      <c r="AC16" s="69">
        <v>8</v>
      </c>
      <c r="AD16" s="69"/>
      <c r="AE16" s="69">
        <v>8</v>
      </c>
      <c r="AF16" s="69">
        <v>8</v>
      </c>
      <c r="AG16" s="69">
        <v>8</v>
      </c>
      <c r="AH16" s="69">
        <v>8</v>
      </c>
      <c r="AI16" s="69">
        <v>8</v>
      </c>
      <c r="AJ16" s="69">
        <v>8</v>
      </c>
      <c r="AK16" s="69"/>
      <c r="AL16" s="38">
        <f t="shared" si="3"/>
        <v>24</v>
      </c>
      <c r="AM16" s="38">
        <f t="shared" si="4"/>
        <v>0</v>
      </c>
      <c r="AN16" s="38">
        <f t="shared" si="5"/>
        <v>2</v>
      </c>
      <c r="AO16" s="38">
        <f t="shared" si="6"/>
        <v>0</v>
      </c>
      <c r="AP16" s="38">
        <f t="shared" si="7"/>
        <v>0</v>
      </c>
      <c r="AQ16" s="38">
        <f t="shared" si="8"/>
        <v>0</v>
      </c>
      <c r="AR16" s="39">
        <f t="shared" si="9"/>
        <v>26</v>
      </c>
      <c r="AS16" s="40">
        <f>INDEX([1]T05.2026!$C:$C,MATCH(C16,[1]T05.2026!$B:$B,0))</f>
        <v>4</v>
      </c>
      <c r="AT16" s="42">
        <f>INDEX([1]T05.2026!$J:$J,MATCH(C16,[1]T05.2026!$B:$B,0))</f>
        <v>5</v>
      </c>
      <c r="AU16" s="41">
        <v>840000</v>
      </c>
      <c r="AV16" s="43"/>
      <c r="AW16" s="41"/>
      <c r="AX16" s="41"/>
      <c r="AY16" s="41"/>
      <c r="AZ16" s="41"/>
      <c r="BA16" s="76" t="s">
        <v>75</v>
      </c>
      <c r="BB16" s="54">
        <f t="shared" si="10"/>
        <v>0</v>
      </c>
      <c r="BC16" s="32">
        <f>COUNTIF(C:C,#REF!)</f>
        <v>0</v>
      </c>
    </row>
    <row r="17" spans="1:55" ht="20.399999999999999" x14ac:dyDescent="0.35">
      <c r="A17" s="33">
        <f>SUBTOTAL(3,$C$8:C17)</f>
        <v>10</v>
      </c>
      <c r="B17" s="67"/>
      <c r="C17" s="94" t="s">
        <v>35</v>
      </c>
      <c r="D17" s="84" t="s">
        <v>36</v>
      </c>
      <c r="E17" s="44">
        <v>44831</v>
      </c>
      <c r="F17" s="44"/>
      <c r="G17" s="69" t="s">
        <v>56</v>
      </c>
      <c r="H17" s="69" t="s">
        <v>56</v>
      </c>
      <c r="I17" s="69"/>
      <c r="J17" s="69">
        <v>8</v>
      </c>
      <c r="K17" s="69">
        <v>8</v>
      </c>
      <c r="L17" s="69">
        <v>8</v>
      </c>
      <c r="M17" s="69">
        <v>8</v>
      </c>
      <c r="N17" s="69">
        <v>8</v>
      </c>
      <c r="O17" s="69">
        <v>8</v>
      </c>
      <c r="P17" s="69"/>
      <c r="Q17" s="69">
        <v>8</v>
      </c>
      <c r="R17" s="69">
        <v>8</v>
      </c>
      <c r="S17" s="69">
        <v>8</v>
      </c>
      <c r="T17" s="69">
        <v>8</v>
      </c>
      <c r="U17" s="69">
        <v>8</v>
      </c>
      <c r="V17" s="69">
        <v>8</v>
      </c>
      <c r="W17" s="69"/>
      <c r="X17" s="69">
        <v>8</v>
      </c>
      <c r="Y17" s="69">
        <v>8</v>
      </c>
      <c r="Z17" s="69">
        <v>8</v>
      </c>
      <c r="AA17" s="69">
        <v>8</v>
      </c>
      <c r="AB17" s="69">
        <v>8</v>
      </c>
      <c r="AC17" s="69">
        <v>8</v>
      </c>
      <c r="AD17" s="69"/>
      <c r="AE17" s="69">
        <v>8</v>
      </c>
      <c r="AF17" s="69">
        <v>8</v>
      </c>
      <c r="AG17" s="69">
        <v>8</v>
      </c>
      <c r="AH17" s="69">
        <v>8</v>
      </c>
      <c r="AI17" s="69">
        <v>8</v>
      </c>
      <c r="AJ17" s="69">
        <v>8</v>
      </c>
      <c r="AK17" s="69"/>
      <c r="AL17" s="38">
        <f t="shared" si="3"/>
        <v>24</v>
      </c>
      <c r="AM17" s="38">
        <f t="shared" si="4"/>
        <v>0</v>
      </c>
      <c r="AN17" s="38">
        <f t="shared" si="5"/>
        <v>2</v>
      </c>
      <c r="AO17" s="38">
        <f t="shared" si="6"/>
        <v>0</v>
      </c>
      <c r="AP17" s="38">
        <f t="shared" si="7"/>
        <v>0</v>
      </c>
      <c r="AQ17" s="38">
        <f t="shared" si="8"/>
        <v>0</v>
      </c>
      <c r="AR17" s="39">
        <f t="shared" si="9"/>
        <v>26</v>
      </c>
      <c r="AS17" s="40">
        <f>INDEX([1]T05.2026!$C:$C,MATCH(C17,[1]T05.2026!$B:$B,0))</f>
        <v>3.5</v>
      </c>
      <c r="AT17" s="42">
        <f>INDEX([1]T05.2026!$J:$J,MATCH(C17,[1]T05.2026!$B:$B,0))</f>
        <v>4.5</v>
      </c>
      <c r="AU17" s="73">
        <v>596610</v>
      </c>
      <c r="AV17" s="43">
        <v>880000</v>
      </c>
      <c r="AW17" s="41">
        <v>100000</v>
      </c>
      <c r="AX17" s="41"/>
      <c r="AY17" s="41"/>
      <c r="AZ17" s="41"/>
      <c r="BA17" s="142" t="s">
        <v>171</v>
      </c>
      <c r="BB17" s="54">
        <f t="shared" si="10"/>
        <v>0</v>
      </c>
      <c r="BC17" s="133" t="s">
        <v>172</v>
      </c>
    </row>
    <row r="18" spans="1:55" ht="31.2" x14ac:dyDescent="0.3">
      <c r="A18" s="33">
        <f>SUBTOTAL(3,$C$8:C18)</f>
        <v>11</v>
      </c>
      <c r="B18" s="67"/>
      <c r="C18" s="96" t="s">
        <v>37</v>
      </c>
      <c r="D18" s="84" t="s">
        <v>22</v>
      </c>
      <c r="E18" s="44">
        <v>44844</v>
      </c>
      <c r="F18" s="44"/>
      <c r="G18" s="69" t="s">
        <v>56</v>
      </c>
      <c r="H18" s="69" t="s">
        <v>56</v>
      </c>
      <c r="I18" s="69"/>
      <c r="J18" s="69">
        <v>8</v>
      </c>
      <c r="K18" s="69">
        <v>8</v>
      </c>
      <c r="L18" s="69">
        <v>8</v>
      </c>
      <c r="M18" s="69">
        <v>8</v>
      </c>
      <c r="N18" s="69">
        <v>8</v>
      </c>
      <c r="O18" s="69">
        <v>8</v>
      </c>
      <c r="P18" s="69"/>
      <c r="Q18" s="69">
        <v>8</v>
      </c>
      <c r="R18" s="69">
        <v>8</v>
      </c>
      <c r="S18" s="69">
        <v>8</v>
      </c>
      <c r="T18" s="69">
        <v>8</v>
      </c>
      <c r="U18" s="69">
        <v>8</v>
      </c>
      <c r="V18" s="69">
        <v>8</v>
      </c>
      <c r="W18" s="69"/>
      <c r="X18" s="69">
        <v>8</v>
      </c>
      <c r="Y18" s="69">
        <v>8</v>
      </c>
      <c r="Z18" s="69">
        <v>8</v>
      </c>
      <c r="AA18" s="69">
        <v>8</v>
      </c>
      <c r="AB18" s="69">
        <v>8</v>
      </c>
      <c r="AC18" s="69">
        <v>8</v>
      </c>
      <c r="AD18" s="69"/>
      <c r="AE18" s="69">
        <v>8</v>
      </c>
      <c r="AF18" s="69">
        <v>8</v>
      </c>
      <c r="AG18" s="69">
        <v>8</v>
      </c>
      <c r="AH18" s="69">
        <v>8</v>
      </c>
      <c r="AI18" s="69">
        <v>8</v>
      </c>
      <c r="AJ18" s="69">
        <v>8</v>
      </c>
      <c r="AK18" s="69"/>
      <c r="AL18" s="38">
        <f t="shared" si="3"/>
        <v>24</v>
      </c>
      <c r="AM18" s="38">
        <f t="shared" si="4"/>
        <v>0</v>
      </c>
      <c r="AN18" s="38">
        <f t="shared" si="5"/>
        <v>2</v>
      </c>
      <c r="AO18" s="38">
        <f t="shared" si="6"/>
        <v>0</v>
      </c>
      <c r="AP18" s="38">
        <f t="shared" si="7"/>
        <v>0</v>
      </c>
      <c r="AQ18" s="38">
        <f t="shared" si="8"/>
        <v>0</v>
      </c>
      <c r="AR18" s="39">
        <f t="shared" si="9"/>
        <v>26</v>
      </c>
      <c r="AS18" s="40">
        <f>INDEX([1]T05.2026!$C:$C,MATCH(C18,[1]T05.2026!$B:$B,0))</f>
        <v>3</v>
      </c>
      <c r="AT18" s="42">
        <f>INDEX([1]T05.2026!$J:$J,MATCH(C18,[1]T05.2026!$B:$B,0))</f>
        <v>4</v>
      </c>
      <c r="AU18" s="73">
        <v>596610</v>
      </c>
      <c r="AV18" s="43"/>
      <c r="AW18" s="41"/>
      <c r="AX18" s="41"/>
      <c r="AY18" s="41"/>
      <c r="AZ18" s="41"/>
      <c r="BA18" s="83" t="s">
        <v>89</v>
      </c>
      <c r="BB18" s="54">
        <f t="shared" si="10"/>
        <v>0</v>
      </c>
      <c r="BC18" s="32">
        <f>COUNTIF(C:C,#REF!)</f>
        <v>0</v>
      </c>
    </row>
    <row r="19" spans="1:55" ht="33.6" customHeight="1" x14ac:dyDescent="0.3">
      <c r="A19" s="33">
        <f>SUBTOTAL(3,$C$8:C19)</f>
        <v>12</v>
      </c>
      <c r="B19" s="68"/>
      <c r="C19" s="97" t="s">
        <v>38</v>
      </c>
      <c r="D19" s="84" t="s">
        <v>23</v>
      </c>
      <c r="E19" s="44">
        <v>45049</v>
      </c>
      <c r="F19" s="44"/>
      <c r="G19" s="69" t="s">
        <v>56</v>
      </c>
      <c r="H19" s="69" t="s">
        <v>56</v>
      </c>
      <c r="I19" s="69"/>
      <c r="J19" s="69">
        <v>8</v>
      </c>
      <c r="K19" s="69">
        <v>8</v>
      </c>
      <c r="L19" s="69">
        <v>8</v>
      </c>
      <c r="M19" s="69">
        <v>8</v>
      </c>
      <c r="N19" s="69">
        <v>8</v>
      </c>
      <c r="O19" s="69">
        <v>8</v>
      </c>
      <c r="P19" s="69"/>
      <c r="Q19" s="69">
        <v>8</v>
      </c>
      <c r="R19" s="69">
        <v>8</v>
      </c>
      <c r="S19" s="69">
        <v>8</v>
      </c>
      <c r="T19" s="69">
        <v>8</v>
      </c>
      <c r="U19" s="69">
        <v>8</v>
      </c>
      <c r="V19" s="69">
        <v>8</v>
      </c>
      <c r="W19" s="69"/>
      <c r="X19" s="69">
        <v>8</v>
      </c>
      <c r="Y19" s="69">
        <v>8</v>
      </c>
      <c r="Z19" s="69">
        <v>8</v>
      </c>
      <c r="AA19" s="69">
        <v>8</v>
      </c>
      <c r="AB19" s="69">
        <v>8</v>
      </c>
      <c r="AC19" s="69">
        <v>8</v>
      </c>
      <c r="AD19" s="69"/>
      <c r="AE19" s="69">
        <v>8</v>
      </c>
      <c r="AF19" s="69">
        <v>8</v>
      </c>
      <c r="AG19" s="69">
        <v>8</v>
      </c>
      <c r="AH19" s="69">
        <v>8</v>
      </c>
      <c r="AI19" s="69">
        <v>8</v>
      </c>
      <c r="AJ19" s="69">
        <v>8</v>
      </c>
      <c r="AK19" s="69"/>
      <c r="AL19" s="38">
        <f t="shared" si="3"/>
        <v>24</v>
      </c>
      <c r="AM19" s="38">
        <f t="shared" si="4"/>
        <v>0</v>
      </c>
      <c r="AN19" s="38">
        <f t="shared" si="5"/>
        <v>2</v>
      </c>
      <c r="AO19" s="38">
        <f t="shared" si="6"/>
        <v>0</v>
      </c>
      <c r="AP19" s="38">
        <f t="shared" si="7"/>
        <v>0</v>
      </c>
      <c r="AQ19" s="38">
        <f t="shared" si="8"/>
        <v>0</v>
      </c>
      <c r="AR19" s="39">
        <f t="shared" si="9"/>
        <v>26</v>
      </c>
      <c r="AS19" s="40">
        <f>INDEX([1]T05.2026!$C:$C,MATCH(C19,[1]T05.2026!$B:$B,0))</f>
        <v>4</v>
      </c>
      <c r="AT19" s="42">
        <f>INDEX([1]T05.2026!$J:$J,MATCH(C19,[1]T05.2026!$B:$B,0))</f>
        <v>5</v>
      </c>
      <c r="AU19" s="41">
        <v>557550</v>
      </c>
      <c r="AV19" s="43"/>
      <c r="AW19" s="41">
        <v>100000</v>
      </c>
      <c r="AX19" s="41"/>
      <c r="AY19" s="154">
        <v>300000</v>
      </c>
      <c r="AZ19" s="41"/>
      <c r="BA19" s="142" t="s">
        <v>167</v>
      </c>
      <c r="BB19" s="54">
        <f t="shared" si="10"/>
        <v>0</v>
      </c>
      <c r="BC19" s="32">
        <f>COUNTIF(C:C,#REF!)</f>
        <v>0</v>
      </c>
    </row>
    <row r="20" spans="1:55" x14ac:dyDescent="0.3">
      <c r="A20" s="33">
        <f>SUBTOTAL(3,$C$8:C20)</f>
        <v>13</v>
      </c>
      <c r="B20" s="68"/>
      <c r="C20" s="86" t="s">
        <v>40</v>
      </c>
      <c r="D20" s="84" t="s">
        <v>22</v>
      </c>
      <c r="E20" s="44">
        <v>45159</v>
      </c>
      <c r="F20" s="44"/>
      <c r="G20" s="69" t="s">
        <v>56</v>
      </c>
      <c r="H20" s="69" t="s">
        <v>56</v>
      </c>
      <c r="I20" s="69"/>
      <c r="J20" s="69">
        <v>8</v>
      </c>
      <c r="K20" s="69">
        <v>8</v>
      </c>
      <c r="L20" s="69">
        <v>8</v>
      </c>
      <c r="M20" s="69">
        <v>8</v>
      </c>
      <c r="N20" s="69">
        <v>8</v>
      </c>
      <c r="O20" s="69">
        <v>8</v>
      </c>
      <c r="P20" s="69"/>
      <c r="Q20" s="69">
        <v>8</v>
      </c>
      <c r="R20" s="69">
        <v>8</v>
      </c>
      <c r="S20" s="69">
        <v>8</v>
      </c>
      <c r="T20" s="69">
        <v>8</v>
      </c>
      <c r="U20" s="69">
        <v>8</v>
      </c>
      <c r="V20" s="69">
        <v>8</v>
      </c>
      <c r="W20" s="69"/>
      <c r="X20" s="69">
        <v>8</v>
      </c>
      <c r="Y20" s="69">
        <v>8</v>
      </c>
      <c r="Z20" s="69">
        <v>8</v>
      </c>
      <c r="AA20" s="69">
        <v>8</v>
      </c>
      <c r="AB20" s="69">
        <v>8</v>
      </c>
      <c r="AC20" s="69">
        <v>8</v>
      </c>
      <c r="AD20" s="69"/>
      <c r="AE20" s="69">
        <v>8</v>
      </c>
      <c r="AF20" s="69">
        <v>8</v>
      </c>
      <c r="AG20" s="69">
        <v>8</v>
      </c>
      <c r="AH20" s="69">
        <v>8</v>
      </c>
      <c r="AI20" s="69">
        <v>8</v>
      </c>
      <c r="AJ20" s="69">
        <v>8</v>
      </c>
      <c r="AK20" s="69"/>
      <c r="AL20" s="38">
        <f t="shared" si="3"/>
        <v>24</v>
      </c>
      <c r="AM20" s="38">
        <f t="shared" si="4"/>
        <v>0</v>
      </c>
      <c r="AN20" s="38">
        <f t="shared" si="5"/>
        <v>2</v>
      </c>
      <c r="AO20" s="38">
        <f t="shared" si="6"/>
        <v>0</v>
      </c>
      <c r="AP20" s="38">
        <f t="shared" si="7"/>
        <v>0</v>
      </c>
      <c r="AQ20" s="38">
        <f t="shared" si="8"/>
        <v>0</v>
      </c>
      <c r="AR20" s="39">
        <f t="shared" si="9"/>
        <v>26</v>
      </c>
      <c r="AS20" s="40">
        <f>INDEX([1]T05.2026!$C:$C,MATCH(C20,[1]T05.2026!$B:$B,0))</f>
        <v>3.5</v>
      </c>
      <c r="AT20" s="42">
        <f>INDEX([1]T05.2026!$J:$J,MATCH(C20,[1]T05.2026!$B:$B,0))</f>
        <v>4.5</v>
      </c>
      <c r="AU20" s="73">
        <v>596610</v>
      </c>
      <c r="AV20" s="43"/>
      <c r="AW20" s="41">
        <v>100000</v>
      </c>
      <c r="AX20" s="41"/>
      <c r="AY20" s="41"/>
      <c r="AZ20" s="41">
        <f>8*70000</f>
        <v>560000</v>
      </c>
      <c r="BA20" s="76" t="s">
        <v>107</v>
      </c>
      <c r="BB20" s="54">
        <f>COUNTIF(G20:AK20,"KL/2")+COUNTIF(G20:AK20,"4")+COUNTIF(G20:AK20,"P/2")</f>
        <v>0</v>
      </c>
      <c r="BC20" s="32">
        <f>COUNTIF(C:C,#REF!)</f>
        <v>0</v>
      </c>
    </row>
    <row r="21" spans="1:55" x14ac:dyDescent="0.3">
      <c r="A21" s="33">
        <f>SUBTOTAL(3,$C$8:C21)</f>
        <v>14</v>
      </c>
      <c r="B21" s="68"/>
      <c r="C21" s="86" t="s">
        <v>41</v>
      </c>
      <c r="D21" s="84" t="s">
        <v>22</v>
      </c>
      <c r="E21" s="44">
        <v>45194</v>
      </c>
      <c r="F21" s="44"/>
      <c r="G21" s="69" t="s">
        <v>56</v>
      </c>
      <c r="H21" s="69" t="s">
        <v>56</v>
      </c>
      <c r="I21" s="69"/>
      <c r="J21" s="69">
        <v>8</v>
      </c>
      <c r="K21" s="69">
        <v>8</v>
      </c>
      <c r="L21" s="69">
        <v>8</v>
      </c>
      <c r="M21" s="69">
        <v>8</v>
      </c>
      <c r="N21" s="69">
        <v>8</v>
      </c>
      <c r="O21" s="69">
        <v>8</v>
      </c>
      <c r="P21" s="69"/>
      <c r="Q21" s="69">
        <v>8</v>
      </c>
      <c r="R21" s="69">
        <v>8</v>
      </c>
      <c r="S21" s="69">
        <v>8</v>
      </c>
      <c r="T21" s="69">
        <v>8</v>
      </c>
      <c r="U21" s="69">
        <v>8</v>
      </c>
      <c r="V21" s="69">
        <v>8</v>
      </c>
      <c r="W21" s="69"/>
      <c r="X21" s="69">
        <v>8</v>
      </c>
      <c r="Y21" s="69">
        <v>8</v>
      </c>
      <c r="Z21" s="69">
        <v>8</v>
      </c>
      <c r="AA21" s="69">
        <v>8</v>
      </c>
      <c r="AB21" s="69">
        <v>8</v>
      </c>
      <c r="AC21" s="69">
        <v>8</v>
      </c>
      <c r="AD21" s="69"/>
      <c r="AE21" s="69">
        <v>8</v>
      </c>
      <c r="AF21" s="69">
        <v>8</v>
      </c>
      <c r="AG21" s="69">
        <v>8</v>
      </c>
      <c r="AH21" s="69">
        <v>8</v>
      </c>
      <c r="AI21" s="69">
        <v>8</v>
      </c>
      <c r="AJ21" s="69">
        <v>8</v>
      </c>
      <c r="AK21" s="69"/>
      <c r="AL21" s="38">
        <f t="shared" si="3"/>
        <v>24</v>
      </c>
      <c r="AM21" s="38">
        <f t="shared" si="4"/>
        <v>0</v>
      </c>
      <c r="AN21" s="38">
        <f t="shared" si="5"/>
        <v>2</v>
      </c>
      <c r="AO21" s="38">
        <f t="shared" si="6"/>
        <v>0</v>
      </c>
      <c r="AP21" s="38">
        <f t="shared" si="7"/>
        <v>0</v>
      </c>
      <c r="AQ21" s="38">
        <f t="shared" si="8"/>
        <v>0</v>
      </c>
      <c r="AR21" s="39">
        <f t="shared" si="9"/>
        <v>26</v>
      </c>
      <c r="AS21" s="40">
        <f>INDEX([1]T05.2026!$C:$C,MATCH(C21,[1]T05.2026!$B:$B,0))</f>
        <v>4</v>
      </c>
      <c r="AT21" s="42">
        <f>INDEX([1]T05.2026!$J:$J,MATCH(C21,[1]T05.2026!$B:$B,0))</f>
        <v>5</v>
      </c>
      <c r="AU21" s="73">
        <v>596610</v>
      </c>
      <c r="AV21" s="43"/>
      <c r="AW21" s="41">
        <v>100000</v>
      </c>
      <c r="AX21" s="41"/>
      <c r="AY21" s="41"/>
      <c r="AZ21" s="41"/>
      <c r="BA21" s="76" t="s">
        <v>106</v>
      </c>
      <c r="BB21" s="54">
        <f t="shared" si="10"/>
        <v>0</v>
      </c>
      <c r="BC21" s="32">
        <f>COUNTIF(C:C,#REF!)</f>
        <v>0</v>
      </c>
    </row>
    <row r="22" spans="1:55" ht="15.6" customHeight="1" x14ac:dyDescent="0.3">
      <c r="A22" s="33">
        <f>SUBTOTAL(3,$C$8:C22)</f>
        <v>15</v>
      </c>
      <c r="B22" s="68"/>
      <c r="C22" s="86" t="s">
        <v>44</v>
      </c>
      <c r="D22" s="84" t="s">
        <v>94</v>
      </c>
      <c r="E22" s="44">
        <v>45231</v>
      </c>
      <c r="F22" s="44"/>
      <c r="G22" s="69" t="s">
        <v>56</v>
      </c>
      <c r="H22" s="69" t="s">
        <v>56</v>
      </c>
      <c r="I22" s="69"/>
      <c r="J22" s="69">
        <v>8</v>
      </c>
      <c r="K22" s="69">
        <v>8</v>
      </c>
      <c r="L22" s="69">
        <v>8</v>
      </c>
      <c r="M22" s="69">
        <v>8</v>
      </c>
      <c r="N22" s="69">
        <v>8</v>
      </c>
      <c r="O22" s="69">
        <v>8</v>
      </c>
      <c r="P22" s="69"/>
      <c r="Q22" s="69">
        <v>8</v>
      </c>
      <c r="R22" s="69">
        <v>8</v>
      </c>
      <c r="S22" s="69">
        <v>8</v>
      </c>
      <c r="T22" s="69">
        <v>8</v>
      </c>
      <c r="U22" s="69">
        <v>8</v>
      </c>
      <c r="V22" s="69">
        <v>8</v>
      </c>
      <c r="W22" s="69"/>
      <c r="X22" s="69">
        <v>8</v>
      </c>
      <c r="Y22" s="69">
        <v>8</v>
      </c>
      <c r="Z22" s="69">
        <v>8</v>
      </c>
      <c r="AA22" s="69">
        <v>8</v>
      </c>
      <c r="AB22" s="69">
        <v>8</v>
      </c>
      <c r="AC22" s="69">
        <v>8</v>
      </c>
      <c r="AD22" s="69"/>
      <c r="AE22" s="69">
        <v>8</v>
      </c>
      <c r="AF22" s="69">
        <v>8</v>
      </c>
      <c r="AG22" s="69">
        <v>8</v>
      </c>
      <c r="AH22" s="69">
        <v>8</v>
      </c>
      <c r="AI22" s="69">
        <v>8</v>
      </c>
      <c r="AJ22" s="69">
        <v>8</v>
      </c>
      <c r="AK22" s="69"/>
      <c r="AL22" s="38">
        <f t="shared" si="3"/>
        <v>24</v>
      </c>
      <c r="AM22" s="38">
        <f t="shared" si="4"/>
        <v>0</v>
      </c>
      <c r="AN22" s="38">
        <f t="shared" si="5"/>
        <v>2</v>
      </c>
      <c r="AO22" s="38">
        <f t="shared" si="6"/>
        <v>0</v>
      </c>
      <c r="AP22" s="38">
        <f t="shared" si="7"/>
        <v>0</v>
      </c>
      <c r="AQ22" s="38">
        <f t="shared" si="8"/>
        <v>0</v>
      </c>
      <c r="AR22" s="39">
        <f t="shared" si="9"/>
        <v>26</v>
      </c>
      <c r="AS22" s="40">
        <f>INDEX([1]T05.2026!$C:$C,MATCH(C22,[1]T05.2026!$B:$B,0))</f>
        <v>4</v>
      </c>
      <c r="AT22" s="42">
        <f>INDEX([1]T05.2026!$J:$J,MATCH(C22,[1]T05.2026!$B:$B,0))</f>
        <v>5</v>
      </c>
      <c r="AU22" s="73">
        <v>596610</v>
      </c>
      <c r="AV22" s="43"/>
      <c r="AW22" s="41">
        <v>100000</v>
      </c>
      <c r="AX22" s="41"/>
      <c r="AY22" s="41"/>
      <c r="AZ22" s="41"/>
      <c r="BA22" s="143" t="s">
        <v>169</v>
      </c>
      <c r="BB22" s="54">
        <f t="shared" si="10"/>
        <v>0</v>
      </c>
      <c r="BC22" s="32">
        <f>COUNTIF(C:C,#REF!)</f>
        <v>0</v>
      </c>
    </row>
    <row r="23" spans="1:55" ht="48" customHeight="1" x14ac:dyDescent="0.3">
      <c r="A23" s="33">
        <f>SUBTOTAL(3,$C$8:C23)</f>
        <v>16</v>
      </c>
      <c r="B23" s="68"/>
      <c r="C23" s="97" t="s">
        <v>45</v>
      </c>
      <c r="D23" s="84" t="s">
        <v>22</v>
      </c>
      <c r="E23" s="44">
        <v>45454</v>
      </c>
      <c r="F23" s="44"/>
      <c r="G23" s="69" t="s">
        <v>56</v>
      </c>
      <c r="H23" s="69" t="s">
        <v>56</v>
      </c>
      <c r="I23" s="69"/>
      <c r="J23" s="69">
        <v>8</v>
      </c>
      <c r="K23" s="69">
        <v>8</v>
      </c>
      <c r="L23" s="69">
        <v>8</v>
      </c>
      <c r="M23" s="69">
        <v>8</v>
      </c>
      <c r="N23" s="69">
        <v>8</v>
      </c>
      <c r="O23" s="69">
        <v>8</v>
      </c>
      <c r="P23" s="69"/>
      <c r="Q23" s="69">
        <v>8</v>
      </c>
      <c r="R23" s="69">
        <v>8</v>
      </c>
      <c r="S23" s="69">
        <v>8</v>
      </c>
      <c r="T23" s="69">
        <v>8</v>
      </c>
      <c r="U23" s="69">
        <v>8</v>
      </c>
      <c r="V23" s="69">
        <v>8</v>
      </c>
      <c r="W23" s="69"/>
      <c r="X23" s="69">
        <v>8</v>
      </c>
      <c r="Y23" s="69">
        <v>8</v>
      </c>
      <c r="Z23" s="69">
        <v>8</v>
      </c>
      <c r="AA23" s="69">
        <v>8</v>
      </c>
      <c r="AB23" s="69">
        <v>8</v>
      </c>
      <c r="AC23" s="69">
        <v>8</v>
      </c>
      <c r="AD23" s="69"/>
      <c r="AE23" s="69">
        <v>8</v>
      </c>
      <c r="AF23" s="69">
        <v>8</v>
      </c>
      <c r="AG23" s="69">
        <v>8</v>
      </c>
      <c r="AH23" s="69">
        <v>8</v>
      </c>
      <c r="AI23" s="69">
        <v>8</v>
      </c>
      <c r="AJ23" s="69">
        <v>8</v>
      </c>
      <c r="AK23" s="69"/>
      <c r="AL23" s="38">
        <f t="shared" si="3"/>
        <v>24</v>
      </c>
      <c r="AM23" s="38">
        <f t="shared" si="4"/>
        <v>0</v>
      </c>
      <c r="AN23" s="38">
        <f t="shared" si="5"/>
        <v>2</v>
      </c>
      <c r="AO23" s="38">
        <f t="shared" si="6"/>
        <v>0</v>
      </c>
      <c r="AP23" s="38">
        <f t="shared" si="7"/>
        <v>0</v>
      </c>
      <c r="AQ23" s="38">
        <f t="shared" si="8"/>
        <v>0</v>
      </c>
      <c r="AR23" s="39">
        <f t="shared" si="9"/>
        <v>26</v>
      </c>
      <c r="AS23" s="40">
        <f>INDEX([1]T05.2026!$C:$C,MATCH(C23,[1]T05.2026!$B:$B,0))</f>
        <v>3.5</v>
      </c>
      <c r="AT23" s="42">
        <f>INDEX([1]T05.2026!$J:$J,MATCH(C23,[1]T05.2026!$B:$B,0))</f>
        <v>4.5</v>
      </c>
      <c r="AU23" s="73">
        <v>596610</v>
      </c>
      <c r="AV23" s="43"/>
      <c r="AW23" s="41"/>
      <c r="AX23" s="41"/>
      <c r="AY23" s="41"/>
      <c r="AZ23" s="41"/>
      <c r="BA23" s="76" t="s">
        <v>96</v>
      </c>
      <c r="BB23" s="54">
        <f t="shared" si="10"/>
        <v>0</v>
      </c>
      <c r="BC23" s="32">
        <f>COUNTIF(C:C,#REF!)</f>
        <v>0</v>
      </c>
    </row>
    <row r="24" spans="1:55" ht="15.6" customHeight="1" x14ac:dyDescent="0.3">
      <c r="A24" s="33">
        <f>SUBTOTAL(3,$C$8:C24)</f>
        <v>17</v>
      </c>
      <c r="B24" s="68"/>
      <c r="C24" s="86" t="s">
        <v>66</v>
      </c>
      <c r="D24" s="84" t="s">
        <v>65</v>
      </c>
      <c r="E24" s="44">
        <v>45364</v>
      </c>
      <c r="F24" s="44"/>
      <c r="G24" s="69" t="s">
        <v>56</v>
      </c>
      <c r="H24" s="69" t="s">
        <v>56</v>
      </c>
      <c r="I24" s="69"/>
      <c r="J24" s="69">
        <v>8</v>
      </c>
      <c r="K24" s="69">
        <v>8</v>
      </c>
      <c r="L24" s="69">
        <v>8</v>
      </c>
      <c r="M24" s="69">
        <v>8</v>
      </c>
      <c r="N24" s="69">
        <v>8</v>
      </c>
      <c r="O24" s="69">
        <v>8</v>
      </c>
      <c r="P24" s="69"/>
      <c r="Q24" s="69">
        <v>8</v>
      </c>
      <c r="R24" s="69">
        <v>8</v>
      </c>
      <c r="S24" s="69">
        <v>8</v>
      </c>
      <c r="T24" s="69">
        <v>8</v>
      </c>
      <c r="U24" s="69">
        <v>8</v>
      </c>
      <c r="V24" s="69">
        <v>8</v>
      </c>
      <c r="W24" s="69"/>
      <c r="X24" s="69">
        <v>8</v>
      </c>
      <c r="Y24" s="69">
        <v>8</v>
      </c>
      <c r="Z24" s="69">
        <v>8</v>
      </c>
      <c r="AA24" s="69">
        <v>8</v>
      </c>
      <c r="AB24" s="69">
        <v>8</v>
      </c>
      <c r="AC24" s="69">
        <v>8</v>
      </c>
      <c r="AD24" s="69"/>
      <c r="AE24" s="69">
        <v>8</v>
      </c>
      <c r="AF24" s="69">
        <v>8</v>
      </c>
      <c r="AG24" s="69">
        <v>8</v>
      </c>
      <c r="AH24" s="69">
        <v>8</v>
      </c>
      <c r="AI24" s="69">
        <v>8</v>
      </c>
      <c r="AJ24" s="69">
        <v>8</v>
      </c>
      <c r="AK24" s="69"/>
      <c r="AL24" s="38">
        <f t="shared" si="3"/>
        <v>24</v>
      </c>
      <c r="AM24" s="38">
        <f t="shared" si="4"/>
        <v>0</v>
      </c>
      <c r="AN24" s="38">
        <f t="shared" si="5"/>
        <v>2</v>
      </c>
      <c r="AO24" s="38">
        <f t="shared" si="6"/>
        <v>0</v>
      </c>
      <c r="AP24" s="38">
        <f t="shared" si="7"/>
        <v>0</v>
      </c>
      <c r="AQ24" s="38">
        <f t="shared" si="8"/>
        <v>0</v>
      </c>
      <c r="AR24" s="39">
        <f t="shared" si="9"/>
        <v>26</v>
      </c>
      <c r="AS24" s="40">
        <f>INDEX([1]T05.2026!$C:$C,MATCH(C24,[1]T05.2026!$B:$B,0))</f>
        <v>4</v>
      </c>
      <c r="AT24" s="42">
        <f>INDEX([1]T05.2026!$J:$J,MATCH(C24,[1]T05.2026!$B:$B,0))</f>
        <v>5</v>
      </c>
      <c r="AU24" s="41">
        <v>557550</v>
      </c>
      <c r="AV24" s="43"/>
      <c r="AW24" s="41">
        <v>100000</v>
      </c>
      <c r="AX24" s="41"/>
      <c r="AY24" s="41"/>
      <c r="AZ24" s="41"/>
      <c r="BA24" s="142" t="s">
        <v>160</v>
      </c>
      <c r="BB24" s="54">
        <f t="shared" si="10"/>
        <v>0</v>
      </c>
    </row>
    <row r="25" spans="1:55" ht="15.6" customHeight="1" x14ac:dyDescent="0.3">
      <c r="A25" s="33">
        <f>SUBTOTAL(3,$C$8:C25)</f>
        <v>18</v>
      </c>
      <c r="B25" s="68"/>
      <c r="C25" s="86" t="s">
        <v>67</v>
      </c>
      <c r="D25" s="84" t="s">
        <v>22</v>
      </c>
      <c r="E25" s="44">
        <v>45383</v>
      </c>
      <c r="F25" s="44"/>
      <c r="G25" s="69" t="s">
        <v>56</v>
      </c>
      <c r="H25" s="69" t="s">
        <v>56</v>
      </c>
      <c r="I25" s="69"/>
      <c r="J25" s="69">
        <v>8</v>
      </c>
      <c r="K25" s="69">
        <v>8</v>
      </c>
      <c r="L25" s="69">
        <v>8</v>
      </c>
      <c r="M25" s="69">
        <v>8</v>
      </c>
      <c r="N25" s="69">
        <v>8</v>
      </c>
      <c r="O25" s="69">
        <v>8</v>
      </c>
      <c r="P25" s="69"/>
      <c r="Q25" s="69" t="s">
        <v>25</v>
      </c>
      <c r="R25" s="69">
        <v>8</v>
      </c>
      <c r="S25" s="69" t="s">
        <v>25</v>
      </c>
      <c r="T25" s="69">
        <v>8</v>
      </c>
      <c r="U25" s="69">
        <v>8</v>
      </c>
      <c r="V25" s="69">
        <v>8</v>
      </c>
      <c r="W25" s="69"/>
      <c r="X25" s="69">
        <v>8</v>
      </c>
      <c r="Y25" s="69">
        <v>8</v>
      </c>
      <c r="Z25" s="69">
        <v>8</v>
      </c>
      <c r="AA25" s="69">
        <v>8</v>
      </c>
      <c r="AB25" s="69">
        <v>8</v>
      </c>
      <c r="AC25" s="69">
        <v>8</v>
      </c>
      <c r="AD25" s="69"/>
      <c r="AE25" s="69">
        <v>8</v>
      </c>
      <c r="AF25" s="69">
        <v>8</v>
      </c>
      <c r="AG25" s="69">
        <v>8</v>
      </c>
      <c r="AH25" s="69">
        <v>8</v>
      </c>
      <c r="AI25" s="69">
        <v>8</v>
      </c>
      <c r="AJ25" s="69">
        <v>8</v>
      </c>
      <c r="AK25" s="69"/>
      <c r="AL25" s="38">
        <f t="shared" si="3"/>
        <v>23</v>
      </c>
      <c r="AM25" s="38">
        <f t="shared" si="4"/>
        <v>1</v>
      </c>
      <c r="AN25" s="38">
        <f t="shared" si="5"/>
        <v>2</v>
      </c>
      <c r="AO25" s="38">
        <f t="shared" si="6"/>
        <v>0</v>
      </c>
      <c r="AP25" s="38">
        <f t="shared" si="7"/>
        <v>0</v>
      </c>
      <c r="AQ25" s="38">
        <f t="shared" si="8"/>
        <v>1</v>
      </c>
      <c r="AR25" s="39">
        <f t="shared" si="9"/>
        <v>26</v>
      </c>
      <c r="AS25" s="40">
        <f>INDEX([1]T05.2026!$C:$C,MATCH(C25,[1]T05.2026!$B:$B,0))</f>
        <v>1.5</v>
      </c>
      <c r="AT25" s="42">
        <f>INDEX([1]T05.2026!$J:$J,MATCH(C25,[1]T05.2026!$B:$B,0))</f>
        <v>1.5</v>
      </c>
      <c r="AU25" s="73">
        <v>596610</v>
      </c>
      <c r="AV25" s="43"/>
      <c r="AW25" s="41"/>
      <c r="AX25" s="41"/>
      <c r="AY25" s="41"/>
      <c r="AZ25" s="41"/>
      <c r="BA25" s="76" t="s">
        <v>86</v>
      </c>
      <c r="BB25" s="54">
        <f t="shared" si="10"/>
        <v>2</v>
      </c>
    </row>
    <row r="26" spans="1:55" ht="15.6" customHeight="1" x14ac:dyDescent="0.3">
      <c r="A26" s="33">
        <f>SUBTOTAL(3,$C$8:C26)</f>
        <v>19</v>
      </c>
      <c r="B26" s="68"/>
      <c r="C26" s="141" t="s">
        <v>68</v>
      </c>
      <c r="D26" s="84" t="s">
        <v>22</v>
      </c>
      <c r="E26" s="44">
        <v>45414</v>
      </c>
      <c r="F26" s="44"/>
      <c r="G26" s="69" t="s">
        <v>56</v>
      </c>
      <c r="H26" s="69" t="s">
        <v>56</v>
      </c>
      <c r="I26" s="69"/>
      <c r="J26" s="69">
        <v>8</v>
      </c>
      <c r="K26" s="69">
        <v>8</v>
      </c>
      <c r="L26" s="69">
        <v>8</v>
      </c>
      <c r="M26" s="69">
        <v>8</v>
      </c>
      <c r="N26" s="69">
        <v>8</v>
      </c>
      <c r="O26" s="69">
        <v>8</v>
      </c>
      <c r="P26" s="69"/>
      <c r="Q26" s="69" t="s">
        <v>25</v>
      </c>
      <c r="R26" s="69">
        <v>8</v>
      </c>
      <c r="S26" s="69">
        <v>8</v>
      </c>
      <c r="T26" s="69">
        <v>8</v>
      </c>
      <c r="U26" s="69">
        <v>8</v>
      </c>
      <c r="V26" s="69">
        <v>8</v>
      </c>
      <c r="W26" s="69"/>
      <c r="X26" s="69">
        <v>8</v>
      </c>
      <c r="Y26" s="69">
        <v>8</v>
      </c>
      <c r="Z26" s="69">
        <v>8</v>
      </c>
      <c r="AA26" s="69">
        <v>8</v>
      </c>
      <c r="AB26" s="69">
        <v>8</v>
      </c>
      <c r="AC26" s="69">
        <v>8</v>
      </c>
      <c r="AD26" s="69"/>
      <c r="AE26" s="69">
        <v>8</v>
      </c>
      <c r="AF26" s="69">
        <v>8</v>
      </c>
      <c r="AG26" s="69">
        <v>8</v>
      </c>
      <c r="AH26" s="69">
        <v>8</v>
      </c>
      <c r="AI26" s="69">
        <v>8</v>
      </c>
      <c r="AJ26" s="69">
        <v>8</v>
      </c>
      <c r="AK26" s="69"/>
      <c r="AL26" s="38">
        <f t="shared" si="3"/>
        <v>23.5</v>
      </c>
      <c r="AM26" s="38">
        <f t="shared" si="4"/>
        <v>0.5</v>
      </c>
      <c r="AN26" s="38">
        <f t="shared" si="5"/>
        <v>2</v>
      </c>
      <c r="AO26" s="38">
        <f t="shared" si="6"/>
        <v>0</v>
      </c>
      <c r="AP26" s="38">
        <f t="shared" si="7"/>
        <v>0</v>
      </c>
      <c r="AQ26" s="38">
        <f t="shared" si="8"/>
        <v>0.5</v>
      </c>
      <c r="AR26" s="39">
        <f t="shared" si="9"/>
        <v>26</v>
      </c>
      <c r="AS26" s="40">
        <f>INDEX([1]T05.2026!$C:$C,MATCH(C26,[1]T05.2026!$B:$B,0))</f>
        <v>1.5</v>
      </c>
      <c r="AT26" s="42">
        <f>INDEX([1]T05.2026!$J:$J,MATCH(C26,[1]T05.2026!$B:$B,0))</f>
        <v>2</v>
      </c>
      <c r="AU26" s="73">
        <v>596610</v>
      </c>
      <c r="AV26" s="43"/>
      <c r="AW26" s="41">
        <v>100000</v>
      </c>
      <c r="AX26" s="41"/>
      <c r="AY26" s="41"/>
      <c r="AZ26" s="41">
        <f>7*70000</f>
        <v>490000</v>
      </c>
      <c r="BA26" s="92" t="s">
        <v>193</v>
      </c>
      <c r="BB26" s="54">
        <f t="shared" si="10"/>
        <v>1</v>
      </c>
    </row>
    <row r="27" spans="1:55" ht="17.399999999999999" customHeight="1" x14ac:dyDescent="0.3">
      <c r="A27" s="33">
        <f>SUBTOTAL(3,$C$8:C27)</f>
        <v>20</v>
      </c>
      <c r="B27" s="68"/>
      <c r="C27" s="50" t="s">
        <v>62</v>
      </c>
      <c r="D27" s="84" t="s">
        <v>64</v>
      </c>
      <c r="E27" s="44">
        <v>45292</v>
      </c>
      <c r="F27" s="44"/>
      <c r="G27" s="69" t="s">
        <v>56</v>
      </c>
      <c r="H27" s="69" t="s">
        <v>56</v>
      </c>
      <c r="I27" s="69"/>
      <c r="J27" s="69">
        <v>8</v>
      </c>
      <c r="K27" s="69">
        <v>8</v>
      </c>
      <c r="L27" s="69">
        <v>8</v>
      </c>
      <c r="M27" s="69">
        <v>8</v>
      </c>
      <c r="N27" s="69">
        <v>8</v>
      </c>
      <c r="O27" s="69">
        <v>8</v>
      </c>
      <c r="P27" s="69"/>
      <c r="Q27" s="69">
        <v>8</v>
      </c>
      <c r="R27" s="69">
        <v>8</v>
      </c>
      <c r="S27" s="69">
        <v>8</v>
      </c>
      <c r="T27" s="69">
        <v>8</v>
      </c>
      <c r="U27" s="69">
        <v>8</v>
      </c>
      <c r="V27" s="69">
        <v>8</v>
      </c>
      <c r="W27" s="69"/>
      <c r="X27" s="69">
        <v>8</v>
      </c>
      <c r="Y27" s="69">
        <v>8</v>
      </c>
      <c r="Z27" s="69">
        <v>8</v>
      </c>
      <c r="AA27" s="69">
        <v>8</v>
      </c>
      <c r="AB27" s="69">
        <v>8</v>
      </c>
      <c r="AC27" s="69">
        <v>8</v>
      </c>
      <c r="AD27" s="69"/>
      <c r="AE27" s="69">
        <v>8</v>
      </c>
      <c r="AF27" s="69">
        <v>8</v>
      </c>
      <c r="AG27" s="69">
        <v>8</v>
      </c>
      <c r="AH27" s="69">
        <v>8</v>
      </c>
      <c r="AI27" s="69">
        <v>8</v>
      </c>
      <c r="AJ27" s="69">
        <v>8</v>
      </c>
      <c r="AK27" s="69"/>
      <c r="AL27" s="38">
        <f t="shared" si="3"/>
        <v>24</v>
      </c>
      <c r="AM27" s="38">
        <f t="shared" si="4"/>
        <v>0</v>
      </c>
      <c r="AN27" s="38">
        <f t="shared" si="5"/>
        <v>2</v>
      </c>
      <c r="AO27" s="38">
        <f t="shared" si="6"/>
        <v>0</v>
      </c>
      <c r="AP27" s="38">
        <f t="shared" si="7"/>
        <v>0</v>
      </c>
      <c r="AQ27" s="38">
        <f t="shared" si="8"/>
        <v>0</v>
      </c>
      <c r="AR27" s="39">
        <f t="shared" si="9"/>
        <v>26</v>
      </c>
      <c r="AS27" s="40"/>
      <c r="AT27" s="42"/>
      <c r="AU27" s="41"/>
      <c r="AV27" s="43"/>
      <c r="AW27" s="41"/>
      <c r="AX27" s="41"/>
      <c r="AY27" s="41"/>
      <c r="AZ27" s="41"/>
      <c r="BA27" s="47"/>
      <c r="BB27" s="54">
        <f t="shared" si="10"/>
        <v>0</v>
      </c>
    </row>
    <row r="28" spans="1:55" ht="15.6" customHeight="1" x14ac:dyDescent="0.3">
      <c r="A28" s="33">
        <f>SUBTOTAL(3,$C$8:C28)</f>
        <v>21</v>
      </c>
      <c r="B28" s="68"/>
      <c r="C28" s="86" t="s">
        <v>63</v>
      </c>
      <c r="D28" s="84" t="s">
        <v>39</v>
      </c>
      <c r="E28" s="44">
        <v>45292</v>
      </c>
      <c r="F28" s="44"/>
      <c r="G28" s="69" t="s">
        <v>56</v>
      </c>
      <c r="H28" s="69" t="s">
        <v>56</v>
      </c>
      <c r="I28" s="69"/>
      <c r="J28" s="69">
        <v>8</v>
      </c>
      <c r="K28" s="69">
        <v>8</v>
      </c>
      <c r="L28" s="69">
        <v>8</v>
      </c>
      <c r="M28" s="69">
        <v>8</v>
      </c>
      <c r="N28" s="69">
        <v>8</v>
      </c>
      <c r="O28" s="69">
        <v>8</v>
      </c>
      <c r="P28" s="69"/>
      <c r="Q28" s="69">
        <v>8</v>
      </c>
      <c r="R28" s="69">
        <v>8</v>
      </c>
      <c r="S28" s="69">
        <v>8</v>
      </c>
      <c r="T28" s="69">
        <v>8</v>
      </c>
      <c r="U28" s="69">
        <v>8</v>
      </c>
      <c r="V28" s="69">
        <v>8</v>
      </c>
      <c r="W28" s="69"/>
      <c r="X28" s="69">
        <v>8</v>
      </c>
      <c r="Y28" s="69">
        <v>8</v>
      </c>
      <c r="Z28" s="69">
        <v>8</v>
      </c>
      <c r="AA28" s="69">
        <v>8</v>
      </c>
      <c r="AB28" s="69">
        <v>8</v>
      </c>
      <c r="AC28" s="69">
        <v>8</v>
      </c>
      <c r="AD28" s="69"/>
      <c r="AE28" s="69">
        <v>8</v>
      </c>
      <c r="AF28" s="69">
        <v>8</v>
      </c>
      <c r="AG28" s="69">
        <v>8</v>
      </c>
      <c r="AH28" s="69">
        <v>8</v>
      </c>
      <c r="AI28" s="69">
        <v>8</v>
      </c>
      <c r="AJ28" s="69">
        <v>8</v>
      </c>
      <c r="AK28" s="69"/>
      <c r="AL28" s="38">
        <f t="shared" si="3"/>
        <v>24</v>
      </c>
      <c r="AM28" s="38">
        <f t="shared" si="4"/>
        <v>0</v>
      </c>
      <c r="AN28" s="38">
        <f t="shared" si="5"/>
        <v>2</v>
      </c>
      <c r="AO28" s="38">
        <f t="shared" si="6"/>
        <v>0</v>
      </c>
      <c r="AP28" s="38">
        <f t="shared" si="7"/>
        <v>0</v>
      </c>
      <c r="AQ28" s="38">
        <f t="shared" si="8"/>
        <v>0</v>
      </c>
      <c r="AR28" s="39">
        <f t="shared" si="9"/>
        <v>26</v>
      </c>
      <c r="AS28" s="40"/>
      <c r="AT28" s="42"/>
      <c r="AU28" s="41"/>
      <c r="AV28" s="43"/>
      <c r="AW28" s="41"/>
      <c r="AX28" s="41"/>
      <c r="AY28" s="41"/>
      <c r="AZ28" s="41"/>
      <c r="BA28" s="47"/>
      <c r="BB28" s="54">
        <f t="shared" si="10"/>
        <v>0</v>
      </c>
    </row>
    <row r="29" spans="1:55" ht="15.6" customHeight="1" x14ac:dyDescent="0.3">
      <c r="A29" s="33">
        <f>SUBTOTAL(3,$C$8:C29)</f>
        <v>22</v>
      </c>
      <c r="B29" s="68"/>
      <c r="C29" s="86" t="s">
        <v>73</v>
      </c>
      <c r="D29" s="84" t="s">
        <v>125</v>
      </c>
      <c r="E29" s="44">
        <v>45514</v>
      </c>
      <c r="F29" s="44"/>
      <c r="G29" s="69" t="s">
        <v>56</v>
      </c>
      <c r="H29" s="69" t="s">
        <v>56</v>
      </c>
      <c r="I29" s="69"/>
      <c r="J29" s="69">
        <v>8</v>
      </c>
      <c r="K29" s="69">
        <v>8</v>
      </c>
      <c r="L29" s="69">
        <v>8</v>
      </c>
      <c r="M29" s="69">
        <v>8</v>
      </c>
      <c r="N29" s="69">
        <v>8</v>
      </c>
      <c r="O29" s="69">
        <v>8</v>
      </c>
      <c r="P29" s="69"/>
      <c r="Q29" s="69">
        <v>8</v>
      </c>
      <c r="R29" s="69">
        <v>8</v>
      </c>
      <c r="S29" s="69">
        <v>8</v>
      </c>
      <c r="T29" s="69">
        <v>8</v>
      </c>
      <c r="U29" s="69">
        <v>8</v>
      </c>
      <c r="V29" s="69">
        <v>8</v>
      </c>
      <c r="W29" s="69"/>
      <c r="X29" s="69">
        <v>8</v>
      </c>
      <c r="Y29" s="69">
        <v>8</v>
      </c>
      <c r="Z29" s="69">
        <v>8</v>
      </c>
      <c r="AA29" s="69">
        <v>8</v>
      </c>
      <c r="AB29" s="69">
        <v>8</v>
      </c>
      <c r="AC29" s="69">
        <v>8</v>
      </c>
      <c r="AD29" s="69"/>
      <c r="AE29" s="69">
        <v>8</v>
      </c>
      <c r="AF29" s="69">
        <v>8</v>
      </c>
      <c r="AG29" s="69">
        <v>8</v>
      </c>
      <c r="AH29" s="69">
        <v>8</v>
      </c>
      <c r="AI29" s="69">
        <v>8</v>
      </c>
      <c r="AJ29" s="69">
        <v>8</v>
      </c>
      <c r="AK29" s="69"/>
      <c r="AL29" s="38">
        <f t="shared" si="3"/>
        <v>24</v>
      </c>
      <c r="AM29" s="38">
        <f t="shared" si="4"/>
        <v>0</v>
      </c>
      <c r="AN29" s="38">
        <f t="shared" si="5"/>
        <v>2</v>
      </c>
      <c r="AO29" s="38">
        <f t="shared" si="6"/>
        <v>0</v>
      </c>
      <c r="AP29" s="38">
        <f t="shared" si="7"/>
        <v>0</v>
      </c>
      <c r="AQ29" s="38">
        <f t="shared" si="8"/>
        <v>0</v>
      </c>
      <c r="AR29" s="39">
        <f t="shared" si="9"/>
        <v>26</v>
      </c>
      <c r="AS29" s="40">
        <f>INDEX([1]T05.2026!$C:$C,MATCH(C29,[1]T05.2026!$B:$B,0))</f>
        <v>4</v>
      </c>
      <c r="AT29" s="42">
        <f>INDEX([1]T05.2026!$J:$J,MATCH(C29,[1]T05.2026!$B:$B,0))</f>
        <v>5</v>
      </c>
      <c r="AU29" s="41">
        <v>557550</v>
      </c>
      <c r="AV29" s="43"/>
      <c r="AW29" s="41">
        <v>100000</v>
      </c>
      <c r="AX29" s="41"/>
      <c r="AY29" s="41"/>
      <c r="AZ29" s="41"/>
      <c r="BA29" s="142" t="s">
        <v>168</v>
      </c>
      <c r="BB29" s="54">
        <f t="shared" si="10"/>
        <v>0</v>
      </c>
    </row>
    <row r="30" spans="1:55" ht="18.600000000000001" customHeight="1" x14ac:dyDescent="0.3">
      <c r="A30" s="33">
        <f>SUBTOTAL(3,$C$8:C30)</f>
        <v>23</v>
      </c>
      <c r="B30" s="68"/>
      <c r="C30" s="86" t="s">
        <v>74</v>
      </c>
      <c r="D30" s="84" t="s">
        <v>125</v>
      </c>
      <c r="E30" s="44">
        <v>45567</v>
      </c>
      <c r="F30" s="44"/>
      <c r="G30" s="69" t="s">
        <v>56</v>
      </c>
      <c r="H30" s="69" t="s">
        <v>56</v>
      </c>
      <c r="I30" s="69"/>
      <c r="J30" s="69">
        <v>8</v>
      </c>
      <c r="K30" s="69">
        <v>8</v>
      </c>
      <c r="L30" s="69">
        <v>8</v>
      </c>
      <c r="M30" s="69">
        <v>8</v>
      </c>
      <c r="N30" s="69">
        <v>8</v>
      </c>
      <c r="O30" s="69">
        <v>8</v>
      </c>
      <c r="P30" s="69"/>
      <c r="Q30" s="69">
        <v>8</v>
      </c>
      <c r="R30" s="69">
        <v>8</v>
      </c>
      <c r="S30" s="69">
        <v>8</v>
      </c>
      <c r="T30" s="69">
        <v>8</v>
      </c>
      <c r="U30" s="69">
        <v>8</v>
      </c>
      <c r="V30" s="69">
        <v>8</v>
      </c>
      <c r="W30" s="69"/>
      <c r="X30" s="69">
        <v>8</v>
      </c>
      <c r="Y30" s="69">
        <v>8</v>
      </c>
      <c r="Z30" s="69">
        <v>8</v>
      </c>
      <c r="AA30" s="69">
        <v>8</v>
      </c>
      <c r="AB30" s="69">
        <v>8</v>
      </c>
      <c r="AC30" s="69">
        <v>8</v>
      </c>
      <c r="AD30" s="69"/>
      <c r="AE30" s="69">
        <v>8</v>
      </c>
      <c r="AF30" s="69">
        <v>8</v>
      </c>
      <c r="AG30" s="69">
        <v>8</v>
      </c>
      <c r="AH30" s="69">
        <v>8</v>
      </c>
      <c r="AI30" s="69">
        <v>8</v>
      </c>
      <c r="AJ30" s="69">
        <v>8</v>
      </c>
      <c r="AK30" s="69"/>
      <c r="AL30" s="38">
        <f t="shared" si="3"/>
        <v>24</v>
      </c>
      <c r="AM30" s="38">
        <f t="shared" si="4"/>
        <v>0</v>
      </c>
      <c r="AN30" s="38">
        <f t="shared" si="5"/>
        <v>2</v>
      </c>
      <c r="AO30" s="38">
        <f t="shared" si="6"/>
        <v>0</v>
      </c>
      <c r="AP30" s="38">
        <f t="shared" si="7"/>
        <v>0</v>
      </c>
      <c r="AQ30" s="38">
        <f t="shared" si="8"/>
        <v>0</v>
      </c>
      <c r="AR30" s="39">
        <f t="shared" si="9"/>
        <v>26</v>
      </c>
      <c r="AS30" s="40">
        <f>INDEX([1]T05.2026!$C:$C,MATCH(C30,[1]T05.2026!$B:$B,0))</f>
        <v>4</v>
      </c>
      <c r="AT30" s="42">
        <f>INDEX([1]T05.2026!$J:$J,MATCH(C30,[1]T05.2026!$B:$B,0))</f>
        <v>5</v>
      </c>
      <c r="AU30" s="41">
        <v>557550</v>
      </c>
      <c r="AV30" s="43"/>
      <c r="AW30" s="41">
        <v>100000</v>
      </c>
      <c r="AX30" s="41"/>
      <c r="AY30" s="41"/>
      <c r="AZ30" s="41"/>
      <c r="BA30" s="142" t="s">
        <v>170</v>
      </c>
      <c r="BB30" s="54">
        <f t="shared" si="10"/>
        <v>0</v>
      </c>
    </row>
    <row r="31" spans="1:55" ht="28.2" customHeight="1" x14ac:dyDescent="0.3">
      <c r="A31" s="33">
        <f>SUBTOTAL(3,$C$8:C31)</f>
        <v>24</v>
      </c>
      <c r="B31" s="68"/>
      <c r="C31" s="139" t="s">
        <v>79</v>
      </c>
      <c r="D31" s="84" t="s">
        <v>31</v>
      </c>
      <c r="E31" s="44">
        <v>45628</v>
      </c>
      <c r="F31" s="44"/>
      <c r="G31" s="69" t="s">
        <v>56</v>
      </c>
      <c r="H31" s="69" t="s">
        <v>54</v>
      </c>
      <c r="I31" s="69"/>
      <c r="J31" s="69" t="s">
        <v>54</v>
      </c>
      <c r="K31" s="69" t="s">
        <v>54</v>
      </c>
      <c r="L31" s="69" t="s">
        <v>54</v>
      </c>
      <c r="M31" s="69" t="s">
        <v>54</v>
      </c>
      <c r="N31" s="69" t="s">
        <v>54</v>
      </c>
      <c r="O31" s="69" t="s">
        <v>54</v>
      </c>
      <c r="P31" s="69"/>
      <c r="Q31" s="69" t="s">
        <v>54</v>
      </c>
      <c r="R31" s="69" t="s">
        <v>54</v>
      </c>
      <c r="S31" s="69" t="s">
        <v>54</v>
      </c>
      <c r="T31" s="69" t="s">
        <v>54</v>
      </c>
      <c r="U31" s="69" t="s">
        <v>54</v>
      </c>
      <c r="V31" s="69" t="s">
        <v>54</v>
      </c>
      <c r="W31" s="69"/>
      <c r="X31" s="69" t="s">
        <v>54</v>
      </c>
      <c r="Y31" s="69" t="s">
        <v>54</v>
      </c>
      <c r="Z31" s="69" t="s">
        <v>54</v>
      </c>
      <c r="AA31" s="69" t="s">
        <v>54</v>
      </c>
      <c r="AB31" s="69" t="s">
        <v>54</v>
      </c>
      <c r="AC31" s="69" t="s">
        <v>54</v>
      </c>
      <c r="AD31" s="69"/>
      <c r="AE31" s="69" t="s">
        <v>54</v>
      </c>
      <c r="AF31" s="69" t="s">
        <v>54</v>
      </c>
      <c r="AG31" s="69" t="s">
        <v>54</v>
      </c>
      <c r="AH31" s="69" t="s">
        <v>54</v>
      </c>
      <c r="AI31" s="69" t="s">
        <v>54</v>
      </c>
      <c r="AJ31" s="69" t="s">
        <v>54</v>
      </c>
      <c r="AK31" s="69"/>
      <c r="AL31" s="38">
        <f t="shared" si="3"/>
        <v>0</v>
      </c>
      <c r="AM31" s="38">
        <f t="shared" si="4"/>
        <v>0</v>
      </c>
      <c r="AN31" s="38">
        <f t="shared" si="5"/>
        <v>1</v>
      </c>
      <c r="AO31" s="38">
        <f t="shared" si="6"/>
        <v>0</v>
      </c>
      <c r="AP31" s="38">
        <f t="shared" si="7"/>
        <v>25</v>
      </c>
      <c r="AQ31" s="38">
        <f t="shared" si="8"/>
        <v>25</v>
      </c>
      <c r="AR31" s="82">
        <v>1</v>
      </c>
      <c r="AS31" s="40"/>
      <c r="AT31" s="42"/>
      <c r="AU31" s="41"/>
      <c r="AV31" s="43"/>
      <c r="AW31" s="41"/>
      <c r="AX31" s="41"/>
      <c r="AY31" s="41"/>
      <c r="AZ31" s="41"/>
      <c r="BA31" s="124"/>
      <c r="BB31" s="54">
        <f t="shared" si="10"/>
        <v>0</v>
      </c>
    </row>
    <row r="32" spans="1:55" ht="30.6" customHeight="1" x14ac:dyDescent="0.3">
      <c r="A32" s="33">
        <f>SUBTOTAL(3,$C$8:C32)</f>
        <v>25</v>
      </c>
      <c r="B32" s="68"/>
      <c r="C32" s="97" t="s">
        <v>81</v>
      </c>
      <c r="D32" s="84" t="s">
        <v>85</v>
      </c>
      <c r="E32" s="44">
        <v>45665</v>
      </c>
      <c r="F32" s="44"/>
      <c r="G32" s="69" t="s">
        <v>56</v>
      </c>
      <c r="H32" s="69" t="s">
        <v>56</v>
      </c>
      <c r="I32" s="69"/>
      <c r="J32" s="69">
        <v>8</v>
      </c>
      <c r="K32" s="69" t="s">
        <v>25</v>
      </c>
      <c r="L32" s="69">
        <v>8</v>
      </c>
      <c r="M32" s="69">
        <v>8</v>
      </c>
      <c r="N32" s="69">
        <v>8</v>
      </c>
      <c r="O32" s="69">
        <v>8</v>
      </c>
      <c r="P32" s="69"/>
      <c r="Q32" s="69">
        <v>8</v>
      </c>
      <c r="R32" s="69">
        <v>8</v>
      </c>
      <c r="S32" s="69">
        <v>8</v>
      </c>
      <c r="T32" s="69">
        <v>8</v>
      </c>
      <c r="U32" s="69">
        <v>8</v>
      </c>
      <c r="V32" s="69">
        <v>8</v>
      </c>
      <c r="W32" s="69"/>
      <c r="X32" s="69">
        <v>8</v>
      </c>
      <c r="Y32" s="69">
        <v>8</v>
      </c>
      <c r="Z32" s="69">
        <v>8</v>
      </c>
      <c r="AA32" s="69">
        <v>8</v>
      </c>
      <c r="AB32" s="69">
        <v>8</v>
      </c>
      <c r="AC32" s="69">
        <v>8</v>
      </c>
      <c r="AD32" s="69"/>
      <c r="AE32" s="69">
        <v>8</v>
      </c>
      <c r="AF32" s="69">
        <v>8</v>
      </c>
      <c r="AG32" s="69">
        <v>8</v>
      </c>
      <c r="AH32" s="69">
        <v>8</v>
      </c>
      <c r="AI32" s="69">
        <v>8</v>
      </c>
      <c r="AJ32" s="69">
        <v>8</v>
      </c>
      <c r="AK32" s="69"/>
      <c r="AL32" s="38">
        <f t="shared" si="3"/>
        <v>23.5</v>
      </c>
      <c r="AM32" s="38">
        <f t="shared" si="4"/>
        <v>0.5</v>
      </c>
      <c r="AN32" s="38">
        <f t="shared" si="5"/>
        <v>2</v>
      </c>
      <c r="AO32" s="38">
        <f t="shared" si="6"/>
        <v>0</v>
      </c>
      <c r="AP32" s="38">
        <f t="shared" si="7"/>
        <v>0</v>
      </c>
      <c r="AQ32" s="38">
        <f t="shared" si="8"/>
        <v>0.5</v>
      </c>
      <c r="AR32" s="39">
        <f t="shared" si="9"/>
        <v>26</v>
      </c>
      <c r="AS32" s="40">
        <f>INDEX([1]T05.2026!$C:$C,MATCH(C32,[1]T05.2026!$B:$B,0))</f>
        <v>3.5</v>
      </c>
      <c r="AT32" s="42">
        <f>INDEX([1]T05.2026!$J:$J,MATCH(C32,[1]T05.2026!$B:$B,0))</f>
        <v>4</v>
      </c>
      <c r="AU32" s="73">
        <v>596610</v>
      </c>
      <c r="AV32" s="43"/>
      <c r="AW32" s="41">
        <v>100000</v>
      </c>
      <c r="AX32" s="41"/>
      <c r="AY32" s="41"/>
      <c r="AZ32" s="41"/>
      <c r="BA32" s="83" t="s">
        <v>83</v>
      </c>
      <c r="BB32" s="54">
        <f t="shared" si="10"/>
        <v>1</v>
      </c>
    </row>
    <row r="33" spans="1:54" ht="33.6" customHeight="1" x14ac:dyDescent="0.3">
      <c r="A33" s="33">
        <f>SUBTOTAL(3,$C$8:C33)</f>
        <v>26</v>
      </c>
      <c r="B33" s="68"/>
      <c r="C33" s="97" t="s">
        <v>84</v>
      </c>
      <c r="D33" s="84" t="s">
        <v>87</v>
      </c>
      <c r="E33" s="44">
        <v>45698</v>
      </c>
      <c r="F33" s="44"/>
      <c r="G33" s="69" t="s">
        <v>56</v>
      </c>
      <c r="H33" s="69" t="s">
        <v>56</v>
      </c>
      <c r="I33" s="69"/>
      <c r="J33" s="69">
        <v>8</v>
      </c>
      <c r="K33" s="69">
        <v>8</v>
      </c>
      <c r="L33" s="69">
        <v>8</v>
      </c>
      <c r="M33" s="69">
        <v>8</v>
      </c>
      <c r="N33" s="69">
        <v>8</v>
      </c>
      <c r="O33" s="69">
        <v>8</v>
      </c>
      <c r="P33" s="69"/>
      <c r="Q33" s="69">
        <v>8</v>
      </c>
      <c r="R33" s="69">
        <v>8</v>
      </c>
      <c r="S33" s="69">
        <v>8</v>
      </c>
      <c r="T33" s="69">
        <v>8</v>
      </c>
      <c r="U33" s="69">
        <v>8</v>
      </c>
      <c r="V33" s="69">
        <v>8</v>
      </c>
      <c r="W33" s="69"/>
      <c r="X33" s="69">
        <v>8</v>
      </c>
      <c r="Y33" s="69">
        <v>8</v>
      </c>
      <c r="Z33" s="69">
        <v>8</v>
      </c>
      <c r="AA33" s="69">
        <v>8</v>
      </c>
      <c r="AB33" s="69">
        <v>8</v>
      </c>
      <c r="AC33" s="69">
        <v>8</v>
      </c>
      <c r="AD33" s="69"/>
      <c r="AE33" s="69">
        <v>8</v>
      </c>
      <c r="AF33" s="69">
        <v>8</v>
      </c>
      <c r="AG33" s="69">
        <v>8</v>
      </c>
      <c r="AH33" s="69">
        <v>8</v>
      </c>
      <c r="AI33" s="69">
        <v>8</v>
      </c>
      <c r="AJ33" s="69">
        <v>8</v>
      </c>
      <c r="AK33" s="69"/>
      <c r="AL33" s="38">
        <f t="shared" si="3"/>
        <v>24</v>
      </c>
      <c r="AM33" s="38">
        <f t="shared" si="4"/>
        <v>0</v>
      </c>
      <c r="AN33" s="38">
        <f t="shared" si="5"/>
        <v>2</v>
      </c>
      <c r="AO33" s="38">
        <f t="shared" si="6"/>
        <v>0</v>
      </c>
      <c r="AP33" s="38">
        <f t="shared" si="7"/>
        <v>0</v>
      </c>
      <c r="AQ33" s="38">
        <f t="shared" si="8"/>
        <v>0</v>
      </c>
      <c r="AR33" s="39">
        <f t="shared" si="9"/>
        <v>26</v>
      </c>
      <c r="AS33" s="40">
        <f>INDEX([1]T05.2026!$C:$C,MATCH(C33,[1]T05.2026!$B:$B,0))</f>
        <v>3</v>
      </c>
      <c r="AT33" s="42">
        <f>INDEX([1]T05.2026!$J:$J,MATCH(C33,[1]T05.2026!$B:$B,0))</f>
        <v>4</v>
      </c>
      <c r="AU33" s="73">
        <v>596610</v>
      </c>
      <c r="AV33" s="43"/>
      <c r="AW33" s="41">
        <v>100000</v>
      </c>
      <c r="AX33" s="41"/>
      <c r="AY33" s="41"/>
      <c r="AZ33" s="41"/>
      <c r="BA33" s="123" t="s">
        <v>179</v>
      </c>
      <c r="BB33" s="54">
        <f t="shared" si="10"/>
        <v>0</v>
      </c>
    </row>
    <row r="34" spans="1:54" ht="15.6" customHeight="1" x14ac:dyDescent="0.3">
      <c r="A34" s="33">
        <f>SUBTOTAL(3,$C$8:C34)</f>
        <v>27</v>
      </c>
      <c r="B34" s="68"/>
      <c r="C34" s="86" t="s">
        <v>28</v>
      </c>
      <c r="D34" s="84" t="s">
        <v>22</v>
      </c>
      <c r="E34" s="44">
        <v>43255</v>
      </c>
      <c r="F34" s="44"/>
      <c r="G34" s="69" t="s">
        <v>56</v>
      </c>
      <c r="H34" s="69" t="s">
        <v>56</v>
      </c>
      <c r="I34" s="69"/>
      <c r="J34" s="69">
        <v>8</v>
      </c>
      <c r="K34" s="69">
        <v>8</v>
      </c>
      <c r="L34" s="69">
        <v>8</v>
      </c>
      <c r="M34" s="69">
        <v>8</v>
      </c>
      <c r="N34" s="69">
        <v>8</v>
      </c>
      <c r="O34" s="69">
        <v>8</v>
      </c>
      <c r="P34" s="69"/>
      <c r="Q34" s="69">
        <v>8</v>
      </c>
      <c r="R34" s="69">
        <v>8</v>
      </c>
      <c r="S34" s="69">
        <v>8</v>
      </c>
      <c r="T34" s="69">
        <v>8</v>
      </c>
      <c r="U34" s="69">
        <v>8</v>
      </c>
      <c r="V34" s="69">
        <v>8</v>
      </c>
      <c r="W34" s="69"/>
      <c r="X34" s="69">
        <v>8</v>
      </c>
      <c r="Y34" s="69">
        <v>8</v>
      </c>
      <c r="Z34" s="69">
        <v>8</v>
      </c>
      <c r="AA34" s="69">
        <v>8</v>
      </c>
      <c r="AB34" s="69">
        <v>8</v>
      </c>
      <c r="AC34" s="69">
        <v>8</v>
      </c>
      <c r="AD34" s="69"/>
      <c r="AE34" s="69">
        <v>8</v>
      </c>
      <c r="AF34" s="69">
        <v>8</v>
      </c>
      <c r="AG34" s="69">
        <v>8</v>
      </c>
      <c r="AH34" s="69">
        <v>8</v>
      </c>
      <c r="AI34" s="69">
        <v>8</v>
      </c>
      <c r="AJ34" s="69">
        <v>8</v>
      </c>
      <c r="AK34" s="69"/>
      <c r="AL34" s="38">
        <f t="shared" si="3"/>
        <v>24</v>
      </c>
      <c r="AM34" s="38">
        <f t="shared" si="4"/>
        <v>0</v>
      </c>
      <c r="AN34" s="38">
        <f t="shared" si="5"/>
        <v>2</v>
      </c>
      <c r="AO34" s="38">
        <f t="shared" si="6"/>
        <v>0</v>
      </c>
      <c r="AP34" s="38">
        <f t="shared" si="7"/>
        <v>0</v>
      </c>
      <c r="AQ34" s="38">
        <f t="shared" si="8"/>
        <v>0</v>
      </c>
      <c r="AR34" s="39">
        <f t="shared" si="9"/>
        <v>26</v>
      </c>
      <c r="AS34" s="40">
        <f>INDEX([1]T05.2026!$C:$C,MATCH(C34,[1]T05.2026!$B:$B,0))</f>
        <v>3.5</v>
      </c>
      <c r="AT34" s="42">
        <f>INDEX([1]T05.2026!$J:$J,MATCH(C34,[1]T05.2026!$B:$B,0))</f>
        <v>4.5</v>
      </c>
      <c r="AU34" s="41">
        <v>636215.57999999996</v>
      </c>
      <c r="AV34" s="43"/>
      <c r="AW34" s="41"/>
      <c r="AX34" s="41"/>
      <c r="AY34" s="153">
        <v>300000</v>
      </c>
      <c r="AZ34" s="41"/>
      <c r="BA34" s="83" t="s">
        <v>104</v>
      </c>
      <c r="BB34" s="54">
        <f t="shared" si="10"/>
        <v>0</v>
      </c>
    </row>
    <row r="35" spans="1:54" ht="62.4" customHeight="1" x14ac:dyDescent="0.3">
      <c r="A35" s="33">
        <f>SUBTOTAL(3,$C$8:C35)</f>
        <v>28</v>
      </c>
      <c r="B35" s="68"/>
      <c r="C35" s="141" t="s">
        <v>95</v>
      </c>
      <c r="D35" s="84" t="s">
        <v>22</v>
      </c>
      <c r="E35" s="44">
        <v>45755</v>
      </c>
      <c r="F35" s="44"/>
      <c r="G35" s="69" t="s">
        <v>56</v>
      </c>
      <c r="H35" s="69" t="s">
        <v>56</v>
      </c>
      <c r="I35" s="69"/>
      <c r="J35" s="69">
        <v>8</v>
      </c>
      <c r="K35" s="69">
        <v>8</v>
      </c>
      <c r="L35" s="69">
        <v>8</v>
      </c>
      <c r="M35" s="69">
        <v>8</v>
      </c>
      <c r="N35" s="69">
        <v>8</v>
      </c>
      <c r="O35" s="69">
        <v>8</v>
      </c>
      <c r="P35" s="69"/>
      <c r="Q35" s="69">
        <v>8</v>
      </c>
      <c r="R35" s="69" t="s">
        <v>27</v>
      </c>
      <c r="S35" s="69">
        <v>8</v>
      </c>
      <c r="T35" s="69">
        <v>8</v>
      </c>
      <c r="U35" s="69">
        <v>8</v>
      </c>
      <c r="V35" s="69">
        <v>8</v>
      </c>
      <c r="W35" s="69"/>
      <c r="X35" s="69">
        <v>8</v>
      </c>
      <c r="Y35" s="69">
        <v>8</v>
      </c>
      <c r="Z35" s="69">
        <v>8</v>
      </c>
      <c r="AA35" s="69">
        <v>8</v>
      </c>
      <c r="AB35" s="69">
        <v>8</v>
      </c>
      <c r="AC35" s="69">
        <v>8</v>
      </c>
      <c r="AD35" s="69"/>
      <c r="AE35" s="69" t="s">
        <v>27</v>
      </c>
      <c r="AF35" s="69">
        <v>8</v>
      </c>
      <c r="AG35" s="69">
        <v>8</v>
      </c>
      <c r="AH35" s="69">
        <v>8</v>
      </c>
      <c r="AI35" s="69">
        <v>8</v>
      </c>
      <c r="AJ35" s="69">
        <v>8</v>
      </c>
      <c r="AK35" s="69"/>
      <c r="AL35" s="38">
        <f t="shared" si="3"/>
        <v>22</v>
      </c>
      <c r="AM35" s="38">
        <f t="shared" si="4"/>
        <v>2</v>
      </c>
      <c r="AN35" s="38">
        <f t="shared" si="5"/>
        <v>2</v>
      </c>
      <c r="AO35" s="38">
        <f t="shared" si="6"/>
        <v>0</v>
      </c>
      <c r="AP35" s="38">
        <f t="shared" si="7"/>
        <v>0</v>
      </c>
      <c r="AQ35" s="38">
        <f t="shared" si="8"/>
        <v>2</v>
      </c>
      <c r="AR35" s="39">
        <f t="shared" si="9"/>
        <v>26</v>
      </c>
      <c r="AS35" s="40">
        <f>INDEX([1]T05.2026!$C:$C,MATCH(C35,[1]T05.2026!$B:$B,0))</f>
        <v>1.5</v>
      </c>
      <c r="AT35" s="42">
        <f>INDEX([1]T05.2026!$J:$J,MATCH(C35,[1]T05.2026!$B:$B,0))</f>
        <v>0.5</v>
      </c>
      <c r="AU35" s="73">
        <v>596610</v>
      </c>
      <c r="AV35" s="43">
        <v>100000</v>
      </c>
      <c r="AW35" s="41">
        <v>100000</v>
      </c>
      <c r="AX35" s="41"/>
      <c r="AY35" s="41"/>
      <c r="AZ35" s="41"/>
      <c r="BA35" s="92" t="s">
        <v>194</v>
      </c>
      <c r="BB35" s="54">
        <f t="shared" si="10"/>
        <v>0</v>
      </c>
    </row>
    <row r="36" spans="1:54" ht="15.6" customHeight="1" x14ac:dyDescent="0.3">
      <c r="A36" s="33">
        <f>SUBTOTAL(3,$C$8:C36)</f>
        <v>29</v>
      </c>
      <c r="B36" s="68"/>
      <c r="C36" s="86" t="s">
        <v>99</v>
      </c>
      <c r="D36" s="84" t="s">
        <v>22</v>
      </c>
      <c r="E36" s="44">
        <v>45796</v>
      </c>
      <c r="F36" s="44"/>
      <c r="G36" s="69" t="s">
        <v>56</v>
      </c>
      <c r="H36" s="69" t="s">
        <v>56</v>
      </c>
      <c r="I36" s="69"/>
      <c r="J36" s="69">
        <v>8</v>
      </c>
      <c r="K36" s="69">
        <v>8</v>
      </c>
      <c r="L36" s="69">
        <v>8</v>
      </c>
      <c r="M36" s="69">
        <v>8</v>
      </c>
      <c r="N36" s="69">
        <v>8</v>
      </c>
      <c r="O36" s="69">
        <v>8</v>
      </c>
      <c r="P36" s="69"/>
      <c r="Q36" s="69">
        <v>8</v>
      </c>
      <c r="R36" s="69">
        <v>8</v>
      </c>
      <c r="S36" s="69">
        <v>8</v>
      </c>
      <c r="T36" s="69">
        <v>8</v>
      </c>
      <c r="U36" s="69">
        <v>8</v>
      </c>
      <c r="V36" s="69">
        <v>8</v>
      </c>
      <c r="W36" s="69"/>
      <c r="X36" s="69">
        <v>8</v>
      </c>
      <c r="Y36" s="69">
        <v>8</v>
      </c>
      <c r="Z36" s="69">
        <v>8</v>
      </c>
      <c r="AA36" s="69">
        <v>8</v>
      </c>
      <c r="AB36" s="69">
        <v>8</v>
      </c>
      <c r="AC36" s="69">
        <v>8</v>
      </c>
      <c r="AD36" s="69"/>
      <c r="AE36" s="69">
        <v>8</v>
      </c>
      <c r="AF36" s="69">
        <v>8</v>
      </c>
      <c r="AG36" s="69">
        <v>8</v>
      </c>
      <c r="AH36" s="69">
        <v>8</v>
      </c>
      <c r="AI36" s="69">
        <v>8</v>
      </c>
      <c r="AJ36" s="69">
        <v>8</v>
      </c>
      <c r="AK36" s="69"/>
      <c r="AL36" s="38">
        <f t="shared" si="3"/>
        <v>24</v>
      </c>
      <c r="AM36" s="38">
        <f t="shared" si="4"/>
        <v>0</v>
      </c>
      <c r="AN36" s="38">
        <f t="shared" si="5"/>
        <v>2</v>
      </c>
      <c r="AO36" s="38">
        <f t="shared" si="6"/>
        <v>0</v>
      </c>
      <c r="AP36" s="38">
        <f t="shared" si="7"/>
        <v>0</v>
      </c>
      <c r="AQ36" s="38">
        <f t="shared" si="8"/>
        <v>0</v>
      </c>
      <c r="AR36" s="39">
        <f t="shared" si="9"/>
        <v>26</v>
      </c>
      <c r="AS36" s="40">
        <f>INDEX([1]T05.2026!$C:$C,MATCH(C36,[1]T05.2026!$B:$B,0))</f>
        <v>2</v>
      </c>
      <c r="AT36" s="42">
        <f>INDEX([1]T05.2026!$J:$J,MATCH(C36,[1]T05.2026!$B:$B,0))</f>
        <v>3</v>
      </c>
      <c r="AU36" s="41">
        <v>596610</v>
      </c>
      <c r="AV36" s="43"/>
      <c r="AW36" s="41">
        <v>100000</v>
      </c>
      <c r="AX36" s="41"/>
      <c r="AY36" s="154">
        <v>300000</v>
      </c>
      <c r="AZ36" s="41"/>
      <c r="BA36" s="142" t="s">
        <v>159</v>
      </c>
      <c r="BB36" s="54">
        <f t="shared" si="10"/>
        <v>0</v>
      </c>
    </row>
    <row r="37" spans="1:54" ht="15.6" customHeight="1" x14ac:dyDescent="0.3">
      <c r="A37" s="33">
        <f>SUBTOTAL(3,$C$8:C37)</f>
        <v>30</v>
      </c>
      <c r="B37" s="68"/>
      <c r="C37" s="86" t="s">
        <v>100</v>
      </c>
      <c r="D37" s="84" t="s">
        <v>22</v>
      </c>
      <c r="E37" s="44">
        <v>45817</v>
      </c>
      <c r="F37" s="44"/>
      <c r="G37" s="69" t="s">
        <v>56</v>
      </c>
      <c r="H37" s="69" t="s">
        <v>56</v>
      </c>
      <c r="I37" s="69"/>
      <c r="J37" s="69">
        <v>8</v>
      </c>
      <c r="K37" s="69">
        <v>8</v>
      </c>
      <c r="L37" s="69">
        <v>8</v>
      </c>
      <c r="M37" s="69">
        <v>8</v>
      </c>
      <c r="N37" s="69">
        <v>8</v>
      </c>
      <c r="O37" s="69">
        <v>8</v>
      </c>
      <c r="P37" s="69"/>
      <c r="Q37" s="69">
        <v>8</v>
      </c>
      <c r="R37" s="69">
        <v>8</v>
      </c>
      <c r="S37" s="69">
        <v>8</v>
      </c>
      <c r="T37" s="69">
        <v>8</v>
      </c>
      <c r="U37" s="69">
        <v>8</v>
      </c>
      <c r="V37" s="69">
        <v>8</v>
      </c>
      <c r="W37" s="69"/>
      <c r="X37" s="69">
        <v>8</v>
      </c>
      <c r="Y37" s="69">
        <v>8</v>
      </c>
      <c r="Z37" s="69">
        <v>8</v>
      </c>
      <c r="AA37" s="69">
        <v>8</v>
      </c>
      <c r="AB37" s="69">
        <v>8</v>
      </c>
      <c r="AC37" s="69">
        <v>8</v>
      </c>
      <c r="AD37" s="69"/>
      <c r="AE37" s="69">
        <v>8</v>
      </c>
      <c r="AF37" s="69">
        <v>8</v>
      </c>
      <c r="AG37" s="69">
        <v>8</v>
      </c>
      <c r="AH37" s="69">
        <v>8</v>
      </c>
      <c r="AI37" s="69">
        <v>8</v>
      </c>
      <c r="AJ37" s="69">
        <v>8</v>
      </c>
      <c r="AK37" s="69"/>
      <c r="AL37" s="38">
        <f t="shared" si="3"/>
        <v>24</v>
      </c>
      <c r="AM37" s="38">
        <f t="shared" si="4"/>
        <v>0</v>
      </c>
      <c r="AN37" s="38">
        <f t="shared" si="5"/>
        <v>2</v>
      </c>
      <c r="AO37" s="38">
        <f t="shared" si="6"/>
        <v>0</v>
      </c>
      <c r="AP37" s="38">
        <f t="shared" si="7"/>
        <v>0</v>
      </c>
      <c r="AQ37" s="38">
        <f t="shared" si="8"/>
        <v>0</v>
      </c>
      <c r="AR37" s="39">
        <f t="shared" si="9"/>
        <v>26</v>
      </c>
      <c r="AS37" s="40">
        <f>INDEX([1]T05.2026!$C:$C,MATCH(C37,[1]T05.2026!$B:$B,0))</f>
        <v>3</v>
      </c>
      <c r="AT37" s="42">
        <f>INDEX([1]T05.2026!$J:$J,MATCH(C37,[1]T05.2026!$B:$B,0))</f>
        <v>4</v>
      </c>
      <c r="AU37" s="41">
        <v>596610</v>
      </c>
      <c r="AV37" s="43">
        <v>1380000</v>
      </c>
      <c r="AW37" s="41">
        <v>100000</v>
      </c>
      <c r="AX37" s="41"/>
      <c r="AY37" s="41"/>
      <c r="AZ37" s="41"/>
      <c r="BA37" s="76" t="s">
        <v>113</v>
      </c>
      <c r="BB37" s="54">
        <f t="shared" si="10"/>
        <v>0</v>
      </c>
    </row>
    <row r="38" spans="1:54" ht="15.6" customHeight="1" x14ac:dyDescent="0.3">
      <c r="A38" s="33">
        <f>SUBTOTAL(3,$C$8:C38)</f>
        <v>31</v>
      </c>
      <c r="B38" s="68"/>
      <c r="C38" s="86" t="s">
        <v>101</v>
      </c>
      <c r="D38" s="84" t="s">
        <v>118</v>
      </c>
      <c r="E38" s="44">
        <v>45817</v>
      </c>
      <c r="F38" s="44"/>
      <c r="G38" s="69" t="s">
        <v>56</v>
      </c>
      <c r="H38" s="69" t="s">
        <v>56</v>
      </c>
      <c r="I38" s="69"/>
      <c r="J38" s="69">
        <v>8</v>
      </c>
      <c r="K38" s="69">
        <v>8</v>
      </c>
      <c r="L38" s="69">
        <v>8</v>
      </c>
      <c r="M38" s="69">
        <v>8</v>
      </c>
      <c r="N38" s="69">
        <v>8</v>
      </c>
      <c r="O38" s="69">
        <v>8</v>
      </c>
      <c r="P38" s="69"/>
      <c r="Q38" s="69">
        <v>8</v>
      </c>
      <c r="R38" s="69">
        <v>8</v>
      </c>
      <c r="S38" s="69">
        <v>8</v>
      </c>
      <c r="T38" s="69">
        <v>8</v>
      </c>
      <c r="U38" s="69">
        <v>8</v>
      </c>
      <c r="V38" s="69">
        <v>8</v>
      </c>
      <c r="W38" s="69"/>
      <c r="X38" s="69">
        <v>8</v>
      </c>
      <c r="Y38" s="69">
        <v>8</v>
      </c>
      <c r="Z38" s="69">
        <v>8</v>
      </c>
      <c r="AA38" s="69">
        <v>8</v>
      </c>
      <c r="AB38" s="69">
        <v>8</v>
      </c>
      <c r="AC38" s="69">
        <v>8</v>
      </c>
      <c r="AD38" s="69"/>
      <c r="AE38" s="69">
        <v>8</v>
      </c>
      <c r="AF38" s="69">
        <v>8</v>
      </c>
      <c r="AG38" s="69">
        <v>8</v>
      </c>
      <c r="AH38" s="69">
        <v>8</v>
      </c>
      <c r="AI38" s="69">
        <v>8</v>
      </c>
      <c r="AJ38" s="69">
        <v>8</v>
      </c>
      <c r="AK38" s="69"/>
      <c r="AL38" s="38">
        <f t="shared" si="3"/>
        <v>24</v>
      </c>
      <c r="AM38" s="38">
        <f t="shared" si="4"/>
        <v>0</v>
      </c>
      <c r="AN38" s="38">
        <f t="shared" si="5"/>
        <v>2</v>
      </c>
      <c r="AO38" s="38">
        <f t="shared" si="6"/>
        <v>0</v>
      </c>
      <c r="AP38" s="38">
        <f t="shared" si="7"/>
        <v>0</v>
      </c>
      <c r="AQ38" s="38">
        <f t="shared" si="8"/>
        <v>0</v>
      </c>
      <c r="AR38" s="39">
        <f t="shared" si="9"/>
        <v>26</v>
      </c>
      <c r="AS38" s="40">
        <f>INDEX([1]T05.2026!$C:$C,MATCH(C38,[1]T05.2026!$B:$B,0))</f>
        <v>0</v>
      </c>
      <c r="AT38" s="42">
        <f>INDEX([1]T05.2026!$J:$J,MATCH(C38,[1]T05.2026!$B:$B,0))</f>
        <v>1</v>
      </c>
      <c r="AU38" s="41">
        <v>840000</v>
      </c>
      <c r="AV38" s="43"/>
      <c r="AW38" s="41">
        <v>100000</v>
      </c>
      <c r="AX38" s="41"/>
      <c r="AY38" s="41"/>
      <c r="AZ38" s="41">
        <f>8*70000</f>
        <v>560000</v>
      </c>
      <c r="BA38" s="92" t="s">
        <v>196</v>
      </c>
      <c r="BB38" s="54">
        <f t="shared" si="10"/>
        <v>0</v>
      </c>
    </row>
    <row r="39" spans="1:54" ht="15.6" customHeight="1" x14ac:dyDescent="0.3">
      <c r="A39" s="33">
        <f>SUBTOTAL(3,$C$8:C39)</f>
        <v>32</v>
      </c>
      <c r="B39" s="68"/>
      <c r="C39" s="86" t="s">
        <v>102</v>
      </c>
      <c r="D39" s="84" t="s">
        <v>117</v>
      </c>
      <c r="E39" s="44">
        <v>45838</v>
      </c>
      <c r="F39" s="44"/>
      <c r="G39" s="69" t="s">
        <v>56</v>
      </c>
      <c r="H39" s="69" t="s">
        <v>56</v>
      </c>
      <c r="I39" s="69"/>
      <c r="J39" s="69">
        <v>8</v>
      </c>
      <c r="K39" s="69">
        <v>8</v>
      </c>
      <c r="L39" s="69">
        <v>8</v>
      </c>
      <c r="M39" s="69">
        <v>8</v>
      </c>
      <c r="N39" s="69">
        <v>8</v>
      </c>
      <c r="O39" s="69">
        <v>8</v>
      </c>
      <c r="P39" s="69"/>
      <c r="Q39" s="69">
        <v>8</v>
      </c>
      <c r="R39" s="69">
        <v>8</v>
      </c>
      <c r="S39" s="69">
        <v>8</v>
      </c>
      <c r="T39" s="69">
        <v>8</v>
      </c>
      <c r="U39" s="69">
        <v>8</v>
      </c>
      <c r="V39" s="69">
        <v>8</v>
      </c>
      <c r="W39" s="69"/>
      <c r="X39" s="69">
        <v>8</v>
      </c>
      <c r="Y39" s="69">
        <v>8</v>
      </c>
      <c r="Z39" s="69">
        <v>8</v>
      </c>
      <c r="AA39" s="69">
        <v>8</v>
      </c>
      <c r="AB39" s="69">
        <v>8</v>
      </c>
      <c r="AC39" s="69">
        <v>8</v>
      </c>
      <c r="AD39" s="69"/>
      <c r="AE39" s="69">
        <v>8</v>
      </c>
      <c r="AF39" s="69">
        <v>8</v>
      </c>
      <c r="AG39" s="69">
        <v>8</v>
      </c>
      <c r="AH39" s="69">
        <v>8</v>
      </c>
      <c r="AI39" s="69">
        <v>8</v>
      </c>
      <c r="AJ39" s="69">
        <v>8</v>
      </c>
      <c r="AK39" s="69"/>
      <c r="AL39" s="38">
        <f t="shared" si="3"/>
        <v>24</v>
      </c>
      <c r="AM39" s="38">
        <f t="shared" si="4"/>
        <v>0</v>
      </c>
      <c r="AN39" s="38">
        <f t="shared" si="5"/>
        <v>2</v>
      </c>
      <c r="AO39" s="38">
        <f t="shared" si="6"/>
        <v>0</v>
      </c>
      <c r="AP39" s="38">
        <f t="shared" si="7"/>
        <v>0</v>
      </c>
      <c r="AQ39" s="38">
        <f t="shared" si="8"/>
        <v>0</v>
      </c>
      <c r="AR39" s="39">
        <f t="shared" si="9"/>
        <v>26</v>
      </c>
      <c r="AS39" s="40">
        <f>INDEX([1]T05.2026!$C:$C,MATCH(C39,[1]T05.2026!$B:$B,0))</f>
        <v>4</v>
      </c>
      <c r="AT39" s="42">
        <f>INDEX([1]T05.2026!$J:$J,MATCH(C39,[1]T05.2026!$B:$B,0))</f>
        <v>5</v>
      </c>
      <c r="AU39" s="73">
        <v>596610</v>
      </c>
      <c r="AV39" s="43"/>
      <c r="AW39" s="41"/>
      <c r="AX39" s="41"/>
      <c r="AY39" s="41"/>
      <c r="AZ39" s="41"/>
      <c r="BA39" s="92" t="s">
        <v>197</v>
      </c>
      <c r="BB39" s="54">
        <f t="shared" si="10"/>
        <v>0</v>
      </c>
    </row>
    <row r="40" spans="1:54" ht="15.6" customHeight="1" x14ac:dyDescent="0.3">
      <c r="A40" s="33">
        <f>SUBTOTAL(3,$C$8:C40)</f>
        <v>33</v>
      </c>
      <c r="B40" s="68"/>
      <c r="C40" s="86" t="s">
        <v>103</v>
      </c>
      <c r="D40" s="84" t="s">
        <v>111</v>
      </c>
      <c r="E40" s="44">
        <v>45838</v>
      </c>
      <c r="F40" s="44"/>
      <c r="G40" s="69" t="s">
        <v>56</v>
      </c>
      <c r="H40" s="69" t="s">
        <v>56</v>
      </c>
      <c r="I40" s="69"/>
      <c r="J40" s="69">
        <v>8</v>
      </c>
      <c r="K40" s="69">
        <v>8</v>
      </c>
      <c r="L40" s="69">
        <v>8</v>
      </c>
      <c r="M40" s="69">
        <v>8</v>
      </c>
      <c r="N40" s="69">
        <v>8</v>
      </c>
      <c r="O40" s="69">
        <v>8</v>
      </c>
      <c r="P40" s="69"/>
      <c r="Q40" s="69">
        <v>8</v>
      </c>
      <c r="R40" s="69">
        <v>8</v>
      </c>
      <c r="S40" s="69">
        <v>8</v>
      </c>
      <c r="T40" s="69">
        <v>8</v>
      </c>
      <c r="U40" s="69">
        <v>8</v>
      </c>
      <c r="V40" s="69">
        <v>8</v>
      </c>
      <c r="W40" s="69"/>
      <c r="X40" s="69">
        <v>8</v>
      </c>
      <c r="Y40" s="69">
        <v>8</v>
      </c>
      <c r="Z40" s="69">
        <v>8</v>
      </c>
      <c r="AA40" s="69">
        <v>8</v>
      </c>
      <c r="AB40" s="69">
        <v>8</v>
      </c>
      <c r="AC40" s="69">
        <v>8</v>
      </c>
      <c r="AD40" s="69"/>
      <c r="AE40" s="69">
        <v>8</v>
      </c>
      <c r="AF40" s="69">
        <v>8</v>
      </c>
      <c r="AG40" s="69">
        <v>8</v>
      </c>
      <c r="AH40" s="69">
        <v>8</v>
      </c>
      <c r="AI40" s="69">
        <v>8</v>
      </c>
      <c r="AJ40" s="69">
        <v>8</v>
      </c>
      <c r="AK40" s="69"/>
      <c r="AL40" s="38">
        <f t="shared" si="3"/>
        <v>24</v>
      </c>
      <c r="AM40" s="38">
        <f t="shared" si="4"/>
        <v>0</v>
      </c>
      <c r="AN40" s="38">
        <f t="shared" si="5"/>
        <v>2</v>
      </c>
      <c r="AO40" s="38">
        <f t="shared" si="6"/>
        <v>0</v>
      </c>
      <c r="AP40" s="38">
        <f t="shared" si="7"/>
        <v>0</v>
      </c>
      <c r="AQ40" s="38">
        <f t="shared" si="8"/>
        <v>0</v>
      </c>
      <c r="AR40" s="39">
        <f t="shared" si="9"/>
        <v>26</v>
      </c>
      <c r="AS40" s="40">
        <f>INDEX([1]T05.2026!$C:$C,MATCH(C40,[1]T05.2026!$B:$B,0))</f>
        <v>3</v>
      </c>
      <c r="AT40" s="42">
        <f>INDEX([1]T05.2026!$J:$J,MATCH(C40,[1]T05.2026!$B:$B,0))</f>
        <v>4</v>
      </c>
      <c r="AU40" s="91"/>
      <c r="AV40" s="43"/>
      <c r="AW40" s="41">
        <v>100000</v>
      </c>
      <c r="AX40" s="41"/>
      <c r="AY40" s="41"/>
      <c r="AZ40" s="41"/>
      <c r="BA40" s="144" t="s">
        <v>114</v>
      </c>
      <c r="BB40" s="54">
        <f t="shared" si="10"/>
        <v>0</v>
      </c>
    </row>
    <row r="41" spans="1:54" ht="15.6" customHeight="1" x14ac:dyDescent="0.3">
      <c r="A41" s="33">
        <f>SUBTOTAL(3,$C$8:C41)</f>
        <v>34</v>
      </c>
      <c r="B41" s="68"/>
      <c r="C41" s="86" t="s">
        <v>108</v>
      </c>
      <c r="D41" s="84" t="s">
        <v>22</v>
      </c>
      <c r="E41" s="44">
        <v>45852</v>
      </c>
      <c r="F41" s="44"/>
      <c r="G41" s="69" t="s">
        <v>56</v>
      </c>
      <c r="H41" s="69" t="s">
        <v>56</v>
      </c>
      <c r="I41" s="69"/>
      <c r="J41" s="69">
        <v>8</v>
      </c>
      <c r="K41" s="69">
        <v>8</v>
      </c>
      <c r="L41" s="69">
        <v>8</v>
      </c>
      <c r="M41" s="69">
        <v>8</v>
      </c>
      <c r="N41" s="69">
        <v>8</v>
      </c>
      <c r="O41" s="69">
        <v>8</v>
      </c>
      <c r="P41" s="69"/>
      <c r="Q41" s="69">
        <v>8</v>
      </c>
      <c r="R41" s="69">
        <v>8</v>
      </c>
      <c r="S41" s="69">
        <v>8</v>
      </c>
      <c r="T41" s="69">
        <v>8</v>
      </c>
      <c r="U41" s="69">
        <v>8</v>
      </c>
      <c r="V41" s="69">
        <v>8</v>
      </c>
      <c r="W41" s="69"/>
      <c r="X41" s="69">
        <v>8</v>
      </c>
      <c r="Y41" s="69">
        <v>8</v>
      </c>
      <c r="Z41" s="69">
        <v>8</v>
      </c>
      <c r="AA41" s="69">
        <v>8</v>
      </c>
      <c r="AB41" s="69">
        <v>8</v>
      </c>
      <c r="AC41" s="69">
        <v>8</v>
      </c>
      <c r="AD41" s="69"/>
      <c r="AE41" s="69">
        <v>8</v>
      </c>
      <c r="AF41" s="69">
        <v>8</v>
      </c>
      <c r="AG41" s="69">
        <v>8</v>
      </c>
      <c r="AH41" s="69">
        <v>8</v>
      </c>
      <c r="AI41" s="69">
        <v>8</v>
      </c>
      <c r="AJ41" s="69">
        <v>8</v>
      </c>
      <c r="AK41" s="69"/>
      <c r="AL41" s="38">
        <f t="shared" si="3"/>
        <v>24</v>
      </c>
      <c r="AM41" s="38">
        <f t="shared" si="4"/>
        <v>0</v>
      </c>
      <c r="AN41" s="38">
        <f t="shared" si="5"/>
        <v>2</v>
      </c>
      <c r="AO41" s="38">
        <f t="shared" si="6"/>
        <v>0</v>
      </c>
      <c r="AP41" s="38">
        <f t="shared" si="7"/>
        <v>0</v>
      </c>
      <c r="AQ41" s="38">
        <f t="shared" si="8"/>
        <v>0</v>
      </c>
      <c r="AR41" s="39">
        <f t="shared" si="9"/>
        <v>26</v>
      </c>
      <c r="AS41" s="40">
        <f>INDEX([1]T05.2026!$C:$C,MATCH(C41,[1]T05.2026!$B:$B,0))</f>
        <v>3</v>
      </c>
      <c r="AT41" s="42">
        <f>INDEX([1]T05.2026!$J:$J,MATCH(C41,[1]T05.2026!$B:$B,0))</f>
        <v>4</v>
      </c>
      <c r="AU41" s="73">
        <v>596610</v>
      </c>
      <c r="AV41" s="43"/>
      <c r="AW41" s="41">
        <v>100000</v>
      </c>
      <c r="AX41" s="41"/>
      <c r="AY41" s="41"/>
      <c r="AZ41" s="41"/>
      <c r="BA41" s="76" t="s">
        <v>115</v>
      </c>
      <c r="BB41" s="54">
        <f t="shared" si="10"/>
        <v>0</v>
      </c>
    </row>
    <row r="42" spans="1:54" ht="15.6" customHeight="1" x14ac:dyDescent="0.3">
      <c r="A42" s="33">
        <f>SUBTOTAL(3,$C$8:C42)</f>
        <v>35</v>
      </c>
      <c r="B42" s="68"/>
      <c r="C42" s="86" t="s">
        <v>109</v>
      </c>
      <c r="D42" s="84" t="s">
        <v>31</v>
      </c>
      <c r="E42" s="44">
        <v>45866</v>
      </c>
      <c r="F42" s="44"/>
      <c r="G42" s="69" t="s">
        <v>56</v>
      </c>
      <c r="H42" s="69" t="s">
        <v>56</v>
      </c>
      <c r="I42" s="69"/>
      <c r="J42" s="69">
        <v>8</v>
      </c>
      <c r="K42" s="69">
        <v>8</v>
      </c>
      <c r="L42" s="69">
        <v>8</v>
      </c>
      <c r="M42" s="69" t="s">
        <v>61</v>
      </c>
      <c r="N42" s="69">
        <v>8</v>
      </c>
      <c r="O42" s="69">
        <v>8</v>
      </c>
      <c r="P42" s="69"/>
      <c r="Q42" s="69">
        <v>8</v>
      </c>
      <c r="R42" s="69">
        <v>8</v>
      </c>
      <c r="S42" s="69">
        <v>8</v>
      </c>
      <c r="T42" s="69">
        <v>8</v>
      </c>
      <c r="U42" s="69">
        <v>8</v>
      </c>
      <c r="V42" s="69">
        <v>8</v>
      </c>
      <c r="W42" s="69"/>
      <c r="X42" s="69">
        <v>8</v>
      </c>
      <c r="Y42" s="69">
        <v>8</v>
      </c>
      <c r="Z42" s="69">
        <v>8</v>
      </c>
      <c r="AA42" s="69">
        <v>8</v>
      </c>
      <c r="AB42" s="69">
        <v>8</v>
      </c>
      <c r="AC42" s="69">
        <v>8</v>
      </c>
      <c r="AD42" s="69"/>
      <c r="AE42" s="69">
        <v>8</v>
      </c>
      <c r="AF42" s="69">
        <v>8</v>
      </c>
      <c r="AG42" s="69">
        <v>8</v>
      </c>
      <c r="AH42" s="69">
        <v>8</v>
      </c>
      <c r="AI42" s="69">
        <v>8</v>
      </c>
      <c r="AJ42" s="69">
        <v>8</v>
      </c>
      <c r="AK42" s="69"/>
      <c r="AL42" s="38">
        <f t="shared" si="3"/>
        <v>23</v>
      </c>
      <c r="AM42" s="38">
        <f t="shared" si="4"/>
        <v>0</v>
      </c>
      <c r="AN42" s="38">
        <f t="shared" si="5"/>
        <v>2</v>
      </c>
      <c r="AO42" s="38">
        <f t="shared" si="6"/>
        <v>1</v>
      </c>
      <c r="AP42" s="38">
        <f t="shared" si="7"/>
        <v>0</v>
      </c>
      <c r="AQ42" s="38">
        <f t="shared" si="8"/>
        <v>1</v>
      </c>
      <c r="AR42" s="39">
        <f t="shared" si="9"/>
        <v>25</v>
      </c>
      <c r="AS42" s="40">
        <f>INDEX([1]T05.2026!$C:$C,MATCH(C42,[1]T05.2026!$B:$B,0))</f>
        <v>1</v>
      </c>
      <c r="AT42" s="42">
        <f>INDEX([1]T05.2026!$J:$J,MATCH(C42,[1]T05.2026!$B:$B,0))</f>
        <v>2</v>
      </c>
      <c r="AU42" s="73">
        <v>596610</v>
      </c>
      <c r="AV42" s="43"/>
      <c r="AW42" s="41">
        <v>100000</v>
      </c>
      <c r="AX42" s="41"/>
      <c r="AY42" s="41"/>
      <c r="AZ42" s="41"/>
      <c r="BA42" s="142" t="s">
        <v>181</v>
      </c>
      <c r="BB42" s="54">
        <f t="shared" si="10"/>
        <v>0</v>
      </c>
    </row>
    <row r="43" spans="1:54" ht="15.6" customHeight="1" x14ac:dyDescent="0.3">
      <c r="A43" s="33">
        <f>SUBTOTAL(3,$C$8:C43)</f>
        <v>36</v>
      </c>
      <c r="B43" s="68"/>
      <c r="C43" s="86" t="s">
        <v>112</v>
      </c>
      <c r="D43" s="84" t="s">
        <v>111</v>
      </c>
      <c r="E43" s="44">
        <v>45870</v>
      </c>
      <c r="F43" s="44"/>
      <c r="G43" s="69" t="s">
        <v>56</v>
      </c>
      <c r="H43" s="69" t="s">
        <v>56</v>
      </c>
      <c r="I43" s="69"/>
      <c r="J43" s="69">
        <v>8</v>
      </c>
      <c r="K43" s="69">
        <v>8</v>
      </c>
      <c r="L43" s="69">
        <v>8</v>
      </c>
      <c r="M43" s="69">
        <v>8</v>
      </c>
      <c r="N43" s="69">
        <v>8</v>
      </c>
      <c r="O43" s="69">
        <v>8</v>
      </c>
      <c r="P43" s="69"/>
      <c r="Q43" s="69">
        <v>8</v>
      </c>
      <c r="R43" s="69">
        <v>8</v>
      </c>
      <c r="S43" s="69">
        <v>8</v>
      </c>
      <c r="T43" s="69">
        <v>8</v>
      </c>
      <c r="U43" s="69">
        <v>8</v>
      </c>
      <c r="V43" s="69">
        <v>8</v>
      </c>
      <c r="W43" s="69"/>
      <c r="X43" s="69">
        <v>8</v>
      </c>
      <c r="Y43" s="69">
        <v>8</v>
      </c>
      <c r="Z43" s="69">
        <v>8</v>
      </c>
      <c r="AA43" s="69">
        <v>8</v>
      </c>
      <c r="AB43" s="69">
        <v>8</v>
      </c>
      <c r="AC43" s="69">
        <v>8</v>
      </c>
      <c r="AD43" s="69"/>
      <c r="AE43" s="69">
        <v>8</v>
      </c>
      <c r="AF43" s="69">
        <v>8</v>
      </c>
      <c r="AG43" s="69">
        <v>8</v>
      </c>
      <c r="AH43" s="69">
        <v>8</v>
      </c>
      <c r="AI43" s="69">
        <v>8</v>
      </c>
      <c r="AJ43" s="69">
        <v>8</v>
      </c>
      <c r="AK43" s="69"/>
      <c r="AL43" s="38">
        <f t="shared" si="3"/>
        <v>24</v>
      </c>
      <c r="AM43" s="38">
        <f t="shared" si="4"/>
        <v>0</v>
      </c>
      <c r="AN43" s="38">
        <f t="shared" si="5"/>
        <v>2</v>
      </c>
      <c r="AO43" s="38">
        <f t="shared" si="6"/>
        <v>0</v>
      </c>
      <c r="AP43" s="38">
        <f t="shared" si="7"/>
        <v>0</v>
      </c>
      <c r="AQ43" s="38">
        <f t="shared" si="8"/>
        <v>0</v>
      </c>
      <c r="AR43" s="39">
        <f t="shared" si="9"/>
        <v>26</v>
      </c>
      <c r="AS43" s="40">
        <f>INDEX([1]T05.2026!$C:$C,MATCH(C43,[1]T05.2026!$B:$B,0))</f>
        <v>1</v>
      </c>
      <c r="AT43" s="42">
        <f>INDEX([1]T05.2026!$J:$J,MATCH(C43,[1]T05.2026!$B:$B,0))</f>
        <v>2</v>
      </c>
      <c r="AU43" s="91"/>
      <c r="AV43" s="43"/>
      <c r="AW43" s="41">
        <v>100000</v>
      </c>
      <c r="AX43" s="41"/>
      <c r="AY43" s="41"/>
      <c r="AZ43" s="41"/>
      <c r="BA43" s="144" t="s">
        <v>119</v>
      </c>
      <c r="BB43" s="54">
        <f t="shared" si="10"/>
        <v>0</v>
      </c>
    </row>
    <row r="44" spans="1:54" ht="15.6" customHeight="1" x14ac:dyDescent="0.3">
      <c r="A44" s="33">
        <f>SUBTOTAL(3,$C$8:C44)</f>
        <v>37</v>
      </c>
      <c r="B44" s="68"/>
      <c r="C44" s="86" t="s">
        <v>116</v>
      </c>
      <c r="D44" s="84" t="s">
        <v>22</v>
      </c>
      <c r="E44" s="44">
        <v>45876</v>
      </c>
      <c r="F44" s="44"/>
      <c r="G44" s="69" t="s">
        <v>56</v>
      </c>
      <c r="H44" s="69" t="s">
        <v>56</v>
      </c>
      <c r="I44" s="69"/>
      <c r="J44" s="69">
        <v>8</v>
      </c>
      <c r="K44" s="69">
        <v>8</v>
      </c>
      <c r="L44" s="69">
        <v>8</v>
      </c>
      <c r="M44" s="69">
        <v>8</v>
      </c>
      <c r="N44" s="69">
        <v>8</v>
      </c>
      <c r="O44" s="69">
        <v>8</v>
      </c>
      <c r="P44" s="69"/>
      <c r="Q44" s="69">
        <v>8</v>
      </c>
      <c r="R44" s="69">
        <v>8</v>
      </c>
      <c r="S44" s="69">
        <v>8</v>
      </c>
      <c r="T44" s="69">
        <v>8</v>
      </c>
      <c r="U44" s="69">
        <v>8</v>
      </c>
      <c r="V44" s="69">
        <v>8</v>
      </c>
      <c r="W44" s="69"/>
      <c r="X44" s="69">
        <v>8</v>
      </c>
      <c r="Y44" s="69">
        <v>8</v>
      </c>
      <c r="Z44" s="69">
        <v>8</v>
      </c>
      <c r="AA44" s="69">
        <v>8</v>
      </c>
      <c r="AB44" s="69">
        <v>8</v>
      </c>
      <c r="AC44" s="69">
        <v>8</v>
      </c>
      <c r="AD44" s="69"/>
      <c r="AE44" s="69">
        <v>8</v>
      </c>
      <c r="AF44" s="69" t="s">
        <v>25</v>
      </c>
      <c r="AG44" s="69">
        <v>8</v>
      </c>
      <c r="AH44" s="69">
        <v>8</v>
      </c>
      <c r="AI44" s="69">
        <v>8</v>
      </c>
      <c r="AJ44" s="69">
        <v>8</v>
      </c>
      <c r="AK44" s="69"/>
      <c r="AL44" s="38">
        <f t="shared" si="3"/>
        <v>23.5</v>
      </c>
      <c r="AM44" s="38">
        <f t="shared" si="4"/>
        <v>0.5</v>
      </c>
      <c r="AN44" s="38">
        <f t="shared" si="5"/>
        <v>2</v>
      </c>
      <c r="AO44" s="38">
        <f t="shared" si="6"/>
        <v>0</v>
      </c>
      <c r="AP44" s="38">
        <f t="shared" si="7"/>
        <v>0</v>
      </c>
      <c r="AQ44" s="38">
        <f t="shared" si="8"/>
        <v>0.5</v>
      </c>
      <c r="AR44" s="39">
        <f t="shared" si="9"/>
        <v>26</v>
      </c>
      <c r="AS44" s="40">
        <f>INDEX([1]T05.2026!$C:$C,MATCH(C44,[1]T05.2026!$B:$B,0))</f>
        <v>2</v>
      </c>
      <c r="AT44" s="42">
        <f>INDEX([1]T05.2026!$J:$J,MATCH(C44,[1]T05.2026!$B:$B,0))</f>
        <v>2.5</v>
      </c>
      <c r="AU44" s="73">
        <v>596610</v>
      </c>
      <c r="AV44" s="43"/>
      <c r="AW44" s="41"/>
      <c r="AX44" s="41"/>
      <c r="AY44" s="41"/>
      <c r="AZ44" s="41"/>
      <c r="BA44" s="76" t="s">
        <v>124</v>
      </c>
      <c r="BB44" s="54">
        <f t="shared" si="10"/>
        <v>1</v>
      </c>
    </row>
    <row r="45" spans="1:54" ht="15.6" customHeight="1" x14ac:dyDescent="0.3">
      <c r="A45" s="33">
        <f>SUBTOTAL(3,$C$8:C45)</f>
        <v>38</v>
      </c>
      <c r="B45" s="68"/>
      <c r="C45" s="50" t="s">
        <v>123</v>
      </c>
      <c r="D45" s="84" t="s">
        <v>22</v>
      </c>
      <c r="E45" s="44">
        <v>45943</v>
      </c>
      <c r="F45" s="44"/>
      <c r="G45" s="69" t="s">
        <v>56</v>
      </c>
      <c r="H45" s="69" t="s">
        <v>56</v>
      </c>
      <c r="I45" s="69"/>
      <c r="J45" s="69">
        <v>8</v>
      </c>
      <c r="K45" s="69">
        <v>8</v>
      </c>
      <c r="L45" s="69">
        <v>8</v>
      </c>
      <c r="M45" s="69">
        <v>8</v>
      </c>
      <c r="N45" s="69">
        <v>8</v>
      </c>
      <c r="O45" s="69">
        <v>8</v>
      </c>
      <c r="P45" s="69"/>
      <c r="Q45" s="69">
        <v>8</v>
      </c>
      <c r="R45" s="69">
        <v>8</v>
      </c>
      <c r="S45" s="69">
        <v>8</v>
      </c>
      <c r="T45" s="69">
        <v>8</v>
      </c>
      <c r="U45" s="69">
        <v>8</v>
      </c>
      <c r="V45" s="69">
        <v>8</v>
      </c>
      <c r="W45" s="69"/>
      <c r="X45" s="69">
        <v>8</v>
      </c>
      <c r="Y45" s="69">
        <v>8</v>
      </c>
      <c r="Z45" s="69">
        <v>8</v>
      </c>
      <c r="AA45" s="69" t="s">
        <v>27</v>
      </c>
      <c r="AB45" s="69" t="s">
        <v>61</v>
      </c>
      <c r="AC45" s="69">
        <v>8</v>
      </c>
      <c r="AD45" s="69"/>
      <c r="AE45" s="69">
        <v>8</v>
      </c>
      <c r="AF45" s="69">
        <v>8</v>
      </c>
      <c r="AG45" s="69">
        <v>8</v>
      </c>
      <c r="AH45" s="69">
        <v>8</v>
      </c>
      <c r="AI45" s="69">
        <v>8</v>
      </c>
      <c r="AJ45" s="69">
        <v>8</v>
      </c>
      <c r="AK45" s="69"/>
      <c r="AL45" s="38">
        <f t="shared" ref="AL45" si="11">SUM(G45:AK45)/8+COUNTIF(G45:AK45,"P/2")*0.5</f>
        <v>22</v>
      </c>
      <c r="AM45" s="38">
        <f t="shared" ref="AM45" si="12">COUNTIF(G45:AK45,"P")+COUNTIF(G45:AK45,"P/2")*0.5</f>
        <v>1</v>
      </c>
      <c r="AN45" s="38">
        <f t="shared" ref="AN45" si="13">COUNTIF(G45:AK45,"NL")+COUNTIF(G45:AK45,"NL/2")*0.5+COUNTIF(G45:AK45,"HL")</f>
        <v>2</v>
      </c>
      <c r="AO45" s="38">
        <f t="shared" ref="AO45" si="14">COUNTIF(G45:AK45,"O")+COUNTIF(G45:AK45,"TS")</f>
        <v>1</v>
      </c>
      <c r="AP45" s="38">
        <f t="shared" ref="AP45" si="15">COUNTIF(G45:AK45,"KL")+COUNTIF(G45:AK45,"KL/2")*0.5+COUNTIF(G45:AK45,"4")*0.5+COUNTIF(G45:AK45,"")-$D$4+COUNTIF(G45:AK45,"N")+COUNTIF(G45:AK45,"0")</f>
        <v>0</v>
      </c>
      <c r="AQ45" s="38">
        <f t="shared" ref="AQ45" si="16">AP45+AM45+AO45</f>
        <v>2</v>
      </c>
      <c r="AR45" s="39">
        <f t="shared" ref="AR45" si="17">$AR$2-AP45-AO45</f>
        <v>25</v>
      </c>
      <c r="AS45" s="40">
        <f>INDEX([1]T05.2026!$C:$C,MATCH(C45,[1]T05.2026!$B:$B,0))</f>
        <v>1</v>
      </c>
      <c r="AT45" s="42">
        <f>INDEX([1]T05.2026!$J:$J,MATCH(C45,[1]T05.2026!$B:$B,0))</f>
        <v>1</v>
      </c>
      <c r="AU45" s="73">
        <v>607296.69000000006</v>
      </c>
      <c r="AV45" s="43">
        <v>80000</v>
      </c>
      <c r="AW45" s="41"/>
      <c r="AX45" s="41"/>
      <c r="AY45" s="41"/>
      <c r="AZ45" s="41"/>
      <c r="BA45" s="76" t="s">
        <v>182</v>
      </c>
      <c r="BB45" s="54">
        <f t="shared" ref="BB45" si="18">COUNTIF(G45:AK45,"KL/2")+COUNTIF(G45:AK45,"4")+COUNTIF(G45:AK45,"P/2")</f>
        <v>0</v>
      </c>
    </row>
    <row r="46" spans="1:54" ht="15.6" customHeight="1" x14ac:dyDescent="0.3">
      <c r="A46" s="33">
        <f>SUBTOTAL(3,$C$8:C46)</f>
        <v>39</v>
      </c>
      <c r="B46" s="68"/>
      <c r="C46" s="50" t="s">
        <v>26</v>
      </c>
      <c r="D46" s="84" t="s">
        <v>22</v>
      </c>
      <c r="E46" s="44"/>
      <c r="F46" s="44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>
        <v>8</v>
      </c>
      <c r="V46" s="69">
        <v>8</v>
      </c>
      <c r="W46" s="69"/>
      <c r="X46" s="69">
        <v>8</v>
      </c>
      <c r="Y46" s="69">
        <v>8</v>
      </c>
      <c r="Z46" s="69">
        <v>8</v>
      </c>
      <c r="AA46" s="69">
        <v>8</v>
      </c>
      <c r="AB46" s="69">
        <v>8</v>
      </c>
      <c r="AC46" s="69">
        <v>8</v>
      </c>
      <c r="AD46" s="69"/>
      <c r="AE46" s="69">
        <v>8</v>
      </c>
      <c r="AF46" s="69">
        <v>8</v>
      </c>
      <c r="AG46" s="69">
        <v>8</v>
      </c>
      <c r="AH46" s="69">
        <v>8</v>
      </c>
      <c r="AI46" s="69">
        <v>8</v>
      </c>
      <c r="AJ46" s="69">
        <v>8</v>
      </c>
      <c r="AK46" s="69"/>
      <c r="AL46" s="38">
        <f t="shared" si="3"/>
        <v>14</v>
      </c>
      <c r="AM46" s="38">
        <f t="shared" si="4"/>
        <v>0</v>
      </c>
      <c r="AN46" s="38">
        <f t="shared" si="5"/>
        <v>0</v>
      </c>
      <c r="AO46" s="38">
        <f t="shared" si="6"/>
        <v>0</v>
      </c>
      <c r="AP46" s="38">
        <f t="shared" si="7"/>
        <v>12</v>
      </c>
      <c r="AQ46" s="38">
        <f t="shared" si="8"/>
        <v>12</v>
      </c>
      <c r="AR46" s="39">
        <f t="shared" si="9"/>
        <v>14</v>
      </c>
      <c r="AS46" s="40">
        <f>INDEX([1]T05.2026!$C:$C,MATCH(C46,[1]T05.2026!$B:$B,0))</f>
        <v>0</v>
      </c>
      <c r="AT46" s="42">
        <f>INDEX([1]T05.2026!$J:$J,MATCH(C46,[1]T05.2026!$B:$B,0))</f>
        <v>1</v>
      </c>
      <c r="AU46" s="73">
        <v>636215.57999999996</v>
      </c>
      <c r="AV46" s="43"/>
      <c r="AW46" s="41"/>
      <c r="AX46" s="41"/>
      <c r="AY46" s="41"/>
      <c r="AZ46" s="41"/>
      <c r="BA46" s="92" t="s">
        <v>191</v>
      </c>
      <c r="BB46" s="54">
        <f t="shared" si="10"/>
        <v>0</v>
      </c>
    </row>
    <row r="47" spans="1:54" ht="15.6" customHeight="1" x14ac:dyDescent="0.3">
      <c r="A47" s="33">
        <f>SUBTOTAL(3,$C$8:C47)</f>
        <v>40</v>
      </c>
      <c r="B47" s="68"/>
      <c r="C47" s="50" t="s">
        <v>133</v>
      </c>
      <c r="D47" s="84" t="s">
        <v>22</v>
      </c>
      <c r="E47" s="44">
        <v>46016</v>
      </c>
      <c r="F47" s="44"/>
      <c r="G47" s="69" t="s">
        <v>56</v>
      </c>
      <c r="H47" s="69" t="s">
        <v>56</v>
      </c>
      <c r="I47" s="69"/>
      <c r="J47" s="69">
        <v>8</v>
      </c>
      <c r="K47" s="69">
        <v>8</v>
      </c>
      <c r="L47" s="69">
        <v>8</v>
      </c>
      <c r="M47" s="69">
        <v>8</v>
      </c>
      <c r="N47" s="69">
        <v>8</v>
      </c>
      <c r="O47" s="69">
        <v>8</v>
      </c>
      <c r="P47" s="69"/>
      <c r="Q47" s="69">
        <v>8</v>
      </c>
      <c r="R47" s="69">
        <v>8</v>
      </c>
      <c r="S47" s="69">
        <v>8</v>
      </c>
      <c r="T47" s="69">
        <v>8</v>
      </c>
      <c r="U47" s="69">
        <v>8</v>
      </c>
      <c r="V47" s="69">
        <v>8</v>
      </c>
      <c r="W47" s="69"/>
      <c r="X47" s="69">
        <v>8</v>
      </c>
      <c r="Y47" s="69">
        <v>8</v>
      </c>
      <c r="Z47" s="69">
        <v>8</v>
      </c>
      <c r="AA47" s="69">
        <v>8</v>
      </c>
      <c r="AB47" s="69">
        <v>8</v>
      </c>
      <c r="AC47" s="69">
        <v>8</v>
      </c>
      <c r="AD47" s="69"/>
      <c r="AE47" s="69">
        <v>8</v>
      </c>
      <c r="AF47" s="69">
        <v>8</v>
      </c>
      <c r="AG47" s="69">
        <v>8</v>
      </c>
      <c r="AH47" s="69">
        <v>8</v>
      </c>
      <c r="AI47" s="69">
        <v>8</v>
      </c>
      <c r="AJ47" s="69">
        <v>8</v>
      </c>
      <c r="AK47" s="69"/>
      <c r="AL47" s="38">
        <f t="shared" si="3"/>
        <v>24</v>
      </c>
      <c r="AM47" s="38">
        <f t="shared" si="4"/>
        <v>0</v>
      </c>
      <c r="AN47" s="38">
        <f t="shared" si="5"/>
        <v>2</v>
      </c>
      <c r="AO47" s="38">
        <f t="shared" si="6"/>
        <v>0</v>
      </c>
      <c r="AP47" s="38">
        <f t="shared" si="7"/>
        <v>0</v>
      </c>
      <c r="AQ47" s="38">
        <f t="shared" si="8"/>
        <v>0</v>
      </c>
      <c r="AR47" s="39">
        <f t="shared" si="9"/>
        <v>26</v>
      </c>
      <c r="AS47" s="40">
        <f>INDEX([1]T05.2026!$C:$C,MATCH(C47,[1]T05.2026!$B:$B,0))</f>
        <v>0</v>
      </c>
      <c r="AT47" s="42">
        <f>INDEX([1]T05.2026!$J:$J,MATCH(C47,[1]T05.2026!$B:$B,0))</f>
        <v>1</v>
      </c>
      <c r="AU47" s="41">
        <v>596610</v>
      </c>
      <c r="AV47" s="43"/>
      <c r="AW47" s="41">
        <v>100000</v>
      </c>
      <c r="AX47" s="41"/>
      <c r="AY47" s="41"/>
      <c r="AZ47" s="41"/>
      <c r="BA47" s="142" t="s">
        <v>157</v>
      </c>
      <c r="BB47" s="54">
        <f t="shared" si="10"/>
        <v>0</v>
      </c>
    </row>
    <row r="48" spans="1:54" ht="15.6" customHeight="1" x14ac:dyDescent="0.3">
      <c r="A48" s="33">
        <f>SUBTOTAL(3,$C$8:C48)</f>
        <v>41</v>
      </c>
      <c r="B48" s="68"/>
      <c r="C48" s="50" t="s">
        <v>148</v>
      </c>
      <c r="D48" s="84" t="s">
        <v>22</v>
      </c>
      <c r="E48" s="44">
        <v>46083</v>
      </c>
      <c r="F48" s="44"/>
      <c r="G48" s="69" t="s">
        <v>56</v>
      </c>
      <c r="H48" s="69" t="s">
        <v>56</v>
      </c>
      <c r="I48" s="69"/>
      <c r="J48" s="69">
        <v>8</v>
      </c>
      <c r="K48" s="69" t="s">
        <v>27</v>
      </c>
      <c r="L48" s="69">
        <v>8</v>
      </c>
      <c r="M48" s="69">
        <v>8</v>
      </c>
      <c r="N48" s="69">
        <v>8</v>
      </c>
      <c r="O48" s="69">
        <v>8</v>
      </c>
      <c r="P48" s="69"/>
      <c r="Q48" s="69">
        <v>8</v>
      </c>
      <c r="R48" s="69">
        <v>8</v>
      </c>
      <c r="S48" s="69">
        <v>8</v>
      </c>
      <c r="T48" s="69">
        <v>8</v>
      </c>
      <c r="U48" s="69">
        <v>8</v>
      </c>
      <c r="V48" s="69">
        <v>8</v>
      </c>
      <c r="W48" s="69"/>
      <c r="X48" s="69">
        <v>8</v>
      </c>
      <c r="Y48" s="69">
        <v>8</v>
      </c>
      <c r="Z48" s="69">
        <v>8</v>
      </c>
      <c r="AA48" s="69">
        <v>8</v>
      </c>
      <c r="AB48" s="69">
        <v>8</v>
      </c>
      <c r="AC48" s="69">
        <v>8</v>
      </c>
      <c r="AD48" s="69"/>
      <c r="AE48" s="69">
        <v>8</v>
      </c>
      <c r="AF48" s="69">
        <v>8</v>
      </c>
      <c r="AG48" s="69" t="s">
        <v>25</v>
      </c>
      <c r="AH48" s="69">
        <v>8</v>
      </c>
      <c r="AI48" s="69">
        <v>8</v>
      </c>
      <c r="AJ48" s="69">
        <v>8</v>
      </c>
      <c r="AK48" s="69"/>
      <c r="AL48" s="38">
        <f t="shared" ref="AL48:AL50" si="19">SUM(G48:AK48)/8+COUNTIF(G48:AK48,"P/2")*0.5</f>
        <v>22.5</v>
      </c>
      <c r="AM48" s="38">
        <f t="shared" ref="AM48:AM50" si="20">COUNTIF(G48:AK48,"P")+COUNTIF(G48:AK48,"P/2")*0.5</f>
        <v>1.5</v>
      </c>
      <c r="AN48" s="38">
        <f t="shared" ref="AN48:AN50" si="21">COUNTIF(G48:AK48,"NL")+COUNTIF(G48:AK48,"NL/2")*0.5+COUNTIF(G48:AK48,"HL")</f>
        <v>2</v>
      </c>
      <c r="AO48" s="38">
        <f t="shared" ref="AO48:AO50" si="22">COUNTIF(G48:AK48,"O")+COUNTIF(G48:AK48,"TS")</f>
        <v>0</v>
      </c>
      <c r="AP48" s="38">
        <f t="shared" ref="AP48:AP50" si="23">COUNTIF(G48:AK48,"KL")+COUNTIF(G48:AK48,"KL/2")*0.5+COUNTIF(G48:AK48,"4")*0.5+COUNTIF(G48:AK48,"")-$D$4+COUNTIF(G48:AK48,"N")+COUNTIF(G48:AK48,"0")</f>
        <v>0</v>
      </c>
      <c r="AQ48" s="38">
        <f t="shared" ref="AQ48:AQ50" si="24">AP48+AM48+AO48</f>
        <v>1.5</v>
      </c>
      <c r="AR48" s="39">
        <f t="shared" ref="AR48:AR50" si="25">$AR$2-AP48-AO48</f>
        <v>26</v>
      </c>
      <c r="AS48" s="40">
        <f>INDEX([1]T05.2026!$C:$C,MATCH(C48,[1]T05.2026!$B:$B,0))</f>
        <v>1</v>
      </c>
      <c r="AT48" s="42">
        <f>INDEX([1]T05.2026!$J:$J,MATCH(C48,[1]T05.2026!$B:$B,0))</f>
        <v>0.5</v>
      </c>
      <c r="AU48" s="41">
        <v>596610</v>
      </c>
      <c r="AV48" s="43"/>
      <c r="AW48" s="40"/>
      <c r="AX48" s="41"/>
      <c r="AY48" s="41"/>
      <c r="AZ48" s="41"/>
      <c r="BA48" s="142" t="s">
        <v>163</v>
      </c>
      <c r="BB48" s="54">
        <f t="shared" ref="BB48:BB50" si="26">COUNTIF(G48:AK48,"KL/2")+COUNTIF(G48:AK48,"4")+COUNTIF(G48:AK48,"P/2")</f>
        <v>1</v>
      </c>
    </row>
    <row r="49" spans="1:54" ht="15.6" customHeight="1" x14ac:dyDescent="0.3">
      <c r="A49" s="33">
        <f>SUBTOTAL(3,$C$8:C49)</f>
        <v>42</v>
      </c>
      <c r="B49" s="68"/>
      <c r="C49" s="50" t="s">
        <v>152</v>
      </c>
      <c r="D49" s="84" t="s">
        <v>175</v>
      </c>
      <c r="E49" s="44">
        <v>46083</v>
      </c>
      <c r="F49" s="44"/>
      <c r="G49" s="69" t="s">
        <v>56</v>
      </c>
      <c r="H49" s="69" t="s">
        <v>56</v>
      </c>
      <c r="I49" s="69"/>
      <c r="J49" s="69">
        <v>8</v>
      </c>
      <c r="K49" s="69">
        <v>8</v>
      </c>
      <c r="L49" s="69">
        <v>8</v>
      </c>
      <c r="M49" s="69">
        <v>8</v>
      </c>
      <c r="N49" s="69">
        <v>8</v>
      </c>
      <c r="O49" s="69">
        <v>8</v>
      </c>
      <c r="P49" s="69"/>
      <c r="Q49" s="69">
        <v>8</v>
      </c>
      <c r="R49" s="69">
        <v>8</v>
      </c>
      <c r="S49" s="69">
        <v>8</v>
      </c>
      <c r="T49" s="69">
        <v>8</v>
      </c>
      <c r="U49" s="69">
        <v>8</v>
      </c>
      <c r="V49" s="69">
        <v>8</v>
      </c>
      <c r="W49" s="69"/>
      <c r="X49" s="69">
        <v>8</v>
      </c>
      <c r="Y49" s="69">
        <v>8</v>
      </c>
      <c r="Z49" s="69">
        <v>8</v>
      </c>
      <c r="AA49" s="69">
        <v>8</v>
      </c>
      <c r="AB49" s="69">
        <v>8</v>
      </c>
      <c r="AC49" s="69">
        <v>8</v>
      </c>
      <c r="AD49" s="69"/>
      <c r="AE49" s="69">
        <v>8</v>
      </c>
      <c r="AF49" s="69">
        <v>8</v>
      </c>
      <c r="AG49" s="69">
        <v>8</v>
      </c>
      <c r="AH49" s="69">
        <v>8</v>
      </c>
      <c r="AI49" s="69">
        <v>8</v>
      </c>
      <c r="AJ49" s="69">
        <v>8</v>
      </c>
      <c r="AK49" s="69"/>
      <c r="AL49" s="38">
        <f t="shared" si="19"/>
        <v>24</v>
      </c>
      <c r="AM49" s="38">
        <f t="shared" si="20"/>
        <v>0</v>
      </c>
      <c r="AN49" s="38">
        <f t="shared" si="21"/>
        <v>2</v>
      </c>
      <c r="AO49" s="38">
        <f t="shared" si="22"/>
        <v>0</v>
      </c>
      <c r="AP49" s="38">
        <f t="shared" si="23"/>
        <v>0</v>
      </c>
      <c r="AQ49" s="38">
        <f t="shared" si="24"/>
        <v>0</v>
      </c>
      <c r="AR49" s="39">
        <f t="shared" si="25"/>
        <v>26</v>
      </c>
      <c r="AS49" s="40">
        <f>INDEX([1]T05.2026!$C:$C,MATCH(C49,[1]T05.2026!$B:$B,0))</f>
        <v>1</v>
      </c>
      <c r="AT49" s="42">
        <f>INDEX([1]T05.2026!$J:$J,MATCH(C49,[1]T05.2026!$B:$B,0))</f>
        <v>2</v>
      </c>
      <c r="AU49" s="41">
        <v>557550</v>
      </c>
      <c r="AV49" s="43"/>
      <c r="AW49" s="41">
        <v>100000</v>
      </c>
      <c r="AX49" s="41"/>
      <c r="AY49" s="41"/>
      <c r="AZ49" s="41"/>
      <c r="BA49" s="92" t="s">
        <v>183</v>
      </c>
      <c r="BB49" s="54">
        <f t="shared" si="26"/>
        <v>0</v>
      </c>
    </row>
    <row r="50" spans="1:54" ht="15.6" customHeight="1" x14ac:dyDescent="0.3">
      <c r="A50" s="33">
        <f>SUBTOTAL(3,$C$8:C50)</f>
        <v>43</v>
      </c>
      <c r="B50" s="68"/>
      <c r="C50" s="50" t="s">
        <v>149</v>
      </c>
      <c r="D50" s="84" t="s">
        <v>31</v>
      </c>
      <c r="E50" s="44">
        <v>46104</v>
      </c>
      <c r="F50" s="44"/>
      <c r="G50" s="69" t="s">
        <v>56</v>
      </c>
      <c r="H50" s="69" t="s">
        <v>56</v>
      </c>
      <c r="I50" s="69"/>
      <c r="J50" s="69">
        <v>8</v>
      </c>
      <c r="K50" s="69">
        <v>8</v>
      </c>
      <c r="L50" s="69">
        <v>8</v>
      </c>
      <c r="M50" s="69">
        <v>8</v>
      </c>
      <c r="N50" s="69">
        <v>8</v>
      </c>
      <c r="O50" s="69">
        <v>8</v>
      </c>
      <c r="P50" s="69"/>
      <c r="Q50" s="69">
        <v>8</v>
      </c>
      <c r="R50" s="69">
        <v>8</v>
      </c>
      <c r="S50" s="69">
        <v>8</v>
      </c>
      <c r="T50" s="69">
        <v>8</v>
      </c>
      <c r="U50" s="69">
        <v>8</v>
      </c>
      <c r="V50" s="69">
        <v>8</v>
      </c>
      <c r="W50" s="69"/>
      <c r="X50" s="69">
        <v>8</v>
      </c>
      <c r="Y50" s="69">
        <v>8</v>
      </c>
      <c r="Z50" s="69">
        <v>8</v>
      </c>
      <c r="AA50" s="69">
        <v>8</v>
      </c>
      <c r="AB50" s="69">
        <v>8</v>
      </c>
      <c r="AC50" s="69">
        <v>8</v>
      </c>
      <c r="AD50" s="69"/>
      <c r="AE50" s="69">
        <v>8</v>
      </c>
      <c r="AF50" s="69">
        <v>8</v>
      </c>
      <c r="AG50" s="69">
        <v>8</v>
      </c>
      <c r="AH50" s="69">
        <v>8</v>
      </c>
      <c r="AI50" s="69">
        <v>8</v>
      </c>
      <c r="AJ50" s="69">
        <v>8</v>
      </c>
      <c r="AK50" s="69"/>
      <c r="AL50" s="38">
        <f t="shared" si="19"/>
        <v>24</v>
      </c>
      <c r="AM50" s="38">
        <f t="shared" si="20"/>
        <v>0</v>
      </c>
      <c r="AN50" s="38">
        <f t="shared" si="21"/>
        <v>2</v>
      </c>
      <c r="AO50" s="38">
        <f t="shared" si="22"/>
        <v>0</v>
      </c>
      <c r="AP50" s="38">
        <f t="shared" si="23"/>
        <v>0</v>
      </c>
      <c r="AQ50" s="38">
        <f t="shared" si="24"/>
        <v>0</v>
      </c>
      <c r="AR50" s="39">
        <f t="shared" si="25"/>
        <v>26</v>
      </c>
      <c r="AS50" s="40">
        <f>INDEX([1]T05.2026!$C:$C,MATCH(C50,[1]T05.2026!$B:$B,0))</f>
        <v>0</v>
      </c>
      <c r="AT50" s="42">
        <f>INDEX([1]T05.2026!$J:$J,MATCH(C50,[1]T05.2026!$B:$B,0))</f>
        <v>1</v>
      </c>
      <c r="AU50" s="41">
        <v>578377.79999999993</v>
      </c>
      <c r="AV50" s="43"/>
      <c r="AW50" s="41">
        <v>100000</v>
      </c>
      <c r="AX50" s="41"/>
      <c r="AY50" s="41"/>
      <c r="AZ50" s="41"/>
      <c r="BA50" s="92" t="s">
        <v>184</v>
      </c>
      <c r="BB50" s="54">
        <f t="shared" si="26"/>
        <v>0</v>
      </c>
    </row>
    <row r="51" spans="1:54" ht="15.6" customHeight="1" x14ac:dyDescent="0.3">
      <c r="A51" s="33">
        <f>SUBTOTAL(3,$C$8:C51)</f>
        <v>44</v>
      </c>
      <c r="B51" s="68"/>
      <c r="C51" s="50" t="s">
        <v>187</v>
      </c>
      <c r="D51" s="84" t="s">
        <v>22</v>
      </c>
      <c r="E51" s="44">
        <v>46143</v>
      </c>
      <c r="F51" s="44"/>
      <c r="G51" s="69"/>
      <c r="H51" s="69"/>
      <c r="I51" s="69"/>
      <c r="J51" s="69">
        <v>8</v>
      </c>
      <c r="K51" s="69">
        <v>8</v>
      </c>
      <c r="L51" s="69">
        <v>8</v>
      </c>
      <c r="M51" s="69">
        <v>8</v>
      </c>
      <c r="N51" s="69">
        <v>8</v>
      </c>
      <c r="O51" s="69">
        <v>8</v>
      </c>
      <c r="P51" s="69"/>
      <c r="Q51" s="69">
        <v>8</v>
      </c>
      <c r="R51" s="69">
        <v>8</v>
      </c>
      <c r="S51" s="69">
        <v>8</v>
      </c>
      <c r="T51" s="69">
        <v>8</v>
      </c>
      <c r="U51" s="69">
        <v>8</v>
      </c>
      <c r="V51" s="69">
        <v>8</v>
      </c>
      <c r="W51" s="69"/>
      <c r="X51" s="69">
        <v>8</v>
      </c>
      <c r="Y51" s="69">
        <v>8</v>
      </c>
      <c r="Z51" s="69">
        <v>8</v>
      </c>
      <c r="AA51" s="69">
        <v>8</v>
      </c>
      <c r="AB51" s="69">
        <v>8</v>
      </c>
      <c r="AC51" s="69">
        <v>8</v>
      </c>
      <c r="AD51" s="69"/>
      <c r="AE51" s="69">
        <v>8</v>
      </c>
      <c r="AF51" s="69" t="s">
        <v>25</v>
      </c>
      <c r="AG51" s="69">
        <v>8</v>
      </c>
      <c r="AH51" s="69">
        <v>8</v>
      </c>
      <c r="AI51" s="69">
        <v>8</v>
      </c>
      <c r="AJ51" s="69">
        <v>8</v>
      </c>
      <c r="AK51" s="69"/>
      <c r="AL51" s="38">
        <f t="shared" si="3"/>
        <v>23.5</v>
      </c>
      <c r="AM51" s="38">
        <f t="shared" si="4"/>
        <v>0.5</v>
      </c>
      <c r="AN51" s="38">
        <f t="shared" si="5"/>
        <v>0</v>
      </c>
      <c r="AO51" s="38">
        <f t="shared" si="6"/>
        <v>0</v>
      </c>
      <c r="AP51" s="38">
        <f t="shared" si="7"/>
        <v>2</v>
      </c>
      <c r="AQ51" s="38">
        <f t="shared" si="8"/>
        <v>2.5</v>
      </c>
      <c r="AR51" s="82">
        <v>24</v>
      </c>
      <c r="AS51" s="40">
        <f>INDEX([1]T05.2026!$C:$C,MATCH(C51,[1]T05.2026!$B:$B,0))</f>
        <v>0</v>
      </c>
      <c r="AT51" s="42">
        <f>INDEX([1]T05.2026!$J:$J,MATCH(C51,[1]T05.2026!$B:$B,0))</f>
        <v>0.5</v>
      </c>
      <c r="AU51" s="41">
        <v>607296.69000000006</v>
      </c>
      <c r="AV51" s="43"/>
      <c r="AW51" s="41">
        <v>100000</v>
      </c>
      <c r="AX51" s="41"/>
      <c r="AY51" s="154">
        <v>300000</v>
      </c>
      <c r="AZ51" s="41"/>
      <c r="BA51" s="92" t="s">
        <v>198</v>
      </c>
      <c r="BB51" s="54">
        <f t="shared" si="10"/>
        <v>1</v>
      </c>
    </row>
    <row r="52" spans="1:54" ht="15.6" customHeight="1" x14ac:dyDescent="0.3">
      <c r="A52" s="33">
        <f>SUBTOTAL(3,$C$8:C52)</f>
        <v>45</v>
      </c>
      <c r="B52" s="68"/>
      <c r="C52" s="50" t="s">
        <v>188</v>
      </c>
      <c r="D52" s="84" t="s">
        <v>31</v>
      </c>
      <c r="E52" s="44">
        <v>46146</v>
      </c>
      <c r="F52" s="44"/>
      <c r="G52" s="69"/>
      <c r="H52" s="69"/>
      <c r="I52" s="69"/>
      <c r="J52" s="69">
        <v>8</v>
      </c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38">
        <f t="shared" si="3"/>
        <v>1</v>
      </c>
      <c r="AM52" s="38">
        <f t="shared" si="4"/>
        <v>0</v>
      </c>
      <c r="AN52" s="38">
        <f t="shared" si="5"/>
        <v>0</v>
      </c>
      <c r="AO52" s="38">
        <f t="shared" si="6"/>
        <v>0</v>
      </c>
      <c r="AP52" s="38">
        <f t="shared" si="7"/>
        <v>25</v>
      </c>
      <c r="AQ52" s="38">
        <f t="shared" si="8"/>
        <v>25</v>
      </c>
      <c r="AR52" s="82">
        <v>1</v>
      </c>
      <c r="AS52" s="40"/>
      <c r="AT52" s="42"/>
      <c r="AU52" s="41"/>
      <c r="AV52" s="43"/>
      <c r="AW52" s="41"/>
      <c r="AX52" s="41"/>
      <c r="AY52" s="41"/>
      <c r="AZ52" s="41"/>
      <c r="BA52" s="92" t="s">
        <v>199</v>
      </c>
      <c r="BB52" s="54">
        <f t="shared" si="10"/>
        <v>0</v>
      </c>
    </row>
    <row r="53" spans="1:54" ht="15.6" customHeight="1" x14ac:dyDescent="0.3">
      <c r="A53" s="33">
        <f>SUBTOTAL(3,$C$8:C53)</f>
        <v>46</v>
      </c>
      <c r="B53" s="68"/>
      <c r="C53" s="50" t="s">
        <v>189</v>
      </c>
      <c r="D53" s="84" t="s">
        <v>31</v>
      </c>
      <c r="E53" s="44">
        <v>46146</v>
      </c>
      <c r="F53" s="44"/>
      <c r="G53" s="69"/>
      <c r="H53" s="69"/>
      <c r="I53" s="69"/>
      <c r="J53" s="69">
        <v>8</v>
      </c>
      <c r="K53" s="69">
        <v>8</v>
      </c>
      <c r="L53" s="69">
        <v>8</v>
      </c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38">
        <f t="shared" si="3"/>
        <v>3</v>
      </c>
      <c r="AM53" s="38">
        <f t="shared" si="4"/>
        <v>0</v>
      </c>
      <c r="AN53" s="38">
        <f t="shared" si="5"/>
        <v>0</v>
      </c>
      <c r="AO53" s="38">
        <f t="shared" si="6"/>
        <v>0</v>
      </c>
      <c r="AP53" s="38">
        <f t="shared" si="7"/>
        <v>23</v>
      </c>
      <c r="AQ53" s="38">
        <f t="shared" si="8"/>
        <v>23</v>
      </c>
      <c r="AR53" s="82">
        <v>3</v>
      </c>
      <c r="AS53" s="40"/>
      <c r="AT53" s="42"/>
      <c r="AU53" s="41"/>
      <c r="AV53" s="43"/>
      <c r="AW53" s="41"/>
      <c r="AX53" s="41"/>
      <c r="AY53" s="41"/>
      <c r="AZ53" s="41"/>
      <c r="BA53" s="92" t="s">
        <v>200</v>
      </c>
      <c r="BB53" s="54">
        <f t="shared" si="10"/>
        <v>0</v>
      </c>
    </row>
    <row r="54" spans="1:54" x14ac:dyDescent="0.3">
      <c r="B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70">
        <f t="shared" ref="AL54:AZ54" si="27">SUM(AL8:AL53)</f>
        <v>1014.5</v>
      </c>
      <c r="AM54" s="52">
        <f t="shared" si="27"/>
        <v>9.5</v>
      </c>
      <c r="AN54" s="70">
        <f t="shared" si="27"/>
        <v>83</v>
      </c>
      <c r="AO54" s="70">
        <f t="shared" si="27"/>
        <v>2</v>
      </c>
      <c r="AP54" s="70">
        <f t="shared" si="27"/>
        <v>87</v>
      </c>
      <c r="AQ54" s="70">
        <f t="shared" si="27"/>
        <v>98.5</v>
      </c>
      <c r="AR54" s="70">
        <f t="shared" si="27"/>
        <v>1107</v>
      </c>
      <c r="AS54" s="70">
        <f t="shared" si="27"/>
        <v>109</v>
      </c>
      <c r="AT54" s="70">
        <f t="shared" si="27"/>
        <v>140.5</v>
      </c>
      <c r="AU54" s="70">
        <f t="shared" si="27"/>
        <v>25488861.300000001</v>
      </c>
      <c r="AV54" s="70">
        <f t="shared" si="27"/>
        <v>2440000</v>
      </c>
      <c r="AW54" s="70">
        <f t="shared" si="27"/>
        <v>2700000</v>
      </c>
      <c r="AX54" s="70">
        <f t="shared" si="27"/>
        <v>0</v>
      </c>
      <c r="AY54" s="70">
        <f t="shared" si="27"/>
        <v>1200000</v>
      </c>
      <c r="AZ54" s="70">
        <f t="shared" si="27"/>
        <v>1610000</v>
      </c>
      <c r="BA54" s="12"/>
    </row>
    <row r="55" spans="1:54" x14ac:dyDescent="0.3">
      <c r="B55" s="32"/>
      <c r="D55" s="53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54"/>
      <c r="AN55" s="32"/>
      <c r="AO55" s="32"/>
      <c r="AP55" s="32"/>
      <c r="AQ55" s="32"/>
      <c r="AR55" s="52">
        <f>SUM(AR8:AR53)</f>
        <v>1107</v>
      </c>
      <c r="AU55" s="85">
        <v>238824</v>
      </c>
      <c r="BA55" s="12"/>
    </row>
    <row r="56" spans="1:54" ht="15.6" customHeight="1" x14ac:dyDescent="0.3">
      <c r="C56" s="56" t="s">
        <v>46</v>
      </c>
      <c r="D56" s="57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V56" s="79"/>
      <c r="BA56" s="12"/>
    </row>
    <row r="57" spans="1:54" ht="15.6" customHeight="1" x14ac:dyDescent="0.3">
      <c r="C57" s="58" t="s">
        <v>47</v>
      </c>
      <c r="D57" s="59" t="s">
        <v>48</v>
      </c>
      <c r="E57" s="89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T57" s="74"/>
      <c r="AV57" s="80"/>
      <c r="BA57" s="12"/>
    </row>
    <row r="58" spans="1:54" ht="15.6" customHeight="1" x14ac:dyDescent="0.3">
      <c r="C58" s="58" t="s">
        <v>11</v>
      </c>
      <c r="D58" s="60" t="s">
        <v>30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T58" s="74"/>
      <c r="AU58" s="74"/>
      <c r="BA58" s="12"/>
    </row>
    <row r="59" spans="1:54" ht="15.6" customHeight="1" x14ac:dyDescent="0.3">
      <c r="C59" s="58" t="s">
        <v>49</v>
      </c>
      <c r="D59" s="61" t="s">
        <v>25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A59" s="12"/>
    </row>
    <row r="60" spans="1:54" ht="15.6" customHeight="1" x14ac:dyDescent="0.3">
      <c r="C60" s="58" t="s">
        <v>50</v>
      </c>
      <c r="D60" s="59" t="s">
        <v>51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A60" s="12"/>
    </row>
    <row r="61" spans="1:54" ht="15.6" customHeight="1" x14ac:dyDescent="0.3">
      <c r="C61" s="48" t="s">
        <v>52</v>
      </c>
      <c r="D61" s="62" t="s">
        <v>27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A61" s="12"/>
    </row>
    <row r="62" spans="1:54" ht="15.6" customHeight="1" x14ac:dyDescent="0.3">
      <c r="C62" s="48" t="s">
        <v>53</v>
      </c>
      <c r="D62" s="62" t="s">
        <v>54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BA62" s="12"/>
    </row>
    <row r="63" spans="1:54" ht="15.6" customHeight="1" x14ac:dyDescent="0.3">
      <c r="C63" s="48" t="s">
        <v>55</v>
      </c>
      <c r="D63" s="62" t="s">
        <v>56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BA63" s="12"/>
    </row>
    <row r="64" spans="1:54" ht="15.6" customHeight="1" x14ac:dyDescent="0.3">
      <c r="C64" s="48" t="s">
        <v>57</v>
      </c>
      <c r="D64" s="62" t="s">
        <v>58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BA64" s="12"/>
    </row>
    <row r="65" spans="2:53" ht="15.6" customHeight="1" x14ac:dyDescent="0.3">
      <c r="C65" s="48" t="s">
        <v>59</v>
      </c>
      <c r="D65" s="6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BA65" s="12"/>
    </row>
    <row r="66" spans="2:53" ht="15.6" customHeight="1" x14ac:dyDescent="0.3">
      <c r="C66" s="48" t="s">
        <v>60</v>
      </c>
      <c r="D66" s="62" t="s">
        <v>61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BA66" s="12"/>
    </row>
    <row r="67" spans="2:53" ht="15.6" customHeight="1" x14ac:dyDescent="0.3">
      <c r="C67" s="48" t="s">
        <v>77</v>
      </c>
      <c r="D67" s="75" t="s">
        <v>76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BA67" s="12"/>
    </row>
    <row r="68" spans="2:53" x14ac:dyDescent="0.3">
      <c r="B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54"/>
      <c r="AN68" s="32"/>
      <c r="AO68" s="32"/>
      <c r="AP68" s="32"/>
      <c r="AQ68" s="32"/>
      <c r="BA68" s="12"/>
    </row>
    <row r="69" spans="2:53" x14ac:dyDescent="0.3">
      <c r="B69" s="32"/>
      <c r="C69" s="63" t="s">
        <v>186</v>
      </c>
      <c r="D69" s="64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BA69" s="12"/>
    </row>
    <row r="70" spans="2:53" x14ac:dyDescent="0.3">
      <c r="B70" s="32"/>
      <c r="C70" s="50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53" x14ac:dyDescent="0.3">
      <c r="B71" s="32"/>
      <c r="C71" s="50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53" x14ac:dyDescent="0.3">
      <c r="B72" s="32"/>
      <c r="C72" s="50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53" x14ac:dyDescent="0.3">
      <c r="B73" s="32"/>
      <c r="C73" s="50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53" x14ac:dyDescent="0.3">
      <c r="B74" s="32"/>
      <c r="C74" s="50"/>
      <c r="D74" s="7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53" x14ac:dyDescent="0.3">
      <c r="B75" s="32"/>
      <c r="C75" s="50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53" x14ac:dyDescent="0.3">
      <c r="B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53" x14ac:dyDescent="0.3">
      <c r="B77" s="32"/>
      <c r="C77" s="72"/>
      <c r="D77" s="7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53" x14ac:dyDescent="0.3">
      <c r="B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53" x14ac:dyDescent="0.3">
      <c r="B79" s="32"/>
      <c r="D79" s="87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53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43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43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43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43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43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43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43" x14ac:dyDescent="0.3">
      <c r="B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</row>
    <row r="1240" spans="1:43" x14ac:dyDescent="0.3">
      <c r="B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  <c r="AP1240" s="32"/>
      <c r="AQ1240" s="32"/>
    </row>
    <row r="1241" spans="1:43" x14ac:dyDescent="0.3">
      <c r="B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</row>
    <row r="1242" spans="1:43" x14ac:dyDescent="0.3">
      <c r="B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  <c r="AP1242" s="32"/>
      <c r="AQ1242" s="32"/>
    </row>
    <row r="1243" spans="1:43" x14ac:dyDescent="0.3">
      <c r="B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  <c r="AP1243" s="32"/>
      <c r="AQ1243" s="32"/>
    </row>
    <row r="1244" spans="1:43" x14ac:dyDescent="0.3">
      <c r="B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  <c r="AP1244" s="32"/>
      <c r="AQ1244" s="32"/>
    </row>
    <row r="1245" spans="1:43" x14ac:dyDescent="0.3">
      <c r="A1245" s="55"/>
      <c r="B1245" s="32"/>
      <c r="F1245" s="65"/>
    </row>
    <row r="1246" spans="1:43" x14ac:dyDescent="0.3">
      <c r="A1246" s="55"/>
      <c r="B1246" s="32"/>
      <c r="F1246" s="65"/>
    </row>
    <row r="1247" spans="1:43" x14ac:dyDescent="0.3">
      <c r="A1247" s="55"/>
      <c r="B1247" s="32"/>
      <c r="F1247" s="65"/>
    </row>
    <row r="1248" spans="1:43" x14ac:dyDescent="0.3">
      <c r="A1248" s="55"/>
      <c r="B1248" s="32"/>
      <c r="F1248" s="65"/>
    </row>
    <row r="1249" spans="1:53" x14ac:dyDescent="0.3">
      <c r="A1249" s="55"/>
      <c r="B1249" s="32"/>
      <c r="F1249" s="65"/>
    </row>
    <row r="1250" spans="1:53" x14ac:dyDescent="0.3">
      <c r="A1250" s="55"/>
      <c r="B1250" s="32"/>
      <c r="F1250" s="65"/>
    </row>
    <row r="1251" spans="1:53" x14ac:dyDescent="0.3">
      <c r="A1251" s="55"/>
      <c r="B1251" s="32"/>
      <c r="F1251" s="65"/>
    </row>
    <row r="1252" spans="1:53" x14ac:dyDescent="0.3">
      <c r="A1252" s="55"/>
      <c r="B1252" s="32"/>
      <c r="F1252" s="65"/>
    </row>
    <row r="1253" spans="1:53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53"/>
      <c r="AZ1253" s="53"/>
      <c r="BA1253" s="32"/>
    </row>
    <row r="1254" spans="1:53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53"/>
      <c r="AZ1254" s="53"/>
      <c r="BA1254" s="32"/>
    </row>
    <row r="1255" spans="1:53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53"/>
      <c r="AZ1255" s="53"/>
      <c r="BA1255" s="32"/>
    </row>
    <row r="1256" spans="1:53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53"/>
      <c r="AZ1256" s="53"/>
      <c r="BA1256" s="32"/>
    </row>
    <row r="1257" spans="1:53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53"/>
      <c r="AZ1257" s="53"/>
      <c r="BA1257" s="32"/>
    </row>
    <row r="1258" spans="1:53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53"/>
      <c r="AZ1258" s="53"/>
      <c r="BA1258" s="32"/>
    </row>
    <row r="1259" spans="1:53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53"/>
      <c r="AZ1259" s="53"/>
      <c r="BA1259" s="32"/>
    </row>
    <row r="1260" spans="1:53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53"/>
      <c r="AZ1260" s="53"/>
      <c r="BA1260" s="32"/>
    </row>
    <row r="1261" spans="1:53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53"/>
      <c r="AZ1261" s="53"/>
      <c r="BA1261" s="32"/>
    </row>
    <row r="1262" spans="1:53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53"/>
      <c r="AZ1262" s="53"/>
      <c r="BA1262" s="32"/>
    </row>
    <row r="1263" spans="1:53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53"/>
      <c r="AZ1263" s="53"/>
      <c r="BA1263" s="32"/>
    </row>
    <row r="1264" spans="1:53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53"/>
      <c r="AZ1264" s="53"/>
      <c r="BA1264" s="32"/>
    </row>
    <row r="1265" spans="1:53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53"/>
      <c r="AZ1265" s="53"/>
      <c r="BA1265" s="32"/>
    </row>
    <row r="1266" spans="1:53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53"/>
      <c r="AZ1266" s="53"/>
      <c r="BA1266" s="32"/>
    </row>
    <row r="1267" spans="1:53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53"/>
      <c r="AZ1267" s="53"/>
      <c r="BA1267" s="32"/>
    </row>
    <row r="1268" spans="1:53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53"/>
      <c r="AZ1268" s="53"/>
      <c r="BA1268" s="32"/>
    </row>
    <row r="1269" spans="1:53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53"/>
      <c r="AZ1269" s="53"/>
      <c r="BA1269" s="32"/>
    </row>
    <row r="1270" spans="1:53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53"/>
      <c r="AZ1270" s="53"/>
      <c r="BA1270" s="32"/>
    </row>
    <row r="1271" spans="1:53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53"/>
      <c r="AZ1271" s="53"/>
      <c r="BA1271" s="32"/>
    </row>
    <row r="1272" spans="1:53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53"/>
      <c r="AZ1272" s="53"/>
      <c r="BA1272" s="32"/>
    </row>
    <row r="1273" spans="1:53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53"/>
      <c r="AZ1273" s="53"/>
      <c r="BA1273" s="32"/>
    </row>
    <row r="1274" spans="1:53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53"/>
      <c r="AZ1274" s="53"/>
      <c r="BA1274" s="32"/>
    </row>
    <row r="1275" spans="1:53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53"/>
      <c r="AZ1275" s="53"/>
      <c r="BA1275" s="32"/>
    </row>
    <row r="1276" spans="1:53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53"/>
      <c r="AZ1276" s="53"/>
      <c r="BA1276" s="32"/>
    </row>
    <row r="1277" spans="1:53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53"/>
      <c r="AZ1277" s="53"/>
      <c r="BA1277" s="32"/>
    </row>
    <row r="1278" spans="1:53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53"/>
      <c r="AZ1278" s="53"/>
      <c r="BA1278" s="32"/>
    </row>
    <row r="1279" spans="1:53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53"/>
      <c r="AZ1279" s="53"/>
      <c r="BA1279" s="32"/>
    </row>
    <row r="1280" spans="1:53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53"/>
      <c r="AZ1280" s="53"/>
      <c r="BA1280" s="32"/>
    </row>
    <row r="1281" spans="1:53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53"/>
      <c r="AZ1281" s="53"/>
      <c r="BA1281" s="32"/>
    </row>
    <row r="1282" spans="1:53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53"/>
      <c r="AZ1282" s="53"/>
      <c r="BA1282" s="32"/>
    </row>
    <row r="1283" spans="1:53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53"/>
      <c r="AZ1283" s="53"/>
      <c r="BA1283" s="32"/>
    </row>
    <row r="1284" spans="1:53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53"/>
      <c r="AZ1284" s="53"/>
      <c r="BA1284" s="32"/>
    </row>
    <row r="1285" spans="1:53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53"/>
      <c r="AZ1285" s="53"/>
      <c r="BA1285" s="32"/>
    </row>
    <row r="1286" spans="1:53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53"/>
      <c r="AZ1286" s="53"/>
      <c r="BA1286" s="32"/>
    </row>
    <row r="1287" spans="1:53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53"/>
      <c r="AZ1287" s="53"/>
      <c r="BA1287" s="32"/>
    </row>
    <row r="1288" spans="1:53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53"/>
      <c r="AZ1288" s="53"/>
      <c r="BA1288" s="32"/>
    </row>
    <row r="1289" spans="1:53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53"/>
      <c r="AZ1289" s="53"/>
      <c r="BA1289" s="32"/>
    </row>
    <row r="1290" spans="1:53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53"/>
      <c r="AZ1290" s="53"/>
      <c r="BA1290" s="32"/>
    </row>
    <row r="1291" spans="1:53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53"/>
      <c r="AZ1291" s="53"/>
      <c r="BA1291" s="32"/>
    </row>
    <row r="1292" spans="1:53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53"/>
      <c r="AZ1292" s="53"/>
      <c r="BA1292" s="32"/>
    </row>
    <row r="1293" spans="1:53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53"/>
      <c r="AZ1293" s="53"/>
      <c r="BA1293" s="32"/>
    </row>
    <row r="1294" spans="1:53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53"/>
      <c r="AZ1294" s="53"/>
      <c r="BA1294" s="32"/>
    </row>
    <row r="1295" spans="1:53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53"/>
      <c r="AZ1295" s="53"/>
      <c r="BA1295" s="32"/>
    </row>
    <row r="1296" spans="1:53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53"/>
      <c r="AZ1296" s="53"/>
      <c r="BA1296" s="32"/>
    </row>
    <row r="1297" spans="1:53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53"/>
      <c r="AZ1297" s="53"/>
      <c r="BA1297" s="32"/>
    </row>
    <row r="1298" spans="1:53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53"/>
      <c r="AZ1298" s="53"/>
      <c r="BA1298" s="32"/>
    </row>
    <row r="1299" spans="1:53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53"/>
      <c r="AZ1299" s="53"/>
      <c r="BA1299" s="32"/>
    </row>
    <row r="1300" spans="1:53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53"/>
      <c r="AZ1300" s="53"/>
      <c r="BA1300" s="32"/>
    </row>
    <row r="1301" spans="1:53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53"/>
      <c r="AZ1301" s="53"/>
      <c r="BA1301" s="32"/>
    </row>
    <row r="1302" spans="1:53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53"/>
      <c r="AZ1302" s="53"/>
      <c r="BA1302" s="32"/>
    </row>
    <row r="1303" spans="1:53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53"/>
      <c r="AZ1303" s="53"/>
      <c r="BA1303" s="32"/>
    </row>
    <row r="1304" spans="1:53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53"/>
      <c r="AZ1304" s="53"/>
      <c r="BA1304" s="32"/>
    </row>
    <row r="1305" spans="1:53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53"/>
      <c r="AZ1305" s="53"/>
      <c r="BA1305" s="32"/>
    </row>
    <row r="1306" spans="1:53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53"/>
      <c r="AZ1306" s="53"/>
      <c r="BA1306" s="32"/>
    </row>
    <row r="1307" spans="1:53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53"/>
      <c r="AZ1307" s="53"/>
      <c r="BA1307" s="32"/>
    </row>
    <row r="1308" spans="1:53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53"/>
      <c r="AZ1308" s="53"/>
      <c r="BA1308" s="32"/>
    </row>
    <row r="1309" spans="1:53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53"/>
      <c r="AZ1309" s="53"/>
      <c r="BA1309" s="32"/>
    </row>
    <row r="1310" spans="1:53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53"/>
      <c r="AZ1310" s="53"/>
      <c r="BA1310" s="32"/>
    </row>
    <row r="1311" spans="1:53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53"/>
      <c r="AZ1311" s="53"/>
      <c r="BA1311" s="32"/>
    </row>
    <row r="1312" spans="1:53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53"/>
      <c r="AZ1312" s="53"/>
      <c r="BA1312" s="32"/>
    </row>
    <row r="1313" spans="1:53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53"/>
      <c r="AZ1313" s="53"/>
      <c r="BA1313" s="32"/>
    </row>
    <row r="1314" spans="1:53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53"/>
      <c r="AZ1314" s="53"/>
      <c r="BA1314" s="32"/>
    </row>
    <row r="1315" spans="1:53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53"/>
      <c r="AZ1315" s="53"/>
      <c r="BA1315" s="32"/>
    </row>
    <row r="1316" spans="1:53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53"/>
      <c r="AZ1316" s="53"/>
      <c r="BA1316" s="32"/>
    </row>
    <row r="1317" spans="1:53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53"/>
      <c r="AZ1317" s="53"/>
      <c r="BA1317" s="32"/>
    </row>
    <row r="1318" spans="1:53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53"/>
      <c r="AZ1318" s="53"/>
      <c r="BA1318" s="32"/>
    </row>
    <row r="1319" spans="1:53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53"/>
      <c r="AZ1319" s="53"/>
      <c r="BA1319" s="32"/>
    </row>
    <row r="1320" spans="1:53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53"/>
      <c r="AZ1320" s="53"/>
      <c r="BA1320" s="32"/>
    </row>
    <row r="1321" spans="1:53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53"/>
      <c r="AZ1321" s="53"/>
      <c r="BA1321" s="32"/>
    </row>
    <row r="1322" spans="1:53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53"/>
      <c r="AZ1322" s="53"/>
      <c r="BA1322" s="32"/>
    </row>
    <row r="1323" spans="1:53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53"/>
      <c r="AZ1323" s="53"/>
      <c r="BA1323" s="32"/>
    </row>
    <row r="1324" spans="1:53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53"/>
      <c r="AZ1324" s="53"/>
      <c r="BA1324" s="32"/>
    </row>
    <row r="1325" spans="1:53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53"/>
      <c r="AZ1325" s="53"/>
      <c r="BA1325" s="32"/>
    </row>
    <row r="1326" spans="1:53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53"/>
      <c r="AZ1326" s="53"/>
      <c r="BA1326" s="32"/>
    </row>
    <row r="1327" spans="1:53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53"/>
      <c r="AZ1327" s="53"/>
      <c r="BA1327" s="32"/>
    </row>
    <row r="1328" spans="1:53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53"/>
      <c r="AZ1328" s="53"/>
      <c r="BA1328" s="32"/>
    </row>
    <row r="1329" spans="1:53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53"/>
      <c r="AZ1329" s="53"/>
      <c r="BA1329" s="32"/>
    </row>
    <row r="1330" spans="1:53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53"/>
      <c r="AZ1330" s="53"/>
      <c r="BA1330" s="32"/>
    </row>
    <row r="1331" spans="1:53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53"/>
      <c r="AZ1331" s="53"/>
      <c r="BA1331" s="32"/>
    </row>
    <row r="1332" spans="1:53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53"/>
      <c r="AZ1332" s="53"/>
      <c r="BA1332" s="32"/>
    </row>
    <row r="1333" spans="1:53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53"/>
      <c r="AZ1333" s="53"/>
      <c r="BA1333" s="32"/>
    </row>
    <row r="1334" spans="1:53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53"/>
      <c r="AZ1334" s="53"/>
      <c r="BA1334" s="32"/>
    </row>
    <row r="1335" spans="1:53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53"/>
      <c r="AZ1335" s="53"/>
      <c r="BA1335" s="32"/>
    </row>
    <row r="1336" spans="1:53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53"/>
      <c r="AZ1336" s="53"/>
      <c r="BA1336" s="32"/>
    </row>
    <row r="1337" spans="1:53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53"/>
      <c r="AZ1337" s="53"/>
      <c r="BA1337" s="32"/>
    </row>
    <row r="1338" spans="1:53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53"/>
      <c r="AZ1338" s="53"/>
      <c r="BA1338" s="32"/>
    </row>
    <row r="1339" spans="1:53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53"/>
      <c r="AZ1339" s="53"/>
      <c r="BA1339" s="32"/>
    </row>
    <row r="1340" spans="1:53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53"/>
      <c r="AZ1340" s="53"/>
      <c r="BA1340" s="32"/>
    </row>
    <row r="1341" spans="1:53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53"/>
      <c r="AZ1341" s="53"/>
      <c r="BA1341" s="32"/>
    </row>
    <row r="1342" spans="1:53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53"/>
      <c r="AZ1342" s="53"/>
      <c r="BA1342" s="32"/>
    </row>
    <row r="1343" spans="1:53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53"/>
      <c r="AZ1343" s="53"/>
      <c r="BA1343" s="32"/>
    </row>
    <row r="1344" spans="1:53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53"/>
      <c r="AZ1344" s="53"/>
      <c r="BA1344" s="32"/>
    </row>
    <row r="1345" spans="1:53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53"/>
      <c r="AZ1345" s="53"/>
      <c r="BA1345" s="32"/>
    </row>
    <row r="1346" spans="1:53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53"/>
      <c r="AZ1346" s="53"/>
      <c r="BA1346" s="32"/>
    </row>
    <row r="1347" spans="1:53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53"/>
      <c r="AZ1347" s="53"/>
      <c r="BA1347" s="32"/>
    </row>
    <row r="1348" spans="1:53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53"/>
      <c r="AZ1348" s="53"/>
      <c r="BA1348" s="32"/>
    </row>
    <row r="1349" spans="1:53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53"/>
      <c r="AZ1349" s="53"/>
      <c r="BA1349" s="32"/>
    </row>
    <row r="1350" spans="1:53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53"/>
      <c r="AZ1350" s="53"/>
      <c r="BA1350" s="32"/>
    </row>
    <row r="1351" spans="1:53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53"/>
      <c r="AZ1351" s="53"/>
      <c r="BA1351" s="32"/>
    </row>
    <row r="1352" spans="1:53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53"/>
      <c r="AZ1352" s="53"/>
      <c r="BA1352" s="32"/>
    </row>
    <row r="1353" spans="1:53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53"/>
      <c r="AZ1353" s="53"/>
      <c r="BA1353" s="32"/>
    </row>
    <row r="1354" spans="1:53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53"/>
      <c r="AZ1354" s="53"/>
      <c r="BA1354" s="32"/>
    </row>
    <row r="1355" spans="1:53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53"/>
      <c r="AZ1355" s="53"/>
      <c r="BA1355" s="32"/>
    </row>
    <row r="1356" spans="1:53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53"/>
      <c r="AZ1356" s="53"/>
      <c r="BA1356" s="32"/>
    </row>
    <row r="1357" spans="1:53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53"/>
      <c r="AZ1357" s="53"/>
      <c r="BA1357" s="32"/>
    </row>
    <row r="1358" spans="1:53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53"/>
      <c r="AZ1358" s="53"/>
      <c r="BA1358" s="32"/>
    </row>
    <row r="1359" spans="1:53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53"/>
      <c r="AZ1359" s="53"/>
      <c r="BA1359" s="32"/>
    </row>
    <row r="1360" spans="1:53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53"/>
      <c r="AZ1360" s="53"/>
      <c r="BA1360" s="32"/>
    </row>
    <row r="1361" spans="1:53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53"/>
      <c r="AZ1361" s="53"/>
      <c r="BA1361" s="32"/>
    </row>
    <row r="1362" spans="1:53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53"/>
      <c r="AZ1362" s="53"/>
      <c r="BA1362" s="32"/>
    </row>
    <row r="1363" spans="1:53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53"/>
      <c r="AZ1363" s="53"/>
      <c r="BA1363" s="32"/>
    </row>
    <row r="1364" spans="1:53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53"/>
      <c r="AZ1364" s="53"/>
      <c r="BA1364" s="32"/>
    </row>
    <row r="1365" spans="1:53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53"/>
      <c r="AZ1365" s="53"/>
      <c r="BA1365" s="32"/>
    </row>
    <row r="1366" spans="1:53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53"/>
      <c r="AZ1366" s="53"/>
      <c r="BA1366" s="32"/>
    </row>
    <row r="1367" spans="1:53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53"/>
      <c r="AZ1367" s="53"/>
      <c r="BA1367" s="32"/>
    </row>
    <row r="1368" spans="1:53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53"/>
      <c r="AZ1368" s="53"/>
      <c r="BA1368" s="32"/>
    </row>
    <row r="1369" spans="1:53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53"/>
      <c r="AZ1369" s="53"/>
      <c r="BA1369" s="32"/>
    </row>
    <row r="1370" spans="1:53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53"/>
      <c r="AZ1370" s="53"/>
      <c r="BA1370" s="32"/>
    </row>
    <row r="1371" spans="1:53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53"/>
      <c r="AZ1371" s="53"/>
      <c r="BA1371" s="32"/>
    </row>
    <row r="1372" spans="1:53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53"/>
      <c r="AZ1372" s="53"/>
      <c r="BA1372" s="32"/>
    </row>
    <row r="1373" spans="1:53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53"/>
      <c r="AZ1373" s="53"/>
      <c r="BA1373" s="32"/>
    </row>
    <row r="1374" spans="1:53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53"/>
      <c r="AZ1374" s="53"/>
      <c r="BA1374" s="32"/>
    </row>
    <row r="1375" spans="1:53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53"/>
      <c r="AZ1375" s="53"/>
      <c r="BA1375" s="32"/>
    </row>
    <row r="1376" spans="1:53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53"/>
      <c r="AZ1376" s="53"/>
      <c r="BA1376" s="32"/>
    </row>
    <row r="1377" spans="1:53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53"/>
      <c r="AZ1377" s="53"/>
      <c r="BA1377" s="32"/>
    </row>
    <row r="1378" spans="1:53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53"/>
      <c r="AZ1378" s="53"/>
      <c r="BA1378" s="32"/>
    </row>
    <row r="1379" spans="1:53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53"/>
      <c r="AZ1379" s="53"/>
      <c r="BA1379" s="32"/>
    </row>
    <row r="1380" spans="1:53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53"/>
      <c r="AZ1380" s="53"/>
      <c r="BA1380" s="32"/>
    </row>
    <row r="1381" spans="1:53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53"/>
      <c r="AZ1381" s="53"/>
      <c r="BA1381" s="32"/>
    </row>
    <row r="1382" spans="1:53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53"/>
      <c r="AZ1382" s="53"/>
      <c r="BA1382" s="32"/>
    </row>
    <row r="1383" spans="1:53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53"/>
      <c r="AZ1383" s="53"/>
      <c r="BA1383" s="32"/>
    </row>
    <row r="1384" spans="1:53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53"/>
      <c r="AZ1384" s="53"/>
      <c r="BA1384" s="32"/>
    </row>
    <row r="1385" spans="1:53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53"/>
      <c r="AZ1385" s="53"/>
      <c r="BA1385" s="32"/>
    </row>
    <row r="1386" spans="1:53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53"/>
      <c r="AZ1386" s="53"/>
      <c r="BA1386" s="32"/>
    </row>
    <row r="1387" spans="1:53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53"/>
      <c r="AZ1387" s="53"/>
      <c r="BA1387" s="32"/>
    </row>
    <row r="1388" spans="1:53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53"/>
      <c r="AZ1388" s="53"/>
      <c r="BA1388" s="32"/>
    </row>
    <row r="1389" spans="1:53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53"/>
      <c r="AZ1389" s="53"/>
      <c r="BA1389" s="32"/>
    </row>
    <row r="1390" spans="1:53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53"/>
      <c r="AZ1390" s="53"/>
      <c r="BA1390" s="32"/>
    </row>
    <row r="1391" spans="1:53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53"/>
      <c r="AZ1391" s="53"/>
      <c r="BA1391" s="32"/>
    </row>
    <row r="1392" spans="1:53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53"/>
      <c r="AZ1392" s="53"/>
      <c r="BA1392" s="32"/>
    </row>
    <row r="1393" spans="1:53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53"/>
      <c r="AZ1393" s="53"/>
      <c r="BA1393" s="32"/>
    </row>
    <row r="1394" spans="1:53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53"/>
      <c r="AZ1394" s="53"/>
      <c r="BA1394" s="32"/>
    </row>
    <row r="1395" spans="1:53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53"/>
      <c r="AZ1395" s="53"/>
      <c r="BA1395" s="32"/>
    </row>
    <row r="1396" spans="1:53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53"/>
      <c r="AZ1396" s="53"/>
      <c r="BA1396" s="32"/>
    </row>
    <row r="1397" spans="1:53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53"/>
      <c r="AZ1397" s="53"/>
      <c r="BA1397" s="32"/>
    </row>
    <row r="1398" spans="1:53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53"/>
      <c r="AZ1398" s="53"/>
      <c r="BA1398" s="32"/>
    </row>
    <row r="1399" spans="1:53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53"/>
      <c r="AZ1399" s="53"/>
      <c r="BA1399" s="32"/>
    </row>
    <row r="1400" spans="1:53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53"/>
      <c r="AZ1400" s="53"/>
      <c r="BA1400" s="32"/>
    </row>
    <row r="1401" spans="1:53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53"/>
      <c r="AZ1401" s="53"/>
      <c r="BA1401" s="32"/>
    </row>
    <row r="1402" spans="1:53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53"/>
      <c r="AZ1402" s="53"/>
      <c r="BA1402" s="32"/>
    </row>
    <row r="1403" spans="1:53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53"/>
      <c r="AZ1403" s="53"/>
      <c r="BA1403" s="32"/>
    </row>
    <row r="1404" spans="1:53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53"/>
      <c r="AZ1404" s="53"/>
      <c r="BA1404" s="32"/>
    </row>
    <row r="1405" spans="1:53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53"/>
      <c r="AZ1405" s="53"/>
      <c r="BA1405" s="32"/>
    </row>
    <row r="1406" spans="1:53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53"/>
      <c r="AZ1406" s="53"/>
      <c r="BA1406" s="32"/>
    </row>
    <row r="1407" spans="1:53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53"/>
      <c r="AZ1407" s="53"/>
      <c r="BA1407" s="32"/>
    </row>
    <row r="1408" spans="1:53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53"/>
      <c r="AZ1408" s="53"/>
      <c r="BA1408" s="32"/>
    </row>
    <row r="1409" spans="1:53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53"/>
      <c r="AZ1409" s="53"/>
      <c r="BA1409" s="32"/>
    </row>
    <row r="1410" spans="1:53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53"/>
      <c r="AZ1410" s="53"/>
      <c r="BA1410" s="32"/>
    </row>
    <row r="1411" spans="1:53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53"/>
      <c r="AZ1411" s="53"/>
      <c r="BA1411" s="32"/>
    </row>
    <row r="1412" spans="1:53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53"/>
      <c r="AZ1412" s="53"/>
      <c r="BA1412" s="32"/>
    </row>
    <row r="1413" spans="1:53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53"/>
      <c r="AZ1413" s="53"/>
      <c r="BA1413" s="32"/>
    </row>
    <row r="1414" spans="1:53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53"/>
      <c r="AZ1414" s="53"/>
      <c r="BA1414" s="32"/>
    </row>
    <row r="1415" spans="1:53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53"/>
      <c r="AZ1415" s="53"/>
      <c r="BA1415" s="32"/>
    </row>
    <row r="1416" spans="1:53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53"/>
      <c r="AZ1416" s="53"/>
      <c r="BA1416" s="32"/>
    </row>
    <row r="1417" spans="1:53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53"/>
      <c r="AZ1417" s="53"/>
      <c r="BA1417" s="32"/>
    </row>
    <row r="1418" spans="1:53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53"/>
      <c r="AZ1418" s="53"/>
      <c r="BA1418" s="32"/>
    </row>
    <row r="1419" spans="1:53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53"/>
      <c r="AZ1419" s="53"/>
      <c r="BA1419" s="32"/>
    </row>
    <row r="1420" spans="1:53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53"/>
      <c r="AZ1420" s="53"/>
      <c r="BA1420" s="32"/>
    </row>
    <row r="1421" spans="1:53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53"/>
      <c r="AZ1421" s="53"/>
      <c r="BA1421" s="32"/>
    </row>
    <row r="1422" spans="1:53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53"/>
      <c r="AZ1422" s="53"/>
      <c r="BA1422" s="32"/>
    </row>
    <row r="1423" spans="1:53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53"/>
      <c r="AZ1423" s="53"/>
      <c r="BA1423" s="32"/>
    </row>
    <row r="1424" spans="1:53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53"/>
      <c r="AZ1424" s="53"/>
      <c r="BA1424" s="32"/>
    </row>
    <row r="1425" spans="1:53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53"/>
      <c r="AZ1425" s="53"/>
      <c r="BA1425" s="32"/>
    </row>
    <row r="1426" spans="1:53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53"/>
      <c r="AZ1426" s="53"/>
      <c r="BA1426" s="32"/>
    </row>
    <row r="1427" spans="1:53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53"/>
      <c r="AZ1427" s="53"/>
      <c r="BA1427" s="32"/>
    </row>
    <row r="1428" spans="1:53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53"/>
      <c r="AZ1428" s="53"/>
      <c r="BA1428" s="32"/>
    </row>
    <row r="1429" spans="1:53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53"/>
      <c r="AZ1429" s="53"/>
      <c r="BA1429" s="32"/>
    </row>
    <row r="1430" spans="1:53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53"/>
      <c r="AZ1430" s="53"/>
      <c r="BA1430" s="32"/>
    </row>
    <row r="1431" spans="1:53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53"/>
      <c r="AZ1431" s="53"/>
      <c r="BA1431" s="32"/>
    </row>
    <row r="1432" spans="1:53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53"/>
      <c r="AZ1432" s="53"/>
      <c r="BA1432" s="32"/>
    </row>
    <row r="1433" spans="1:53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53"/>
      <c r="AZ1433" s="53"/>
      <c r="BA1433" s="32"/>
    </row>
    <row r="1434" spans="1:53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53"/>
      <c r="AZ1434" s="53"/>
      <c r="BA1434" s="32"/>
    </row>
    <row r="1435" spans="1:53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53"/>
      <c r="AZ1435" s="53"/>
      <c r="BA1435" s="32"/>
    </row>
    <row r="1436" spans="1:53" s="66" customFormat="1" x14ac:dyDescent="0.3">
      <c r="A1436" s="55"/>
      <c r="B1436" s="32"/>
      <c r="C1436" s="32"/>
      <c r="D1436" s="32"/>
      <c r="E1436" s="51"/>
      <c r="F1436" s="65"/>
      <c r="AL1436" s="53"/>
      <c r="AM1436" s="53"/>
      <c r="AN1436" s="53"/>
      <c r="AO1436" s="53"/>
      <c r="AP1436" s="53"/>
      <c r="AQ1436" s="53"/>
      <c r="AR1436" s="32"/>
      <c r="AS1436" s="32"/>
      <c r="AT1436" s="32"/>
      <c r="AU1436" s="53"/>
      <c r="AV1436" s="32"/>
      <c r="AW1436" s="32"/>
      <c r="AX1436" s="32"/>
      <c r="AY1436" s="53"/>
      <c r="AZ1436" s="53"/>
      <c r="BA1436" s="32"/>
    </row>
    <row r="1437" spans="1:53" s="66" customFormat="1" x14ac:dyDescent="0.3">
      <c r="A1437" s="55"/>
      <c r="B1437" s="32"/>
      <c r="C1437" s="32"/>
      <c r="D1437" s="32"/>
      <c r="E1437" s="51"/>
      <c r="F1437" s="65"/>
      <c r="AL1437" s="53"/>
      <c r="AM1437" s="53"/>
      <c r="AN1437" s="53"/>
      <c r="AO1437" s="53"/>
      <c r="AP1437" s="53"/>
      <c r="AQ1437" s="53"/>
      <c r="AR1437" s="32"/>
      <c r="AS1437" s="32"/>
      <c r="AT1437" s="32"/>
      <c r="AU1437" s="53"/>
      <c r="AV1437" s="32"/>
      <c r="AW1437" s="32"/>
      <c r="AX1437" s="32"/>
      <c r="AY1437" s="53"/>
      <c r="AZ1437" s="53"/>
      <c r="BA1437" s="32"/>
    </row>
    <row r="1438" spans="1:53" s="66" customFormat="1" x14ac:dyDescent="0.3">
      <c r="A1438" s="55"/>
      <c r="B1438" s="32"/>
      <c r="C1438" s="32"/>
      <c r="D1438" s="32"/>
      <c r="E1438" s="51"/>
      <c r="F1438" s="65"/>
      <c r="AL1438" s="53"/>
      <c r="AM1438" s="53"/>
      <c r="AN1438" s="53"/>
      <c r="AO1438" s="53"/>
      <c r="AP1438" s="53"/>
      <c r="AQ1438" s="53"/>
      <c r="AR1438" s="32"/>
      <c r="AS1438" s="32"/>
      <c r="AT1438" s="32"/>
      <c r="AU1438" s="53"/>
      <c r="AV1438" s="32"/>
      <c r="AW1438" s="32"/>
      <c r="AX1438" s="32"/>
      <c r="AY1438" s="53"/>
      <c r="AZ1438" s="53"/>
      <c r="BA1438" s="32"/>
    </row>
    <row r="1439" spans="1:53" s="66" customFormat="1" x14ac:dyDescent="0.3">
      <c r="A1439" s="55"/>
      <c r="B1439" s="32"/>
      <c r="C1439" s="32"/>
      <c r="D1439" s="32"/>
      <c r="E1439" s="51"/>
      <c r="F1439" s="65"/>
      <c r="AL1439" s="53"/>
      <c r="AM1439" s="53"/>
      <c r="AN1439" s="53"/>
      <c r="AO1439" s="53"/>
      <c r="AP1439" s="53"/>
      <c r="AQ1439" s="53"/>
      <c r="AR1439" s="32"/>
      <c r="AS1439" s="32"/>
      <c r="AT1439" s="32"/>
      <c r="AU1439" s="53"/>
      <c r="AV1439" s="32"/>
      <c r="AW1439" s="32"/>
      <c r="AX1439" s="32"/>
      <c r="AY1439" s="53"/>
      <c r="AZ1439" s="53"/>
      <c r="BA1439" s="32"/>
    </row>
    <row r="1440" spans="1:53" s="66" customFormat="1" x14ac:dyDescent="0.3">
      <c r="A1440" s="55"/>
      <c r="B1440" s="32"/>
      <c r="C1440" s="32"/>
      <c r="D1440" s="32"/>
      <c r="E1440" s="51"/>
      <c r="F1440" s="65"/>
      <c r="AL1440" s="53"/>
      <c r="AM1440" s="53"/>
      <c r="AN1440" s="53"/>
      <c r="AO1440" s="53"/>
      <c r="AP1440" s="53"/>
      <c r="AQ1440" s="53"/>
      <c r="AR1440" s="32"/>
      <c r="AS1440" s="32"/>
      <c r="AT1440" s="32"/>
      <c r="AU1440" s="53"/>
      <c r="AV1440" s="32"/>
      <c r="AW1440" s="32"/>
      <c r="AX1440" s="32"/>
      <c r="AY1440" s="53"/>
      <c r="AZ1440" s="53"/>
      <c r="BA1440" s="32"/>
    </row>
    <row r="1441" spans="1:53" s="66" customFormat="1" x14ac:dyDescent="0.3">
      <c r="A1441" s="55"/>
      <c r="B1441" s="32"/>
      <c r="C1441" s="32"/>
      <c r="D1441" s="32"/>
      <c r="E1441" s="51"/>
      <c r="F1441" s="65"/>
      <c r="AL1441" s="53"/>
      <c r="AM1441" s="53"/>
      <c r="AN1441" s="53"/>
      <c r="AO1441" s="53"/>
      <c r="AP1441" s="53"/>
      <c r="AQ1441" s="53"/>
      <c r="AR1441" s="32"/>
      <c r="AS1441" s="32"/>
      <c r="AT1441" s="32"/>
      <c r="AU1441" s="53"/>
      <c r="AV1441" s="32"/>
      <c r="AW1441" s="32"/>
      <c r="AX1441" s="32"/>
      <c r="AY1441" s="53"/>
      <c r="AZ1441" s="53"/>
      <c r="BA1441" s="32"/>
    </row>
  </sheetData>
  <autoFilter ref="A7:BA67"/>
  <mergeCells count="24">
    <mergeCell ref="AZ5:AZ6"/>
    <mergeCell ref="BA5:BA6"/>
    <mergeCell ref="AT5:AT6"/>
    <mergeCell ref="AU5:AU6"/>
    <mergeCell ref="AV5:AV6"/>
    <mergeCell ref="AW5:AW6"/>
    <mergeCell ref="AX5:AX6"/>
    <mergeCell ref="AY5:AY6"/>
    <mergeCell ref="AS5:AS6"/>
    <mergeCell ref="AW1:AW3"/>
    <mergeCell ref="AY1:AY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</mergeCells>
  <conditionalFormatting sqref="F5 C5:D5">
    <cfRule type="duplicateValues" dxfId="781" priority="506"/>
  </conditionalFormatting>
  <conditionalFormatting sqref="F5 D3:D4">
    <cfRule type="timePeriod" dxfId="780" priority="505" timePeriod="thisMonth">
      <formula>AND(MONTH(D3)=MONTH(TODAY()),YEAR(D3)=YEAR(TODAY()))</formula>
    </cfRule>
  </conditionalFormatting>
  <conditionalFormatting sqref="H5:AK5 AD6:AE7 AG6:AI7 P6:AB7 G5:G7 AJ6 AK6:AK7 AK9:AK44 G31:AD31 AK46">
    <cfRule type="expression" dxfId="779" priority="504">
      <formula>WEEKDAY(G$5)=1</formula>
    </cfRule>
  </conditionalFormatting>
  <conditionalFormatting sqref="G6:G7">
    <cfRule type="cellIs" dxfId="778" priority="503" operator="equal">
      <formula>0</formula>
    </cfRule>
  </conditionalFormatting>
  <conditionalFormatting sqref="I5">
    <cfRule type="expression" dxfId="777" priority="502">
      <formula>WEEKDAY(I$5)=1</formula>
    </cfRule>
  </conditionalFormatting>
  <conditionalFormatting sqref="S5">
    <cfRule type="expression" dxfId="776" priority="501">
      <formula>WEEKDAY(S$5)=1</formula>
    </cfRule>
  </conditionalFormatting>
  <conditionalFormatting sqref="L5">
    <cfRule type="expression" dxfId="775" priority="500">
      <formula>WEEKDAY(L$5)=1</formula>
    </cfRule>
  </conditionalFormatting>
  <conditionalFormatting sqref="AG5">
    <cfRule type="expression" dxfId="774" priority="499">
      <formula>WEEKDAY(AG$5)=1</formula>
    </cfRule>
  </conditionalFormatting>
  <conditionalFormatting sqref="X5:Y5">
    <cfRule type="expression" dxfId="773" priority="498">
      <formula>WEEKDAY(X$5)=1</formula>
    </cfRule>
  </conditionalFormatting>
  <conditionalFormatting sqref="Z5">
    <cfRule type="expression" dxfId="772" priority="497">
      <formula>WEEKDAY(Z$5)=1</formula>
    </cfRule>
  </conditionalFormatting>
  <conditionalFormatting sqref="I6:N7">
    <cfRule type="expression" dxfId="771" priority="496">
      <formula>WEEKDAY(I$5)=1</formula>
    </cfRule>
  </conditionalFormatting>
  <conditionalFormatting sqref="M5">
    <cfRule type="expression" dxfId="770" priority="495">
      <formula>WEEKDAY(M$5)=1</formula>
    </cfRule>
  </conditionalFormatting>
  <conditionalFormatting sqref="P5">
    <cfRule type="expression" dxfId="769" priority="494">
      <formula>WEEKDAY(P$5)=1</formula>
    </cfRule>
  </conditionalFormatting>
  <conditionalFormatting sqref="T5">
    <cfRule type="expression" dxfId="768" priority="493">
      <formula>WEEKDAY(T$5)=1</formula>
    </cfRule>
  </conditionalFormatting>
  <conditionalFormatting sqref="W5">
    <cfRule type="expression" dxfId="767" priority="492">
      <formula>WEEKDAY(W$5)=1</formula>
    </cfRule>
  </conditionalFormatting>
  <conditionalFormatting sqref="AA5">
    <cfRule type="expression" dxfId="766" priority="491">
      <formula>WEEKDAY(AA$5)=1</formula>
    </cfRule>
  </conditionalFormatting>
  <conditionalFormatting sqref="AD5">
    <cfRule type="expression" dxfId="765" priority="490">
      <formula>WEEKDAY(AD$5)=1</formula>
    </cfRule>
  </conditionalFormatting>
  <conditionalFormatting sqref="AH5">
    <cfRule type="expression" dxfId="764" priority="489">
      <formula>WEEKDAY(AH$5)=1</formula>
    </cfRule>
  </conditionalFormatting>
  <conditionalFormatting sqref="AK5">
    <cfRule type="expression" dxfId="763" priority="488">
      <formula>WEEKDAY(AK$5)=1</formula>
    </cfRule>
  </conditionalFormatting>
  <conditionalFormatting sqref="E1442:E1048576">
    <cfRule type="cellIs" dxfId="762" priority="487" operator="greaterThan">
      <formula>43556</formula>
    </cfRule>
  </conditionalFormatting>
  <conditionalFormatting sqref="AF5">
    <cfRule type="expression" dxfId="761" priority="486">
      <formula>WEEKDAY(AF$5)=1</formula>
    </cfRule>
  </conditionalFormatting>
  <conditionalFormatting sqref="AF6:AF7">
    <cfRule type="expression" dxfId="760" priority="485">
      <formula>WEEKDAY(AF$5)=1</formula>
    </cfRule>
  </conditionalFormatting>
  <conditionalFormatting sqref="K5">
    <cfRule type="expression" dxfId="759" priority="484">
      <formula>WEEKDAY(K$5)=1</formula>
    </cfRule>
  </conditionalFormatting>
  <conditionalFormatting sqref="AC5:AC7">
    <cfRule type="expression" dxfId="758" priority="483">
      <formula>WEEKDAY(AC$5)=1</formula>
    </cfRule>
  </conditionalFormatting>
  <conditionalFormatting sqref="AJ5:AJ7 AK5:AK6">
    <cfRule type="expression" dxfId="757" priority="482">
      <formula>WEEKDAY(AJ$5)=1</formula>
    </cfRule>
  </conditionalFormatting>
  <conditionalFormatting sqref="O5:O7">
    <cfRule type="expression" dxfId="756" priority="481">
      <formula>WEEKDAY(O$5)=1</formula>
    </cfRule>
  </conditionalFormatting>
  <conditionalFormatting sqref="H5:H7">
    <cfRule type="expression" dxfId="755" priority="480">
      <formula>WEEKDAY(H$5)=1</formula>
    </cfRule>
  </conditionalFormatting>
  <conditionalFormatting sqref="G7:W7 Y7:AK7 G6:AK6">
    <cfRule type="expression" dxfId="754" priority="479">
      <formula>WEEKDAY(G$5)=1</formula>
    </cfRule>
  </conditionalFormatting>
  <conditionalFormatting sqref="C1442:D1048576 A3:A4 E4 B1245:B1441 C5:D5">
    <cfRule type="duplicateValues" dxfId="753" priority="478"/>
  </conditionalFormatting>
  <conditionalFormatting sqref="AK6:AK7">
    <cfRule type="expression" dxfId="752" priority="477">
      <formula>WEEKDAY(AK$5)=1</formula>
    </cfRule>
  </conditionalFormatting>
  <conditionalFormatting sqref="E5">
    <cfRule type="duplicateValues" dxfId="751" priority="476"/>
  </conditionalFormatting>
  <conditionalFormatting sqref="E5">
    <cfRule type="duplicateValues" dxfId="750" priority="475"/>
  </conditionalFormatting>
  <conditionalFormatting sqref="G7:W7 Y7:AK7 G5:AK6">
    <cfRule type="expression" dxfId="749" priority="474">
      <formula>WEEKDAY(G$5)=1</formula>
    </cfRule>
  </conditionalFormatting>
  <conditionalFormatting sqref="B8">
    <cfRule type="duplicateValues" dxfId="748" priority="473"/>
  </conditionalFormatting>
  <conditionalFormatting sqref="F8">
    <cfRule type="cellIs" dxfId="747" priority="472" operator="greaterThan">
      <formula>#REF!</formula>
    </cfRule>
  </conditionalFormatting>
  <conditionalFormatting sqref="E8">
    <cfRule type="cellIs" dxfId="746" priority="471" operator="greaterThan">
      <formula>43586</formula>
    </cfRule>
  </conditionalFormatting>
  <conditionalFormatting sqref="AT55:AT65 AT73:AT74 AT67:AT69 AT76:AT1048576 AT1:AT44 AT46:AT53">
    <cfRule type="cellIs" dxfId="745" priority="470" operator="lessThan">
      <formula>0</formula>
    </cfRule>
  </conditionalFormatting>
  <conditionalFormatting sqref="AK6">
    <cfRule type="expression" dxfId="744" priority="469">
      <formula>WEEKDAY(AK$5)=1</formula>
    </cfRule>
  </conditionalFormatting>
  <conditionalFormatting sqref="AK5">
    <cfRule type="expression" dxfId="743" priority="468">
      <formula>WEEKDAY(AK$5)=1</formula>
    </cfRule>
  </conditionalFormatting>
  <conditionalFormatting sqref="AK5">
    <cfRule type="expression" dxfId="742" priority="466">
      <formula>WEEKDAY(AK$5)=1</formula>
    </cfRule>
  </conditionalFormatting>
  <conditionalFormatting sqref="AK6">
    <cfRule type="expression" dxfId="741" priority="467">
      <formula>WEEKDAY(AK$5)=1</formula>
    </cfRule>
  </conditionalFormatting>
  <conditionalFormatting sqref="AT66">
    <cfRule type="cellIs" dxfId="740" priority="465" operator="lessThan">
      <formula>0</formula>
    </cfRule>
  </conditionalFormatting>
  <conditionalFormatting sqref="AI5:AK5">
    <cfRule type="expression" dxfId="739" priority="464">
      <formula>WEEKDAY(AI$5)=1</formula>
    </cfRule>
  </conditionalFormatting>
  <conditionalFormatting sqref="AT70">
    <cfRule type="cellIs" dxfId="738" priority="463" operator="lessThan">
      <formula>0</formula>
    </cfRule>
  </conditionalFormatting>
  <conditionalFormatting sqref="AT71">
    <cfRule type="cellIs" dxfId="737" priority="462" operator="lessThan">
      <formula>0</formula>
    </cfRule>
  </conditionalFormatting>
  <conditionalFormatting sqref="AT72">
    <cfRule type="cellIs" dxfId="736" priority="461" operator="lessThan">
      <formula>0</formula>
    </cfRule>
  </conditionalFormatting>
  <conditionalFormatting sqref="AK9:AK44 G31:AD31 AK46">
    <cfRule type="cellIs" dxfId="735" priority="459" operator="equal">
      <formula>0</formula>
    </cfRule>
    <cfRule type="expression" dxfId="734" priority="460">
      <formula>WEEKDAY(G$5)=1</formula>
    </cfRule>
  </conditionalFormatting>
  <conditionalFormatting sqref="AK9:AK44 G31:AD31 AK46">
    <cfRule type="expression" dxfId="733" priority="457">
      <formula>WEEKDAY(G$5)=1</formula>
    </cfRule>
    <cfRule type="cellIs" dxfId="732" priority="458" operator="equal">
      <formula>0</formula>
    </cfRule>
  </conditionalFormatting>
  <conditionalFormatting sqref="AT75">
    <cfRule type="cellIs" dxfId="731" priority="456" operator="lessThan">
      <formula>0</formula>
    </cfRule>
  </conditionalFormatting>
  <conditionalFormatting sqref="AK8">
    <cfRule type="cellIs" dxfId="730" priority="436" operator="equal">
      <formula>0</formula>
    </cfRule>
    <cfRule type="expression" dxfId="729" priority="437">
      <formula>WEEKDAY(AK$5)=1</formula>
    </cfRule>
  </conditionalFormatting>
  <conditionalFormatting sqref="AK8">
    <cfRule type="expression" dxfId="728" priority="434">
      <formula>WEEKDAY(AK$5)=1</formula>
    </cfRule>
    <cfRule type="cellIs" dxfId="727" priority="435" operator="equal">
      <formula>0</formula>
    </cfRule>
  </conditionalFormatting>
  <conditionalFormatting sqref="AK8">
    <cfRule type="expression" dxfId="726" priority="432">
      <formula>AK8="KL"</formula>
    </cfRule>
    <cfRule type="expression" dxfId="725" priority="433">
      <formula>#REF!="KL"</formula>
    </cfRule>
  </conditionalFormatting>
  <conditionalFormatting sqref="AK9:AK44 G31:AD31 AK46">
    <cfRule type="expression" dxfId="724" priority="444">
      <formula>G9="KL"</formula>
    </cfRule>
    <cfRule type="expression" dxfId="723" priority="445">
      <formula>#REF!="KL"</formula>
    </cfRule>
  </conditionalFormatting>
  <conditionalFormatting sqref="AK9:AK44 G31:AD31 AK46">
    <cfRule type="expression" dxfId="722" priority="450">
      <formula>G9="O"</formula>
    </cfRule>
    <cfRule type="expression" dxfId="721" priority="451">
      <formula>G9="P/2"</formula>
    </cfRule>
    <cfRule type="expression" dxfId="720" priority="452">
      <formula>G9="P"</formula>
    </cfRule>
    <cfRule type="expression" dxfId="719" priority="453">
      <formula>$G9="P"</formula>
    </cfRule>
    <cfRule type="expression" dxfId="718" priority="454">
      <formula>#REF!="P"</formula>
    </cfRule>
  </conditionalFormatting>
  <conditionalFormatting sqref="AK8">
    <cfRule type="expression" dxfId="717" priority="443">
      <formula>WEEKDAY(AK$5)=1</formula>
    </cfRule>
  </conditionalFormatting>
  <conditionalFormatting sqref="AK8">
    <cfRule type="expression" dxfId="716" priority="438">
      <formula>AK8="O"</formula>
    </cfRule>
    <cfRule type="expression" dxfId="715" priority="439">
      <formula>AK8="P/2"</formula>
    </cfRule>
    <cfRule type="expression" dxfId="714" priority="440">
      <formula>AK8="P"</formula>
    </cfRule>
    <cfRule type="expression" dxfId="713" priority="441">
      <formula>$G8="P"</formula>
    </cfRule>
    <cfRule type="expression" dxfId="712" priority="442">
      <formula>#REF!="P"</formula>
    </cfRule>
  </conditionalFormatting>
  <conditionalFormatting sqref="AK47">
    <cfRule type="expression" dxfId="711" priority="424">
      <formula>WEEKDAY(AK$5)=1</formula>
    </cfRule>
  </conditionalFormatting>
  <conditionalFormatting sqref="AK47">
    <cfRule type="cellIs" dxfId="710" priority="417" operator="equal">
      <formula>0</formula>
    </cfRule>
    <cfRule type="expression" dxfId="709" priority="418">
      <formula>WEEKDAY(AK$5)=1</formula>
    </cfRule>
  </conditionalFormatting>
  <conditionalFormatting sqref="AK47">
    <cfRule type="expression" dxfId="708" priority="415">
      <formula>WEEKDAY(AK$5)=1</formula>
    </cfRule>
    <cfRule type="cellIs" dxfId="707" priority="416" operator="equal">
      <formula>0</formula>
    </cfRule>
  </conditionalFormatting>
  <conditionalFormatting sqref="AK47">
    <cfRule type="expression" dxfId="706" priority="413">
      <formula>AK47="KL"</formula>
    </cfRule>
    <cfRule type="expression" dxfId="705" priority="414">
      <formula>#REF!="KL"</formula>
    </cfRule>
  </conditionalFormatting>
  <conditionalFormatting sqref="AK47">
    <cfRule type="expression" dxfId="704" priority="419">
      <formula>AK47="O"</formula>
    </cfRule>
    <cfRule type="expression" dxfId="703" priority="420">
      <formula>AK47="P/2"</formula>
    </cfRule>
    <cfRule type="expression" dxfId="702" priority="421">
      <formula>AK47="P"</formula>
    </cfRule>
    <cfRule type="expression" dxfId="701" priority="422">
      <formula>$G47="P"</formula>
    </cfRule>
    <cfRule type="expression" dxfId="700" priority="423">
      <formula>#REF!="P"</formula>
    </cfRule>
  </conditionalFormatting>
  <conditionalFormatting sqref="AK52">
    <cfRule type="expression" dxfId="699" priority="412">
      <formula>WEEKDAY(AK$5)=1</formula>
    </cfRule>
  </conditionalFormatting>
  <conditionalFormatting sqref="AK52">
    <cfRule type="cellIs" dxfId="698" priority="405" operator="equal">
      <formula>0</formula>
    </cfRule>
    <cfRule type="expression" dxfId="697" priority="406">
      <formula>WEEKDAY(AK$5)=1</formula>
    </cfRule>
  </conditionalFormatting>
  <conditionalFormatting sqref="AK52">
    <cfRule type="expression" dxfId="696" priority="403">
      <formula>WEEKDAY(AK$5)=1</formula>
    </cfRule>
    <cfRule type="cellIs" dxfId="695" priority="404" operator="equal">
      <formula>0</formula>
    </cfRule>
  </conditionalFormatting>
  <conditionalFormatting sqref="AK52">
    <cfRule type="expression" dxfId="694" priority="401">
      <formula>AK52="KL"</formula>
    </cfRule>
    <cfRule type="expression" dxfId="693" priority="402">
      <formula>#REF!="KL"</formula>
    </cfRule>
  </conditionalFormatting>
  <conditionalFormatting sqref="AK52">
    <cfRule type="expression" dxfId="692" priority="407">
      <formula>AK52="O"</formula>
    </cfRule>
    <cfRule type="expression" dxfId="691" priority="408">
      <formula>AK52="P/2"</formula>
    </cfRule>
    <cfRule type="expression" dxfId="690" priority="409">
      <formula>AK52="P"</formula>
    </cfRule>
    <cfRule type="expression" dxfId="689" priority="410">
      <formula>$G52="P"</formula>
    </cfRule>
    <cfRule type="expression" dxfId="688" priority="411">
      <formula>#REF!="P"</formula>
    </cfRule>
  </conditionalFormatting>
  <conditionalFormatting sqref="AK51">
    <cfRule type="expression" dxfId="687" priority="400">
      <formula>WEEKDAY(AK$5)=1</formula>
    </cfRule>
  </conditionalFormatting>
  <conditionalFormatting sqref="AK51">
    <cfRule type="cellIs" dxfId="686" priority="393" operator="equal">
      <formula>0</formula>
    </cfRule>
    <cfRule type="expression" dxfId="685" priority="394">
      <formula>WEEKDAY(AK$5)=1</formula>
    </cfRule>
  </conditionalFormatting>
  <conditionalFormatting sqref="AK51">
    <cfRule type="expression" dxfId="684" priority="391">
      <formula>WEEKDAY(AK$5)=1</formula>
    </cfRule>
    <cfRule type="cellIs" dxfId="683" priority="392" operator="equal">
      <formula>0</formula>
    </cfRule>
  </conditionalFormatting>
  <conditionalFormatting sqref="AK51">
    <cfRule type="expression" dxfId="682" priority="389">
      <formula>AK51="KL"</formula>
    </cfRule>
    <cfRule type="expression" dxfId="681" priority="390">
      <formula>#REF!="KL"</formula>
    </cfRule>
  </conditionalFormatting>
  <conditionalFormatting sqref="AK51">
    <cfRule type="expression" dxfId="680" priority="395">
      <formula>AK51="O"</formula>
    </cfRule>
    <cfRule type="expression" dxfId="679" priority="396">
      <formula>AK51="P/2"</formula>
    </cfRule>
    <cfRule type="expression" dxfId="678" priority="397">
      <formula>AK51="P"</formula>
    </cfRule>
    <cfRule type="expression" dxfId="677" priority="398">
      <formula>$G51="P"</formula>
    </cfRule>
    <cfRule type="expression" dxfId="676" priority="399">
      <formula>#REF!="P"</formula>
    </cfRule>
  </conditionalFormatting>
  <conditionalFormatting sqref="AK53">
    <cfRule type="expression" dxfId="675" priority="387">
      <formula>WEEKDAY(AK$5)=1</formula>
    </cfRule>
  </conditionalFormatting>
  <conditionalFormatting sqref="AK53">
    <cfRule type="cellIs" dxfId="674" priority="380" operator="equal">
      <formula>0</formula>
    </cfRule>
    <cfRule type="expression" dxfId="673" priority="381">
      <formula>WEEKDAY(AK$5)=1</formula>
    </cfRule>
  </conditionalFormatting>
  <conditionalFormatting sqref="AK53">
    <cfRule type="expression" dxfId="672" priority="378">
      <formula>WEEKDAY(AK$5)=1</formula>
    </cfRule>
    <cfRule type="cellIs" dxfId="671" priority="379" operator="equal">
      <formula>0</formula>
    </cfRule>
  </conditionalFormatting>
  <conditionalFormatting sqref="AK53">
    <cfRule type="expression" dxfId="670" priority="376">
      <formula>AK53="KL"</formula>
    </cfRule>
    <cfRule type="expression" dxfId="669" priority="377">
      <formula>#REF!="KL"</formula>
    </cfRule>
  </conditionalFormatting>
  <conditionalFormatting sqref="AK53">
    <cfRule type="expression" dxfId="668" priority="382">
      <formula>AK53="O"</formula>
    </cfRule>
    <cfRule type="expression" dxfId="667" priority="383">
      <formula>AK53="P/2"</formula>
    </cfRule>
    <cfRule type="expression" dxfId="666" priority="384">
      <formula>AK53="P"</formula>
    </cfRule>
    <cfRule type="expression" dxfId="665" priority="385">
      <formula>$G53="P"</formula>
    </cfRule>
    <cfRule type="expression" dxfId="664" priority="386">
      <formula>#REF!="P"</formula>
    </cfRule>
  </conditionalFormatting>
  <conditionalFormatting sqref="AE31:AJ31">
    <cfRule type="expression" dxfId="663" priority="195">
      <formula>WEEKDAY(AE$5)=1</formula>
    </cfRule>
  </conditionalFormatting>
  <conditionalFormatting sqref="AE31:AJ31">
    <cfRule type="cellIs" dxfId="662" priority="193" operator="equal">
      <formula>0</formula>
    </cfRule>
    <cfRule type="expression" dxfId="661" priority="194">
      <formula>WEEKDAY(AE$5)=1</formula>
    </cfRule>
  </conditionalFormatting>
  <conditionalFormatting sqref="AE31:AJ31">
    <cfRule type="expression" dxfId="660" priority="191">
      <formula>WEEKDAY(AE$5)=1</formula>
    </cfRule>
    <cfRule type="cellIs" dxfId="659" priority="192" operator="equal">
      <formula>0</formula>
    </cfRule>
  </conditionalFormatting>
  <conditionalFormatting sqref="AE31:AJ31">
    <cfRule type="expression" dxfId="658" priority="184">
      <formula>AE31="KL"</formula>
    </cfRule>
    <cfRule type="expression" dxfId="657" priority="185">
      <formula>#REF!="KL"</formula>
    </cfRule>
  </conditionalFormatting>
  <conditionalFormatting sqref="AE31:AJ31">
    <cfRule type="expression" dxfId="656" priority="186">
      <formula>AE31="O"</formula>
    </cfRule>
    <cfRule type="expression" dxfId="655" priority="187">
      <formula>AE31="P/2"</formula>
    </cfRule>
    <cfRule type="expression" dxfId="654" priority="188">
      <formula>AE31="P"</formula>
    </cfRule>
    <cfRule type="expression" dxfId="653" priority="189">
      <formula>$G31="P"</formula>
    </cfRule>
    <cfRule type="expression" dxfId="652" priority="190">
      <formula>#REF!="P"</formula>
    </cfRule>
  </conditionalFormatting>
  <conditionalFormatting sqref="G8:AD8">
    <cfRule type="expression" dxfId="651" priority="179">
      <formula>G8="O"</formula>
    </cfRule>
    <cfRule type="expression" dxfId="650" priority="180">
      <formula>G8="P/2"</formula>
    </cfRule>
    <cfRule type="expression" dxfId="649" priority="181">
      <formula>G8="P"</formula>
    </cfRule>
    <cfRule type="expression" dxfId="648" priority="182">
      <formula>$G8="P"</formula>
    </cfRule>
    <cfRule type="expression" dxfId="647" priority="183">
      <formula>#REF!="P"</formula>
    </cfRule>
  </conditionalFormatting>
  <conditionalFormatting sqref="G8:AD8">
    <cfRule type="expression" dxfId="646" priority="178">
      <formula>WEEKDAY(G$5)=1</formula>
    </cfRule>
  </conditionalFormatting>
  <conditionalFormatting sqref="G8:AD8">
    <cfRule type="cellIs" dxfId="645" priority="176" operator="equal">
      <formula>0</formula>
    </cfRule>
    <cfRule type="expression" dxfId="644" priority="177">
      <formula>WEEKDAY(G$5)=1</formula>
    </cfRule>
  </conditionalFormatting>
  <conditionalFormatting sqref="G8:AD8">
    <cfRule type="expression" dxfId="643" priority="174">
      <formula>WEEKDAY(G$5)=1</formula>
    </cfRule>
    <cfRule type="cellIs" dxfId="642" priority="175" operator="equal">
      <formula>0</formula>
    </cfRule>
  </conditionalFormatting>
  <conditionalFormatting sqref="G8:AD8">
    <cfRule type="expression" dxfId="641" priority="172">
      <formula>G8="KL"</formula>
    </cfRule>
    <cfRule type="expression" dxfId="640" priority="173">
      <formula>#REF!="KL"</formula>
    </cfRule>
  </conditionalFormatting>
  <conditionalFormatting sqref="AE8:AJ8">
    <cfRule type="expression" dxfId="639" priority="167">
      <formula>AE8="O"</formula>
    </cfRule>
    <cfRule type="expression" dxfId="638" priority="168">
      <formula>AE8="P/2"</formula>
    </cfRule>
    <cfRule type="expression" dxfId="637" priority="169">
      <formula>AE8="P"</formula>
    </cfRule>
    <cfRule type="expression" dxfId="636" priority="170">
      <formula>$G8="P"</formula>
    </cfRule>
    <cfRule type="expression" dxfId="635" priority="171">
      <formula>#REF!="P"</formula>
    </cfRule>
  </conditionalFormatting>
  <conditionalFormatting sqref="AE8:AJ8">
    <cfRule type="expression" dxfId="634" priority="166">
      <formula>WEEKDAY(AE$5)=1</formula>
    </cfRule>
  </conditionalFormatting>
  <conditionalFormatting sqref="AE8:AJ8">
    <cfRule type="cellIs" dxfId="633" priority="164" operator="equal">
      <formula>0</formula>
    </cfRule>
    <cfRule type="expression" dxfId="632" priority="165">
      <formula>WEEKDAY(AE$5)=1</formula>
    </cfRule>
  </conditionalFormatting>
  <conditionalFormatting sqref="AE8:AJ8">
    <cfRule type="expression" dxfId="631" priority="162">
      <formula>WEEKDAY(AE$5)=1</formula>
    </cfRule>
    <cfRule type="cellIs" dxfId="630" priority="163" operator="equal">
      <formula>0</formula>
    </cfRule>
  </conditionalFormatting>
  <conditionalFormatting sqref="AE8:AJ8">
    <cfRule type="expression" dxfId="629" priority="160">
      <formula>AE8="KL"</formula>
    </cfRule>
    <cfRule type="expression" dxfId="628" priority="161">
      <formula>#REF!="KL"</formula>
    </cfRule>
  </conditionalFormatting>
  <conditionalFormatting sqref="G9:AD30">
    <cfRule type="expression" dxfId="627" priority="155">
      <formula>G9="O"</formula>
    </cfRule>
    <cfRule type="expression" dxfId="626" priority="156">
      <formula>G9="P/2"</formula>
    </cfRule>
    <cfRule type="expression" dxfId="625" priority="157">
      <formula>G9="P"</formula>
    </cfRule>
    <cfRule type="expression" dxfId="624" priority="158">
      <formula>$G9="P"</formula>
    </cfRule>
    <cfRule type="expression" dxfId="623" priority="159">
      <formula>#REF!="P"</formula>
    </cfRule>
  </conditionalFormatting>
  <conditionalFormatting sqref="G9:AD30">
    <cfRule type="expression" dxfId="622" priority="154">
      <formula>WEEKDAY(G$5)=1</formula>
    </cfRule>
  </conditionalFormatting>
  <conditionalFormatting sqref="G9:AD30">
    <cfRule type="cellIs" dxfId="621" priority="152" operator="equal">
      <formula>0</formula>
    </cfRule>
    <cfRule type="expression" dxfId="620" priority="153">
      <formula>WEEKDAY(G$5)=1</formula>
    </cfRule>
  </conditionalFormatting>
  <conditionalFormatting sqref="G9:AD30">
    <cfRule type="expression" dxfId="619" priority="150">
      <formula>WEEKDAY(G$5)=1</formula>
    </cfRule>
    <cfRule type="cellIs" dxfId="618" priority="151" operator="equal">
      <formula>0</formula>
    </cfRule>
  </conditionalFormatting>
  <conditionalFormatting sqref="G9:AD30">
    <cfRule type="expression" dxfId="617" priority="148">
      <formula>G9="KL"</formula>
    </cfRule>
    <cfRule type="expression" dxfId="616" priority="149">
      <formula>#REF!="KL"</formula>
    </cfRule>
  </conditionalFormatting>
  <conditionalFormatting sqref="AE9:AJ30">
    <cfRule type="expression" dxfId="615" priority="143">
      <formula>AE9="O"</formula>
    </cfRule>
    <cfRule type="expression" dxfId="614" priority="144">
      <formula>AE9="P/2"</formula>
    </cfRule>
    <cfRule type="expression" dxfId="613" priority="145">
      <formula>AE9="P"</formula>
    </cfRule>
    <cfRule type="expression" dxfId="612" priority="146">
      <formula>$G9="P"</formula>
    </cfRule>
    <cfRule type="expression" dxfId="611" priority="147">
      <formula>#REF!="P"</formula>
    </cfRule>
  </conditionalFormatting>
  <conditionalFormatting sqref="AE9:AJ30">
    <cfRule type="expression" dxfId="610" priority="142">
      <formula>WEEKDAY(AE$5)=1</formula>
    </cfRule>
  </conditionalFormatting>
  <conditionalFormatting sqref="AE9:AJ30">
    <cfRule type="cellIs" dxfId="609" priority="140" operator="equal">
      <formula>0</formula>
    </cfRule>
    <cfRule type="expression" dxfId="608" priority="141">
      <formula>WEEKDAY(AE$5)=1</formula>
    </cfRule>
  </conditionalFormatting>
  <conditionalFormatting sqref="AE9:AJ30">
    <cfRule type="expression" dxfId="607" priority="138">
      <formula>WEEKDAY(AE$5)=1</formula>
    </cfRule>
    <cfRule type="cellIs" dxfId="606" priority="139" operator="equal">
      <formula>0</formula>
    </cfRule>
  </conditionalFormatting>
  <conditionalFormatting sqref="AE9:AJ30">
    <cfRule type="expression" dxfId="605" priority="136">
      <formula>AE9="KL"</formula>
    </cfRule>
    <cfRule type="expression" dxfId="604" priority="137">
      <formula>#REF!="KL"</formula>
    </cfRule>
  </conditionalFormatting>
  <conditionalFormatting sqref="G32:AD44 G52:AD53 I51:AD51 G46:AD47">
    <cfRule type="expression" dxfId="603" priority="131">
      <formula>G32="O"</formula>
    </cfRule>
    <cfRule type="expression" dxfId="602" priority="132">
      <formula>G32="P/2"</formula>
    </cfRule>
    <cfRule type="expression" dxfId="601" priority="133">
      <formula>G32="P"</formula>
    </cfRule>
    <cfRule type="expression" dxfId="600" priority="134">
      <formula>$G32="P"</formula>
    </cfRule>
    <cfRule type="expression" dxfId="599" priority="135">
      <formula>#REF!="P"</formula>
    </cfRule>
  </conditionalFormatting>
  <conditionalFormatting sqref="G32:AD44 G52:AD53 I51:AD51 G46:AD47">
    <cfRule type="expression" dxfId="598" priority="130">
      <formula>WEEKDAY(G$5)=1</formula>
    </cfRule>
  </conditionalFormatting>
  <conditionalFormatting sqref="G32:AD44 G52:AD53 I51:AD51 G46:AD47">
    <cfRule type="cellIs" dxfId="597" priority="128" operator="equal">
      <formula>0</formula>
    </cfRule>
    <cfRule type="expression" dxfId="596" priority="129">
      <formula>WEEKDAY(G$5)=1</formula>
    </cfRule>
  </conditionalFormatting>
  <conditionalFormatting sqref="G32:AD44 G52:AD53 I51:AD51 G46:AD47">
    <cfRule type="expression" dxfId="595" priority="126">
      <formula>WEEKDAY(G$5)=1</formula>
    </cfRule>
    <cfRule type="cellIs" dxfId="594" priority="127" operator="equal">
      <formula>0</formula>
    </cfRule>
  </conditionalFormatting>
  <conditionalFormatting sqref="G32:AD44 G52:AD53 I51:AD51 G46:AD47">
    <cfRule type="expression" dxfId="593" priority="124">
      <formula>G32="KL"</formula>
    </cfRule>
    <cfRule type="expression" dxfId="592" priority="125">
      <formula>#REF!="KL"</formula>
    </cfRule>
  </conditionalFormatting>
  <conditionalFormatting sqref="AE32:AJ44 AE51:AJ53 AE46:AJ47">
    <cfRule type="expression" dxfId="591" priority="119">
      <formula>AE32="O"</formula>
    </cfRule>
    <cfRule type="expression" dxfId="590" priority="120">
      <formula>AE32="P/2"</formula>
    </cfRule>
    <cfRule type="expression" dxfId="589" priority="121">
      <formula>AE32="P"</formula>
    </cfRule>
    <cfRule type="expression" dxfId="588" priority="122">
      <formula>$G32="P"</formula>
    </cfRule>
    <cfRule type="expression" dxfId="587" priority="123">
      <formula>#REF!="P"</formula>
    </cfRule>
  </conditionalFormatting>
  <conditionalFormatting sqref="AE32:AJ44 AE51:AJ53 AE46:AJ47">
    <cfRule type="expression" dxfId="586" priority="118">
      <formula>WEEKDAY(AE$5)=1</formula>
    </cfRule>
  </conditionalFormatting>
  <conditionalFormatting sqref="AE32:AJ44 AE51:AJ53 AE46:AJ47">
    <cfRule type="cellIs" dxfId="585" priority="116" operator="equal">
      <formula>0</formula>
    </cfRule>
    <cfRule type="expression" dxfId="584" priority="117">
      <formula>WEEKDAY(AE$5)=1</formula>
    </cfRule>
  </conditionalFormatting>
  <conditionalFormatting sqref="AE32:AJ44 AE51:AJ53 AE46:AJ47">
    <cfRule type="expression" dxfId="583" priority="114">
      <formula>WEEKDAY(AE$5)=1</formula>
    </cfRule>
    <cfRule type="cellIs" dxfId="582" priority="115" operator="equal">
      <formula>0</formula>
    </cfRule>
  </conditionalFormatting>
  <conditionalFormatting sqref="AE32:AJ44 AE51:AJ53 AE46:AJ47">
    <cfRule type="expression" dxfId="581" priority="112">
      <formula>AE32="KL"</formula>
    </cfRule>
    <cfRule type="expression" dxfId="580" priority="113">
      <formula>#REF!="KL"</formula>
    </cfRule>
  </conditionalFormatting>
  <conditionalFormatting sqref="AK49">
    <cfRule type="expression" dxfId="579" priority="110">
      <formula>WEEKDAY(AK$5)=1</formula>
    </cfRule>
  </conditionalFormatting>
  <conditionalFormatting sqref="AK49">
    <cfRule type="cellIs" dxfId="578" priority="103" operator="equal">
      <formula>0</formula>
    </cfRule>
    <cfRule type="expression" dxfId="577" priority="104">
      <formula>WEEKDAY(AK$5)=1</formula>
    </cfRule>
  </conditionalFormatting>
  <conditionalFormatting sqref="AK49">
    <cfRule type="expression" dxfId="576" priority="101">
      <formula>WEEKDAY(AK$5)=1</formula>
    </cfRule>
    <cfRule type="cellIs" dxfId="575" priority="102" operator="equal">
      <formula>0</formula>
    </cfRule>
  </conditionalFormatting>
  <conditionalFormatting sqref="AK49">
    <cfRule type="expression" dxfId="574" priority="99">
      <formula>AK49="KL"</formula>
    </cfRule>
    <cfRule type="expression" dxfId="573" priority="100">
      <formula>#REF!="KL"</formula>
    </cfRule>
  </conditionalFormatting>
  <conditionalFormatting sqref="AK49">
    <cfRule type="expression" dxfId="572" priority="105">
      <formula>AK49="O"</formula>
    </cfRule>
    <cfRule type="expression" dxfId="571" priority="106">
      <formula>AK49="P/2"</formula>
    </cfRule>
    <cfRule type="expression" dxfId="570" priority="107">
      <formula>AK49="P"</formula>
    </cfRule>
    <cfRule type="expression" dxfId="569" priority="108">
      <formula>$G49="P"</formula>
    </cfRule>
    <cfRule type="expression" dxfId="568" priority="109">
      <formula>#REF!="P"</formula>
    </cfRule>
  </conditionalFormatting>
  <conditionalFormatting sqref="AK48">
    <cfRule type="expression" dxfId="567" priority="98">
      <formula>WEEKDAY(AK$5)=1</formula>
    </cfRule>
  </conditionalFormatting>
  <conditionalFormatting sqref="AK48">
    <cfRule type="cellIs" dxfId="566" priority="91" operator="equal">
      <formula>0</formula>
    </cfRule>
    <cfRule type="expression" dxfId="565" priority="92">
      <formula>WEEKDAY(AK$5)=1</formula>
    </cfRule>
  </conditionalFormatting>
  <conditionalFormatting sqref="AK48">
    <cfRule type="expression" dxfId="564" priority="89">
      <formula>WEEKDAY(AK$5)=1</formula>
    </cfRule>
    <cfRule type="cellIs" dxfId="563" priority="90" operator="equal">
      <formula>0</formula>
    </cfRule>
  </conditionalFormatting>
  <conditionalFormatting sqref="AK48">
    <cfRule type="expression" dxfId="562" priority="87">
      <formula>AK48="KL"</formula>
    </cfRule>
    <cfRule type="expression" dxfId="561" priority="88">
      <formula>#REF!="KL"</formula>
    </cfRule>
  </conditionalFormatting>
  <conditionalFormatting sqref="AK48">
    <cfRule type="expression" dxfId="560" priority="93">
      <formula>AK48="O"</formula>
    </cfRule>
    <cfRule type="expression" dxfId="559" priority="94">
      <formula>AK48="P/2"</formula>
    </cfRule>
    <cfRule type="expression" dxfId="558" priority="95">
      <formula>AK48="P"</formula>
    </cfRule>
    <cfRule type="expression" dxfId="557" priority="96">
      <formula>$G48="P"</formula>
    </cfRule>
    <cfRule type="expression" dxfId="556" priority="97">
      <formula>#REF!="P"</formula>
    </cfRule>
  </conditionalFormatting>
  <conditionalFormatting sqref="AK50">
    <cfRule type="expression" dxfId="555" priority="85">
      <formula>WEEKDAY(AK$5)=1</formula>
    </cfRule>
  </conditionalFormatting>
  <conditionalFormatting sqref="AK50">
    <cfRule type="cellIs" dxfId="554" priority="78" operator="equal">
      <formula>0</formula>
    </cfRule>
    <cfRule type="expression" dxfId="553" priority="79">
      <formula>WEEKDAY(AK$5)=1</formula>
    </cfRule>
  </conditionalFormatting>
  <conditionalFormatting sqref="AK50">
    <cfRule type="expression" dxfId="552" priority="76">
      <formula>WEEKDAY(AK$5)=1</formula>
    </cfRule>
    <cfRule type="cellIs" dxfId="551" priority="77" operator="equal">
      <formula>0</formula>
    </cfRule>
  </conditionalFormatting>
  <conditionalFormatting sqref="AK50">
    <cfRule type="expression" dxfId="550" priority="74">
      <formula>AK50="KL"</formula>
    </cfRule>
    <cfRule type="expression" dxfId="549" priority="75">
      <formula>#REF!="KL"</formula>
    </cfRule>
  </conditionalFormatting>
  <conditionalFormatting sqref="AK50">
    <cfRule type="expression" dxfId="548" priority="80">
      <formula>AK50="O"</formula>
    </cfRule>
    <cfRule type="expression" dxfId="547" priority="81">
      <formula>AK50="P/2"</formula>
    </cfRule>
    <cfRule type="expression" dxfId="546" priority="82">
      <formula>AK50="P"</formula>
    </cfRule>
    <cfRule type="expression" dxfId="545" priority="83">
      <formula>$G50="P"</formula>
    </cfRule>
    <cfRule type="expression" dxfId="544" priority="84">
      <formula>#REF!="P"</formula>
    </cfRule>
  </conditionalFormatting>
  <conditionalFormatting sqref="G48:AD50">
    <cfRule type="expression" dxfId="543" priority="69">
      <formula>G48="O"</formula>
    </cfRule>
    <cfRule type="expression" dxfId="542" priority="70">
      <formula>G48="P/2"</formula>
    </cfRule>
    <cfRule type="expression" dxfId="541" priority="71">
      <formula>G48="P"</formula>
    </cfRule>
    <cfRule type="expression" dxfId="540" priority="72">
      <formula>$G48="P"</formula>
    </cfRule>
    <cfRule type="expression" dxfId="539" priority="73">
      <formula>#REF!="P"</formula>
    </cfRule>
  </conditionalFormatting>
  <conditionalFormatting sqref="G48:AD50">
    <cfRule type="expression" dxfId="538" priority="68">
      <formula>WEEKDAY(G$5)=1</formula>
    </cfRule>
  </conditionalFormatting>
  <conditionalFormatting sqref="G48:AD50">
    <cfRule type="cellIs" dxfId="537" priority="66" operator="equal">
      <formula>0</formula>
    </cfRule>
    <cfRule type="expression" dxfId="536" priority="67">
      <formula>WEEKDAY(G$5)=1</formula>
    </cfRule>
  </conditionalFormatting>
  <conditionalFormatting sqref="G48:AD50">
    <cfRule type="expression" dxfId="535" priority="64">
      <formula>WEEKDAY(G$5)=1</formula>
    </cfRule>
    <cfRule type="cellIs" dxfId="534" priority="65" operator="equal">
      <formula>0</formula>
    </cfRule>
  </conditionalFormatting>
  <conditionalFormatting sqref="G48:AD50">
    <cfRule type="expression" dxfId="533" priority="62">
      <formula>G48="KL"</formula>
    </cfRule>
    <cfRule type="expression" dxfId="532" priority="63">
      <formula>#REF!="KL"</formula>
    </cfRule>
  </conditionalFormatting>
  <conditionalFormatting sqref="AE48:AJ50">
    <cfRule type="expression" dxfId="531" priority="57">
      <formula>AE48="O"</formula>
    </cfRule>
    <cfRule type="expression" dxfId="530" priority="58">
      <formula>AE48="P/2"</formula>
    </cfRule>
    <cfRule type="expression" dxfId="529" priority="59">
      <formula>AE48="P"</formula>
    </cfRule>
    <cfRule type="expression" dxfId="528" priority="60">
      <formula>$G48="P"</formula>
    </cfRule>
    <cfRule type="expression" dxfId="527" priority="61">
      <formula>#REF!="P"</formula>
    </cfRule>
  </conditionalFormatting>
  <conditionalFormatting sqref="AE48:AJ50">
    <cfRule type="expression" dxfId="526" priority="56">
      <formula>WEEKDAY(AE$5)=1</formula>
    </cfRule>
  </conditionalFormatting>
  <conditionalFormatting sqref="AE48:AJ50">
    <cfRule type="cellIs" dxfId="525" priority="54" operator="equal">
      <formula>0</formula>
    </cfRule>
    <cfRule type="expression" dxfId="524" priority="55">
      <formula>WEEKDAY(AE$5)=1</formula>
    </cfRule>
  </conditionalFormatting>
  <conditionalFormatting sqref="AE48:AJ50">
    <cfRule type="expression" dxfId="523" priority="52">
      <formula>WEEKDAY(AE$5)=1</formula>
    </cfRule>
    <cfRule type="cellIs" dxfId="522" priority="53" operator="equal">
      <formula>0</formula>
    </cfRule>
  </conditionalFormatting>
  <conditionalFormatting sqref="AE48:AJ50">
    <cfRule type="expression" dxfId="521" priority="50">
      <formula>AE48="KL"</formula>
    </cfRule>
    <cfRule type="expression" dxfId="520" priority="51">
      <formula>#REF!="KL"</formula>
    </cfRule>
  </conditionalFormatting>
  <conditionalFormatting sqref="G51:H51">
    <cfRule type="expression" dxfId="519" priority="45">
      <formula>G51="O"</formula>
    </cfRule>
    <cfRule type="expression" dxfId="518" priority="46">
      <formula>G51="P/2"</formula>
    </cfRule>
    <cfRule type="expression" dxfId="517" priority="47">
      <formula>G51="P"</formula>
    </cfRule>
    <cfRule type="expression" dxfId="516" priority="48">
      <formula>$G51="P"</formula>
    </cfRule>
    <cfRule type="expression" dxfId="515" priority="49">
      <formula>#REF!="P"</formula>
    </cfRule>
  </conditionalFormatting>
  <conditionalFormatting sqref="G51:H51">
    <cfRule type="expression" dxfId="514" priority="44">
      <formula>WEEKDAY(G$5)=1</formula>
    </cfRule>
  </conditionalFormatting>
  <conditionalFormatting sqref="G51:H51">
    <cfRule type="cellIs" dxfId="513" priority="42" operator="equal">
      <formula>0</formula>
    </cfRule>
    <cfRule type="expression" dxfId="512" priority="43">
      <formula>WEEKDAY(G$5)=1</formula>
    </cfRule>
  </conditionalFormatting>
  <conditionalFormatting sqref="G51:H51">
    <cfRule type="expression" dxfId="511" priority="40">
      <formula>WEEKDAY(G$5)=1</formula>
    </cfRule>
    <cfRule type="cellIs" dxfId="510" priority="41" operator="equal">
      <formula>0</formula>
    </cfRule>
  </conditionalFormatting>
  <conditionalFormatting sqref="G51:H51">
    <cfRule type="expression" dxfId="509" priority="38">
      <formula>G51="KL"</formula>
    </cfRule>
    <cfRule type="expression" dxfId="508" priority="39">
      <formula>#REF!="KL"</formula>
    </cfRule>
  </conditionalFormatting>
  <conditionalFormatting sqref="AK45">
    <cfRule type="expression" dxfId="507" priority="37">
      <formula>WEEKDAY(AK$5)=1</formula>
    </cfRule>
  </conditionalFormatting>
  <conditionalFormatting sqref="AT45">
    <cfRule type="cellIs" dxfId="506" priority="36" operator="lessThan">
      <formula>0</formula>
    </cfRule>
  </conditionalFormatting>
  <conditionalFormatting sqref="AK45">
    <cfRule type="cellIs" dxfId="505" priority="34" operator="equal">
      <formula>0</formula>
    </cfRule>
    <cfRule type="expression" dxfId="504" priority="35">
      <formula>WEEKDAY(AK$5)=1</formula>
    </cfRule>
  </conditionalFormatting>
  <conditionalFormatting sqref="AK45">
    <cfRule type="expression" dxfId="503" priority="32">
      <formula>WEEKDAY(AK$5)=1</formula>
    </cfRule>
    <cfRule type="cellIs" dxfId="502" priority="33" operator="equal">
      <formula>0</formula>
    </cfRule>
  </conditionalFormatting>
  <conditionalFormatting sqref="AK45">
    <cfRule type="expression" dxfId="501" priority="25">
      <formula>AK45="KL"</formula>
    </cfRule>
    <cfRule type="expression" dxfId="500" priority="26">
      <formula>#REF!="KL"</formula>
    </cfRule>
  </conditionalFormatting>
  <conditionalFormatting sqref="AK45">
    <cfRule type="expression" dxfId="499" priority="27">
      <formula>AK45="O"</formula>
    </cfRule>
    <cfRule type="expression" dxfId="498" priority="28">
      <formula>AK45="P/2"</formula>
    </cfRule>
    <cfRule type="expression" dxfId="497" priority="29">
      <formula>AK45="P"</formula>
    </cfRule>
    <cfRule type="expression" dxfId="496" priority="30">
      <formula>$G45="P"</formula>
    </cfRule>
    <cfRule type="expression" dxfId="495" priority="31">
      <formula>#REF!="P"</formula>
    </cfRule>
  </conditionalFormatting>
  <conditionalFormatting sqref="G45:AD45">
    <cfRule type="expression" dxfId="494" priority="20">
      <formula>G45="O"</formula>
    </cfRule>
    <cfRule type="expression" dxfId="493" priority="21">
      <formula>G45="P/2"</formula>
    </cfRule>
    <cfRule type="expression" dxfId="492" priority="22">
      <formula>G45="P"</formula>
    </cfRule>
    <cfRule type="expression" dxfId="491" priority="23">
      <formula>$G45="P"</formula>
    </cfRule>
    <cfRule type="expression" dxfId="490" priority="24">
      <formula>#REF!="P"</formula>
    </cfRule>
  </conditionalFormatting>
  <conditionalFormatting sqref="G45:AD45">
    <cfRule type="expression" dxfId="489" priority="19">
      <formula>WEEKDAY(G$5)=1</formula>
    </cfRule>
  </conditionalFormatting>
  <conditionalFormatting sqref="G45:AD45">
    <cfRule type="cellIs" dxfId="488" priority="17" operator="equal">
      <formula>0</formula>
    </cfRule>
    <cfRule type="expression" dxfId="487" priority="18">
      <formula>WEEKDAY(G$5)=1</formula>
    </cfRule>
  </conditionalFormatting>
  <conditionalFormatting sqref="G45:AD45">
    <cfRule type="expression" dxfId="486" priority="15">
      <formula>WEEKDAY(G$5)=1</formula>
    </cfRule>
    <cfRule type="cellIs" dxfId="485" priority="16" operator="equal">
      <formula>0</formula>
    </cfRule>
  </conditionalFormatting>
  <conditionalFormatting sqref="G45:AD45">
    <cfRule type="expression" dxfId="484" priority="13">
      <formula>G45="KL"</formula>
    </cfRule>
    <cfRule type="expression" dxfId="483" priority="14">
      <formula>#REF!="KL"</formula>
    </cfRule>
  </conditionalFormatting>
  <conditionalFormatting sqref="AE45:AJ45">
    <cfRule type="expression" dxfId="482" priority="8">
      <formula>AE45="O"</formula>
    </cfRule>
    <cfRule type="expression" dxfId="481" priority="9">
      <formula>AE45="P/2"</formula>
    </cfRule>
    <cfRule type="expression" dxfId="480" priority="10">
      <formula>AE45="P"</formula>
    </cfRule>
    <cfRule type="expression" dxfId="479" priority="11">
      <formula>$G45="P"</formula>
    </cfRule>
    <cfRule type="expression" dxfId="478" priority="12">
      <formula>#REF!="P"</formula>
    </cfRule>
  </conditionalFormatting>
  <conditionalFormatting sqref="AE45:AJ45">
    <cfRule type="expression" dxfId="477" priority="7">
      <formula>WEEKDAY(AE$5)=1</formula>
    </cfRule>
  </conditionalFormatting>
  <conditionalFormatting sqref="AE45:AJ45">
    <cfRule type="cellIs" dxfId="476" priority="5" operator="equal">
      <formula>0</formula>
    </cfRule>
    <cfRule type="expression" dxfId="475" priority="6">
      <formula>WEEKDAY(AE$5)=1</formula>
    </cfRule>
  </conditionalFormatting>
  <conditionalFormatting sqref="AE45:AJ45">
    <cfRule type="expression" dxfId="474" priority="3">
      <formula>WEEKDAY(AE$5)=1</formula>
    </cfRule>
    <cfRule type="cellIs" dxfId="473" priority="4" operator="equal">
      <formula>0</formula>
    </cfRule>
  </conditionalFormatting>
  <conditionalFormatting sqref="AE45:AJ45">
    <cfRule type="expression" dxfId="472" priority="1">
      <formula>AE45="KL"</formula>
    </cfRule>
    <cfRule type="expression" dxfId="471" priority="2">
      <formula>#REF!="KL"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440"/>
  <sheetViews>
    <sheetView showZeros="0" zoomScale="70" zoomScaleNormal="70" workbookViewId="0">
      <pane xSplit="3" ySplit="6" topLeftCell="D30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A50" sqref="A50:XFD50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6" width="5.5546875" style="66" customWidth="1"/>
    <col min="37" max="37" width="6.21875" style="66" hidden="1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9" width="16.77734375" style="32" customWidth="1"/>
    <col min="50" max="50" width="20.109375" style="32" customWidth="1"/>
    <col min="51" max="51" width="13.109375" style="32" customWidth="1"/>
    <col min="52" max="52" width="19.44140625" style="53" customWidth="1"/>
    <col min="53" max="53" width="13.21875" style="53" customWidth="1"/>
    <col min="54" max="54" width="67.88671875" style="32" customWidth="1"/>
    <col min="55" max="55" width="13.88671875" style="32" hidden="1" customWidth="1"/>
    <col min="56" max="16384" width="9" style="32"/>
  </cols>
  <sheetData>
    <row r="1" spans="1:56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X1" s="191" t="s">
        <v>137</v>
      </c>
      <c r="AZ1" s="193" t="s">
        <v>92</v>
      </c>
      <c r="BA1" s="7"/>
    </row>
    <row r="2" spans="1:56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6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169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>
        <f>5682000*1.5%</f>
        <v>85230</v>
      </c>
      <c r="AV2" s="7">
        <f>5682000*4.5%</f>
        <v>255690</v>
      </c>
      <c r="AX2" s="192"/>
      <c r="AZ2" s="194"/>
      <c r="BA2" s="7"/>
      <c r="BB2" s="7"/>
    </row>
    <row r="3" spans="1:56" s="12" customFormat="1" outlineLevel="1" x14ac:dyDescent="0.3">
      <c r="A3" s="11">
        <v>2026</v>
      </c>
      <c r="C3" s="13">
        <f>EOMONTH(H6,-1)+1</f>
        <v>46174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81"/>
      <c r="AX3" s="192"/>
      <c r="AZ3" s="194"/>
      <c r="BA3" s="20"/>
    </row>
    <row r="4" spans="1:56" s="21" customFormat="1" outlineLevel="1" x14ac:dyDescent="0.3">
      <c r="A4" s="11">
        <v>6</v>
      </c>
      <c r="C4" s="13">
        <f>EOMONTH(G6,0)</f>
        <v>46203</v>
      </c>
      <c r="D4" s="14">
        <f>NETWORKDAYS.INTL($C$3,$C$4,"1111110")</f>
        <v>4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Z4" s="26"/>
      <c r="BA4" s="26"/>
    </row>
    <row r="5" spans="1:56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2</v>
      </c>
      <c r="H5" s="27">
        <f t="shared" ref="H5:N5" si="0">WEEKDAY(H6)</f>
        <v>3</v>
      </c>
      <c r="I5" s="27">
        <f t="shared" si="0"/>
        <v>4</v>
      </c>
      <c r="J5" s="27">
        <f t="shared" si="0"/>
        <v>5</v>
      </c>
      <c r="K5" s="27">
        <f t="shared" si="0"/>
        <v>6</v>
      </c>
      <c r="L5" s="27">
        <f t="shared" si="0"/>
        <v>7</v>
      </c>
      <c r="M5" s="27">
        <f t="shared" si="0"/>
        <v>1</v>
      </c>
      <c r="N5" s="27">
        <f t="shared" si="0"/>
        <v>2</v>
      </c>
      <c r="O5" s="27">
        <f>WEEKDAY(O6)</f>
        <v>3</v>
      </c>
      <c r="P5" s="27">
        <f t="shared" ref="P5:AK5" si="1">WEEKDAY(P6)</f>
        <v>4</v>
      </c>
      <c r="Q5" s="27">
        <f t="shared" si="1"/>
        <v>5</v>
      </c>
      <c r="R5" s="27">
        <f t="shared" si="1"/>
        <v>6</v>
      </c>
      <c r="S5" s="27">
        <f t="shared" si="1"/>
        <v>7</v>
      </c>
      <c r="T5" s="27">
        <f t="shared" si="1"/>
        <v>1</v>
      </c>
      <c r="U5" s="27">
        <f t="shared" si="1"/>
        <v>2</v>
      </c>
      <c r="V5" s="27">
        <f t="shared" si="1"/>
        <v>3</v>
      </c>
      <c r="W5" s="27">
        <f t="shared" si="1"/>
        <v>4</v>
      </c>
      <c r="X5" s="27">
        <f t="shared" si="1"/>
        <v>5</v>
      </c>
      <c r="Y5" s="27">
        <f t="shared" si="1"/>
        <v>6</v>
      </c>
      <c r="Z5" s="27">
        <f t="shared" si="1"/>
        <v>7</v>
      </c>
      <c r="AA5" s="27">
        <f t="shared" si="1"/>
        <v>1</v>
      </c>
      <c r="AB5" s="27">
        <f t="shared" si="1"/>
        <v>2</v>
      </c>
      <c r="AC5" s="27">
        <f t="shared" si="1"/>
        <v>3</v>
      </c>
      <c r="AD5" s="27">
        <f t="shared" si="1"/>
        <v>4</v>
      </c>
      <c r="AE5" s="27">
        <f t="shared" si="1"/>
        <v>5</v>
      </c>
      <c r="AF5" s="27">
        <f t="shared" si="1"/>
        <v>6</v>
      </c>
      <c r="AG5" s="27">
        <f t="shared" si="1"/>
        <v>7</v>
      </c>
      <c r="AH5" s="27">
        <f t="shared" si="1"/>
        <v>1</v>
      </c>
      <c r="AI5" s="27">
        <f t="shared" si="1"/>
        <v>2</v>
      </c>
      <c r="AJ5" s="27">
        <f t="shared" si="1"/>
        <v>3</v>
      </c>
      <c r="AK5" s="27">
        <f t="shared" si="1"/>
        <v>4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190</v>
      </c>
      <c r="AT5" s="186" t="s">
        <v>215</v>
      </c>
      <c r="AU5" s="187" t="s">
        <v>13</v>
      </c>
      <c r="AV5" s="189" t="s">
        <v>223</v>
      </c>
      <c r="AW5" s="189" t="s">
        <v>15</v>
      </c>
      <c r="AX5" s="184" t="s">
        <v>130</v>
      </c>
      <c r="AY5" s="184" t="s">
        <v>78</v>
      </c>
      <c r="AZ5" s="184" t="s">
        <v>202</v>
      </c>
      <c r="BA5" s="182" t="s">
        <v>80</v>
      </c>
      <c r="BB5" s="184" t="s">
        <v>14</v>
      </c>
    </row>
    <row r="6" spans="1:56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46174</v>
      </c>
      <c r="H6" s="30">
        <f t="shared" ref="H6:AK6" si="2">G6+1</f>
        <v>46175</v>
      </c>
      <c r="I6" s="30">
        <f t="shared" si="2"/>
        <v>46176</v>
      </c>
      <c r="J6" s="30">
        <f>I6+1</f>
        <v>46177</v>
      </c>
      <c r="K6" s="30">
        <f t="shared" si="2"/>
        <v>46178</v>
      </c>
      <c r="L6" s="30">
        <f t="shared" si="2"/>
        <v>46179</v>
      </c>
      <c r="M6" s="30">
        <f t="shared" si="2"/>
        <v>46180</v>
      </c>
      <c r="N6" s="30">
        <f t="shared" si="2"/>
        <v>46181</v>
      </c>
      <c r="O6" s="30">
        <f t="shared" si="2"/>
        <v>46182</v>
      </c>
      <c r="P6" s="30">
        <f t="shared" si="2"/>
        <v>46183</v>
      </c>
      <c r="Q6" s="30">
        <f t="shared" si="2"/>
        <v>46184</v>
      </c>
      <c r="R6" s="30">
        <f t="shared" si="2"/>
        <v>46185</v>
      </c>
      <c r="S6" s="30">
        <f t="shared" si="2"/>
        <v>46186</v>
      </c>
      <c r="T6" s="30">
        <f t="shared" si="2"/>
        <v>46187</v>
      </c>
      <c r="U6" s="30">
        <f t="shared" si="2"/>
        <v>46188</v>
      </c>
      <c r="V6" s="30">
        <f t="shared" si="2"/>
        <v>46189</v>
      </c>
      <c r="W6" s="30">
        <f t="shared" si="2"/>
        <v>46190</v>
      </c>
      <c r="X6" s="30">
        <f t="shared" si="2"/>
        <v>46191</v>
      </c>
      <c r="Y6" s="30">
        <f t="shared" si="2"/>
        <v>46192</v>
      </c>
      <c r="Z6" s="30">
        <f t="shared" si="2"/>
        <v>46193</v>
      </c>
      <c r="AA6" s="30">
        <f t="shared" si="2"/>
        <v>46194</v>
      </c>
      <c r="AB6" s="30">
        <f t="shared" si="2"/>
        <v>46195</v>
      </c>
      <c r="AC6" s="30">
        <f t="shared" si="2"/>
        <v>46196</v>
      </c>
      <c r="AD6" s="30">
        <f t="shared" si="2"/>
        <v>46197</v>
      </c>
      <c r="AE6" s="30">
        <f t="shared" si="2"/>
        <v>46198</v>
      </c>
      <c r="AF6" s="30">
        <f t="shared" si="2"/>
        <v>46199</v>
      </c>
      <c r="AG6" s="30">
        <f t="shared" si="2"/>
        <v>46200</v>
      </c>
      <c r="AH6" s="30">
        <f t="shared" si="2"/>
        <v>46201</v>
      </c>
      <c r="AI6" s="30">
        <f t="shared" si="2"/>
        <v>46202</v>
      </c>
      <c r="AJ6" s="30">
        <f t="shared" si="2"/>
        <v>46203</v>
      </c>
      <c r="AK6" s="30">
        <f t="shared" si="2"/>
        <v>46204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90"/>
      <c r="AX6" s="185"/>
      <c r="AY6" s="185"/>
      <c r="AZ6" s="185"/>
      <c r="BA6" s="183"/>
      <c r="BB6" s="185"/>
    </row>
    <row r="7" spans="1:56" ht="15" customHeight="1" x14ac:dyDescent="0.3">
      <c r="A7" s="155"/>
      <c r="B7" s="156"/>
      <c r="C7" s="155"/>
      <c r="D7" s="155"/>
      <c r="E7" s="157"/>
      <c r="F7" s="157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158"/>
      <c r="AM7" s="158"/>
      <c r="AN7" s="158"/>
      <c r="AO7" s="158"/>
      <c r="AP7" s="158"/>
      <c r="AQ7" s="31"/>
      <c r="AR7" s="31"/>
      <c r="AS7" s="158"/>
      <c r="AT7" s="158"/>
      <c r="AU7" s="161"/>
      <c r="AV7" s="163"/>
      <c r="AW7" s="162"/>
      <c r="AX7" s="160"/>
      <c r="AY7" s="160"/>
      <c r="AZ7" s="159"/>
      <c r="BA7" s="159"/>
      <c r="BB7" s="160"/>
    </row>
    <row r="8" spans="1:56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 t="s">
        <v>93</v>
      </c>
      <c r="H8" s="69" t="s">
        <v>93</v>
      </c>
      <c r="I8" s="69" t="s">
        <v>93</v>
      </c>
      <c r="J8" s="69" t="s">
        <v>27</v>
      </c>
      <c r="K8" s="69" t="s">
        <v>27</v>
      </c>
      <c r="L8" s="69" t="s">
        <v>27</v>
      </c>
      <c r="M8" s="69"/>
      <c r="N8" s="69">
        <v>8</v>
      </c>
      <c r="O8" s="69">
        <v>8</v>
      </c>
      <c r="P8" s="69">
        <v>8</v>
      </c>
      <c r="Q8" s="69">
        <v>8</v>
      </c>
      <c r="R8" s="69">
        <v>8</v>
      </c>
      <c r="S8" s="69">
        <v>8</v>
      </c>
      <c r="T8" s="69"/>
      <c r="U8" s="69">
        <v>8</v>
      </c>
      <c r="V8" s="69">
        <v>8</v>
      </c>
      <c r="W8" s="69">
        <v>8</v>
      </c>
      <c r="X8" s="69">
        <v>8</v>
      </c>
      <c r="Y8" s="69">
        <v>8</v>
      </c>
      <c r="Z8" s="69">
        <v>8</v>
      </c>
      <c r="AA8" s="69"/>
      <c r="AB8" s="69">
        <v>8</v>
      </c>
      <c r="AC8" s="69">
        <v>8</v>
      </c>
      <c r="AD8" s="69">
        <v>8</v>
      </c>
      <c r="AE8" s="69">
        <v>8</v>
      </c>
      <c r="AF8" s="69">
        <v>8</v>
      </c>
      <c r="AG8" s="69">
        <v>8</v>
      </c>
      <c r="AH8" s="69"/>
      <c r="AI8" s="69">
        <v>8</v>
      </c>
      <c r="AJ8" s="69">
        <v>8</v>
      </c>
      <c r="AK8" s="69"/>
      <c r="AL8" s="38">
        <f>SUM(G8:AJ8)/8+COUNTIF(G8:AJ8,"P/2")*0.5</f>
        <v>20</v>
      </c>
      <c r="AM8" s="38">
        <f>COUNTIF(G8:AJ8,"P")+COUNTIF(G8:AJ8,"P/2")*0.5</f>
        <v>3</v>
      </c>
      <c r="AN8" s="38">
        <f>COUNTIF(G8:AJ8,"NL")+COUNTIF(G8:AJ8,"NL/2")*0.5+COUNTIF(G8:AJ8,"HL")+COUNTIF(G8:AJ8,"HH")</f>
        <v>3</v>
      </c>
      <c r="AO8" s="38">
        <f>COUNTIF(G8:AJ8,"O")+COUNTIF(G8:AJ8,"TS")</f>
        <v>0</v>
      </c>
      <c r="AP8" s="38">
        <f>COUNTIF(G8:AJ8,"KL")+COUNTIF(G8:AJ8,"KL/2")*0.5+COUNTIF(G8:AJ8,"4")*0.5+COUNTIF(G8:AJ8,"")-$D$4+COUNTIF(G8:AJ8,"N")+COUNTIF(G8:AJ8,"0")</f>
        <v>0</v>
      </c>
      <c r="AQ8" s="38">
        <f>AP8+AM8+AO8</f>
        <v>3</v>
      </c>
      <c r="AR8" s="39">
        <f>$AR$2-AP8-AO8</f>
        <v>26</v>
      </c>
      <c r="AS8" s="40">
        <f>INDEX([1]T06.2026!$C:$C,MATCH(C8,[1]T06.2026!$B:$B,0))</f>
        <v>5</v>
      </c>
      <c r="AT8" s="42">
        <f>INDEX([1]T06.2026!$J:$J,MATCH(C8,[1]T06.2026!$B:$B,0))</f>
        <v>3</v>
      </c>
      <c r="AU8" s="41">
        <v>1110900</v>
      </c>
      <c r="AV8" s="43">
        <v>50000</v>
      </c>
      <c r="AW8" s="43"/>
      <c r="AX8" s="41"/>
      <c r="AY8" s="41"/>
      <c r="AZ8" s="41"/>
      <c r="BA8" s="41"/>
      <c r="BB8" s="40"/>
      <c r="BC8" s="54">
        <f>COUNTIF(G8:AK8,"KL/2")+COUNTIF(G8:AK8,"4")+COUNTIF(G8:AK8,"P/2")</f>
        <v>0</v>
      </c>
      <c r="BD8" s="32">
        <f>COUNTIF(C:C,#REF!)</f>
        <v>0</v>
      </c>
    </row>
    <row r="9" spans="1:56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>
        <v>8</v>
      </c>
      <c r="H9" s="69">
        <v>8</v>
      </c>
      <c r="I9" s="69">
        <v>8</v>
      </c>
      <c r="J9" s="69" t="s">
        <v>93</v>
      </c>
      <c r="K9" s="69" t="s">
        <v>93</v>
      </c>
      <c r="L9" s="69" t="s">
        <v>93</v>
      </c>
      <c r="M9" s="69"/>
      <c r="N9" s="69">
        <v>8</v>
      </c>
      <c r="O9" s="69">
        <v>8</v>
      </c>
      <c r="P9" s="69">
        <v>8</v>
      </c>
      <c r="Q9" s="69">
        <v>8</v>
      </c>
      <c r="R9" s="69">
        <v>8</v>
      </c>
      <c r="S9" s="69">
        <v>8</v>
      </c>
      <c r="T9" s="69"/>
      <c r="U9" s="69">
        <v>8</v>
      </c>
      <c r="V9" s="69">
        <v>8</v>
      </c>
      <c r="W9" s="69">
        <v>8</v>
      </c>
      <c r="X9" s="69">
        <v>8</v>
      </c>
      <c r="Y9" s="69">
        <v>8</v>
      </c>
      <c r="Z9" s="69">
        <v>8</v>
      </c>
      <c r="AA9" s="69"/>
      <c r="AB9" s="69">
        <v>8</v>
      </c>
      <c r="AC9" s="69">
        <v>8</v>
      </c>
      <c r="AD9" s="69">
        <v>8</v>
      </c>
      <c r="AE9" s="69">
        <v>8</v>
      </c>
      <c r="AF9" s="69">
        <v>8</v>
      </c>
      <c r="AG9" s="69">
        <v>8</v>
      </c>
      <c r="AH9" s="69"/>
      <c r="AI9" s="69">
        <v>8</v>
      </c>
      <c r="AJ9" s="69">
        <v>8</v>
      </c>
      <c r="AK9" s="69"/>
      <c r="AL9" s="38">
        <f t="shared" ref="AL9:AL52" si="3">SUM(G9:AJ9)/8+COUNTIF(G9:AJ9,"P/2")*0.5</f>
        <v>23</v>
      </c>
      <c r="AM9" s="38">
        <f t="shared" ref="AM9:AM52" si="4">COUNTIF(G9:AJ9,"P")+COUNTIF(G9:AJ9,"P/2")*0.5</f>
        <v>0</v>
      </c>
      <c r="AN9" s="38">
        <f t="shared" ref="AN9:AN52" si="5">COUNTIF(G9:AJ9,"NL")+COUNTIF(G9:AJ9,"NL/2")*0.5+COUNTIF(G9:AJ9,"HL")+COUNTIF(G9:AJ9,"HH")</f>
        <v>3</v>
      </c>
      <c r="AO9" s="38">
        <f t="shared" ref="AO9:AO52" si="6">COUNTIF(G9:AJ9,"O")+COUNTIF(G9:AJ9,"TS")</f>
        <v>0</v>
      </c>
      <c r="AP9" s="38">
        <f t="shared" ref="AP9:AP52" si="7">COUNTIF(G9:AJ9,"KL")+COUNTIF(G9:AJ9,"KL/2")*0.5+COUNTIF(G9:AJ9,"4")*0.5+COUNTIF(G9:AJ9,"")-$D$4+COUNTIF(G9:AJ9,"N")+COUNTIF(G9:AJ9,"0")</f>
        <v>0</v>
      </c>
      <c r="AQ9" s="38">
        <f t="shared" ref="AQ9:AQ52" si="8">AP9+AM9+AO9</f>
        <v>0</v>
      </c>
      <c r="AR9" s="39">
        <f t="shared" ref="AR9:AR44" si="9">$AR$2-AP9-AO9</f>
        <v>26</v>
      </c>
      <c r="AS9" s="40">
        <f>INDEX([1]T06.2026!$C:$C,MATCH(C9,[1]T06.2026!$B:$B,0))</f>
        <v>5</v>
      </c>
      <c r="AT9" s="42">
        <f>INDEX([1]T06.2026!$J:$J,MATCH(C9,[1]T06.2026!$B:$B,0))</f>
        <v>6</v>
      </c>
      <c r="AU9" s="41">
        <v>1110900</v>
      </c>
      <c r="AV9" s="43">
        <v>50000</v>
      </c>
      <c r="AW9" s="43"/>
      <c r="AX9" s="41">
        <v>100000</v>
      </c>
      <c r="AY9" s="41"/>
      <c r="AZ9" s="41"/>
      <c r="BA9" s="41"/>
      <c r="BB9" s="170" t="s">
        <v>216</v>
      </c>
      <c r="BC9" s="54">
        <f t="shared" ref="BC9:BC52" si="10">COUNTIF(G9:AK9,"KL/2")+COUNTIF(G9:AK9,"4")+COUNTIF(G9:AK9,"P/2")</f>
        <v>0</v>
      </c>
      <c r="BD9" s="32">
        <f>COUNTIF(C:C,#REF!)</f>
        <v>0</v>
      </c>
    </row>
    <row r="10" spans="1:56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 t="s">
        <v>93</v>
      </c>
      <c r="H10" s="69" t="s">
        <v>93</v>
      </c>
      <c r="I10" s="69" t="s">
        <v>93</v>
      </c>
      <c r="J10" s="69" t="s">
        <v>27</v>
      </c>
      <c r="K10" s="69" t="s">
        <v>27</v>
      </c>
      <c r="L10" s="69" t="s">
        <v>27</v>
      </c>
      <c r="M10" s="69"/>
      <c r="N10" s="69">
        <v>8</v>
      </c>
      <c r="O10" s="69">
        <v>8</v>
      </c>
      <c r="P10" s="69">
        <v>8</v>
      </c>
      <c r="Q10" s="69">
        <v>8</v>
      </c>
      <c r="R10" s="69">
        <v>8</v>
      </c>
      <c r="S10" s="69">
        <v>8</v>
      </c>
      <c r="T10" s="69"/>
      <c r="U10" s="69">
        <v>8</v>
      </c>
      <c r="V10" s="69">
        <v>8</v>
      </c>
      <c r="W10" s="69">
        <v>8</v>
      </c>
      <c r="X10" s="69">
        <v>8</v>
      </c>
      <c r="Y10" s="69">
        <v>8</v>
      </c>
      <c r="Z10" s="69">
        <v>8</v>
      </c>
      <c r="AA10" s="69"/>
      <c r="AB10" s="69">
        <v>8</v>
      </c>
      <c r="AC10" s="69">
        <v>8</v>
      </c>
      <c r="AD10" s="69">
        <v>8</v>
      </c>
      <c r="AE10" s="69">
        <v>8</v>
      </c>
      <c r="AF10" s="69">
        <v>8</v>
      </c>
      <c r="AG10" s="69">
        <v>8</v>
      </c>
      <c r="AH10" s="69"/>
      <c r="AI10" s="69">
        <v>8</v>
      </c>
      <c r="AJ10" s="69">
        <v>8</v>
      </c>
      <c r="AK10" s="69"/>
      <c r="AL10" s="38">
        <f t="shared" si="3"/>
        <v>20</v>
      </c>
      <c r="AM10" s="38">
        <f t="shared" si="4"/>
        <v>3</v>
      </c>
      <c r="AN10" s="38">
        <f t="shared" si="5"/>
        <v>3</v>
      </c>
      <c r="AO10" s="38">
        <f t="shared" si="6"/>
        <v>0</v>
      </c>
      <c r="AP10" s="38">
        <f t="shared" si="7"/>
        <v>0</v>
      </c>
      <c r="AQ10" s="38">
        <f t="shared" si="8"/>
        <v>3</v>
      </c>
      <c r="AR10" s="39">
        <f t="shared" si="9"/>
        <v>26</v>
      </c>
      <c r="AS10" s="40">
        <f>INDEX([1]T06.2026!$C:$C,MATCH(C10,[1]T06.2026!$B:$B,0))</f>
        <v>5</v>
      </c>
      <c r="AT10" s="42">
        <f>INDEX([1]T06.2026!$J:$J,MATCH(C10,[1]T06.2026!$B:$B,0))</f>
        <v>3</v>
      </c>
      <c r="AU10" s="41">
        <v>1110900</v>
      </c>
      <c r="AV10" s="43">
        <v>50000</v>
      </c>
      <c r="AW10" s="43"/>
      <c r="AX10" s="41"/>
      <c r="AY10" s="41"/>
      <c r="AZ10" s="41">
        <v>300000</v>
      </c>
      <c r="BA10" s="41"/>
      <c r="BB10" s="76"/>
      <c r="BC10" s="54">
        <f>COUNTIF(G10:AK10,"KL/2")+COUNTIF(G10:AK10,"4")+COUNTIF(G10:AK10,"P/2")</f>
        <v>0</v>
      </c>
      <c r="BD10" s="32">
        <f>COUNTIF(C:C,#REF!)</f>
        <v>0</v>
      </c>
    </row>
    <row r="11" spans="1:56" x14ac:dyDescent="0.3">
      <c r="A11" s="33">
        <f>SUBTOTAL(3,$C$8:C11)</f>
        <v>4</v>
      </c>
      <c r="B11" s="67"/>
      <c r="C11" s="140" t="s">
        <v>126</v>
      </c>
      <c r="D11" s="45" t="s">
        <v>127</v>
      </c>
      <c r="E11" s="44"/>
      <c r="F11" s="44"/>
      <c r="G11" s="69" t="s">
        <v>93</v>
      </c>
      <c r="H11" s="69" t="s">
        <v>93</v>
      </c>
      <c r="I11" s="69" t="s">
        <v>93</v>
      </c>
      <c r="J11" s="69" t="s">
        <v>27</v>
      </c>
      <c r="K11" s="69" t="s">
        <v>27</v>
      </c>
      <c r="L11" s="69" t="s">
        <v>27</v>
      </c>
      <c r="M11" s="69"/>
      <c r="N11" s="69">
        <v>8</v>
      </c>
      <c r="O11" s="69">
        <v>8</v>
      </c>
      <c r="P11" s="69">
        <v>8</v>
      </c>
      <c r="Q11" s="69">
        <v>8</v>
      </c>
      <c r="R11" s="69">
        <v>8</v>
      </c>
      <c r="S11" s="69">
        <v>8</v>
      </c>
      <c r="T11" s="69"/>
      <c r="U11" s="69">
        <v>8</v>
      </c>
      <c r="V11" s="69">
        <v>8</v>
      </c>
      <c r="W11" s="69">
        <v>8</v>
      </c>
      <c r="X11" s="69">
        <v>8</v>
      </c>
      <c r="Y11" s="69">
        <v>8</v>
      </c>
      <c r="Z11" s="69">
        <v>8</v>
      </c>
      <c r="AA11" s="69"/>
      <c r="AB11" s="69">
        <v>8</v>
      </c>
      <c r="AC11" s="69">
        <v>8</v>
      </c>
      <c r="AD11" s="69">
        <v>8</v>
      </c>
      <c r="AE11" s="69">
        <v>8</v>
      </c>
      <c r="AF11" s="69">
        <v>8</v>
      </c>
      <c r="AG11" s="69">
        <v>8</v>
      </c>
      <c r="AH11" s="69"/>
      <c r="AI11" s="69">
        <v>8</v>
      </c>
      <c r="AJ11" s="69">
        <v>8</v>
      </c>
      <c r="AK11" s="69"/>
      <c r="AL11" s="38">
        <f t="shared" si="3"/>
        <v>20</v>
      </c>
      <c r="AM11" s="38">
        <f t="shared" si="4"/>
        <v>3</v>
      </c>
      <c r="AN11" s="38">
        <f t="shared" si="5"/>
        <v>3</v>
      </c>
      <c r="AO11" s="38">
        <f t="shared" si="6"/>
        <v>0</v>
      </c>
      <c r="AP11" s="38">
        <f t="shared" si="7"/>
        <v>0</v>
      </c>
      <c r="AQ11" s="38">
        <f t="shared" si="8"/>
        <v>3</v>
      </c>
      <c r="AR11" s="39">
        <f t="shared" si="9"/>
        <v>26</v>
      </c>
      <c r="AS11" s="40">
        <f>INDEX([1]T06.2026!$C:$C,MATCH(C11,[1]T06.2026!$B:$B,0))</f>
        <v>5</v>
      </c>
      <c r="AT11" s="42">
        <f>INDEX([1]T06.2026!$J:$J,MATCH(C11,[1]T06.2026!$B:$B,0))</f>
        <v>3</v>
      </c>
      <c r="AU11" s="41">
        <v>840000</v>
      </c>
      <c r="AV11" s="43">
        <v>50000</v>
      </c>
      <c r="AW11" s="43"/>
      <c r="AX11" s="41"/>
      <c r="AY11" s="41"/>
      <c r="AZ11" s="41"/>
      <c r="BA11" s="41"/>
      <c r="BB11" s="92"/>
      <c r="BC11" s="54">
        <f t="shared" si="10"/>
        <v>0</v>
      </c>
      <c r="BD11" s="32">
        <f>COUNTIF(C:C,#REF!)</f>
        <v>0</v>
      </c>
    </row>
    <row r="12" spans="1:56" x14ac:dyDescent="0.3">
      <c r="A12" s="33">
        <f>SUBTOTAL(3,$C$8:C12)</f>
        <v>5</v>
      </c>
      <c r="B12" s="67"/>
      <c r="C12" s="95" t="s">
        <v>24</v>
      </c>
      <c r="D12" s="45" t="s">
        <v>125</v>
      </c>
      <c r="E12" s="44"/>
      <c r="F12" s="44"/>
      <c r="G12" s="69" t="s">
        <v>93</v>
      </c>
      <c r="H12" s="69" t="s">
        <v>93</v>
      </c>
      <c r="I12" s="69" t="s">
        <v>93</v>
      </c>
      <c r="J12" s="69" t="s">
        <v>27</v>
      </c>
      <c r="K12" s="69" t="s">
        <v>27</v>
      </c>
      <c r="L12" s="69" t="s">
        <v>27</v>
      </c>
      <c r="M12" s="69"/>
      <c r="N12" s="69">
        <v>8</v>
      </c>
      <c r="O12" s="69">
        <v>8</v>
      </c>
      <c r="P12" s="69">
        <v>8</v>
      </c>
      <c r="Q12" s="69">
        <v>8</v>
      </c>
      <c r="R12" s="69">
        <v>8</v>
      </c>
      <c r="S12" s="69">
        <v>8</v>
      </c>
      <c r="T12" s="69"/>
      <c r="U12" s="69">
        <v>8</v>
      </c>
      <c r="V12" s="69">
        <v>8</v>
      </c>
      <c r="W12" s="69">
        <v>8</v>
      </c>
      <c r="X12" s="69">
        <v>8</v>
      </c>
      <c r="Y12" s="69">
        <v>8</v>
      </c>
      <c r="Z12" s="69">
        <v>8</v>
      </c>
      <c r="AA12" s="69"/>
      <c r="AB12" s="69">
        <v>8</v>
      </c>
      <c r="AC12" s="69">
        <v>8</v>
      </c>
      <c r="AD12" s="69">
        <v>8</v>
      </c>
      <c r="AE12" s="69">
        <v>8</v>
      </c>
      <c r="AF12" s="69">
        <v>8</v>
      </c>
      <c r="AG12" s="69">
        <v>8</v>
      </c>
      <c r="AH12" s="69"/>
      <c r="AI12" s="69">
        <v>8</v>
      </c>
      <c r="AJ12" s="69">
        <v>8</v>
      </c>
      <c r="AK12" s="69"/>
      <c r="AL12" s="38">
        <f t="shared" si="3"/>
        <v>20</v>
      </c>
      <c r="AM12" s="38">
        <f t="shared" si="4"/>
        <v>3</v>
      </c>
      <c r="AN12" s="38">
        <f t="shared" si="5"/>
        <v>3</v>
      </c>
      <c r="AO12" s="38">
        <f t="shared" si="6"/>
        <v>0</v>
      </c>
      <c r="AP12" s="38">
        <f t="shared" si="7"/>
        <v>0</v>
      </c>
      <c r="AQ12" s="38">
        <f t="shared" si="8"/>
        <v>3</v>
      </c>
      <c r="AR12" s="39">
        <f t="shared" si="9"/>
        <v>26</v>
      </c>
      <c r="AS12" s="40">
        <f>INDEX([1]T06.2026!$C:$C,MATCH(C12,[1]T06.2026!$B:$B,0))</f>
        <v>4</v>
      </c>
      <c r="AT12" s="42">
        <f>INDEX([1]T06.2026!$J:$J,MATCH(C12,[1]T06.2026!$B:$B,0))</f>
        <v>2</v>
      </c>
      <c r="AU12" s="41">
        <v>636215.57999999996</v>
      </c>
      <c r="AV12" s="43">
        <v>50000</v>
      </c>
      <c r="AW12" s="43"/>
      <c r="AX12" s="41">
        <v>100000</v>
      </c>
      <c r="AY12" s="41"/>
      <c r="AZ12" s="41"/>
      <c r="BA12" s="41"/>
      <c r="BB12" s="170" t="s">
        <v>217</v>
      </c>
      <c r="BC12" s="54">
        <f t="shared" si="10"/>
        <v>0</v>
      </c>
      <c r="BD12" s="32">
        <f>COUNTIF(C:C,#REF!)</f>
        <v>0</v>
      </c>
    </row>
    <row r="13" spans="1:56" x14ac:dyDescent="0.3">
      <c r="A13" s="33">
        <f>SUBTOTAL(3,$C$8:C13)</f>
        <v>6</v>
      </c>
      <c r="B13" s="67"/>
      <c r="C13" s="94" t="s">
        <v>29</v>
      </c>
      <c r="D13" s="45" t="s">
        <v>22</v>
      </c>
      <c r="E13" s="44"/>
      <c r="F13" s="44"/>
      <c r="G13" s="69" t="s">
        <v>93</v>
      </c>
      <c r="H13" s="69" t="s">
        <v>93</v>
      </c>
      <c r="I13" s="69" t="s">
        <v>93</v>
      </c>
      <c r="J13" s="69" t="s">
        <v>27</v>
      </c>
      <c r="K13" s="69" t="s">
        <v>27</v>
      </c>
      <c r="L13" s="69" t="s">
        <v>27</v>
      </c>
      <c r="M13" s="69" t="s">
        <v>224</v>
      </c>
      <c r="N13" s="69">
        <v>8</v>
      </c>
      <c r="O13" s="69">
        <v>8</v>
      </c>
      <c r="P13" s="69">
        <v>8</v>
      </c>
      <c r="Q13" s="69">
        <v>8</v>
      </c>
      <c r="R13" s="69">
        <v>8</v>
      </c>
      <c r="S13" s="69">
        <v>8</v>
      </c>
      <c r="T13" s="69"/>
      <c r="U13" s="69">
        <v>8</v>
      </c>
      <c r="V13" s="69">
        <v>8</v>
      </c>
      <c r="W13" s="69">
        <v>8</v>
      </c>
      <c r="X13" s="69">
        <v>8</v>
      </c>
      <c r="Y13" s="69">
        <v>8</v>
      </c>
      <c r="Z13" s="69">
        <v>8</v>
      </c>
      <c r="AA13" s="69"/>
      <c r="AB13" s="69">
        <v>8</v>
      </c>
      <c r="AC13" s="69">
        <v>8</v>
      </c>
      <c r="AD13" s="69">
        <v>8</v>
      </c>
      <c r="AE13" s="69">
        <v>8</v>
      </c>
      <c r="AF13" s="69">
        <v>8</v>
      </c>
      <c r="AG13" s="69">
        <v>8</v>
      </c>
      <c r="AH13" s="69"/>
      <c r="AI13" s="69">
        <v>8</v>
      </c>
      <c r="AJ13" s="69">
        <v>8</v>
      </c>
      <c r="AK13" s="69"/>
      <c r="AL13" s="38">
        <f t="shared" si="3"/>
        <v>20</v>
      </c>
      <c r="AM13" s="38">
        <f t="shared" si="4"/>
        <v>3</v>
      </c>
      <c r="AN13" s="38">
        <f t="shared" si="5"/>
        <v>3</v>
      </c>
      <c r="AO13" s="38">
        <f t="shared" si="6"/>
        <v>0</v>
      </c>
      <c r="AP13" s="38">
        <v>0</v>
      </c>
      <c r="AQ13" s="38">
        <f t="shared" si="8"/>
        <v>3</v>
      </c>
      <c r="AR13" s="39">
        <f t="shared" si="9"/>
        <v>26</v>
      </c>
      <c r="AS13" s="40">
        <f>INDEX([1]T06.2026!$C:$C,MATCH(C13,[1]T06.2026!$B:$B,0))</f>
        <v>5</v>
      </c>
      <c r="AT13" s="42">
        <f>INDEX([1]T06.2026!$J:$J,MATCH(C13,[1]T06.2026!$B:$B,0))</f>
        <v>3</v>
      </c>
      <c r="AU13" s="73">
        <v>596610</v>
      </c>
      <c r="AV13" s="43">
        <v>50000</v>
      </c>
      <c r="AW13" s="43"/>
      <c r="AX13" s="41"/>
      <c r="AY13" s="41"/>
      <c r="AZ13" s="41"/>
      <c r="BA13" s="41"/>
      <c r="BB13" s="76" t="s">
        <v>105</v>
      </c>
      <c r="BC13" s="54">
        <f t="shared" si="10"/>
        <v>0</v>
      </c>
      <c r="BD13" s="32">
        <f>COUNTIF(C:C,#REF!)</f>
        <v>0</v>
      </c>
    </row>
    <row r="14" spans="1:56" ht="16.2" customHeight="1" x14ac:dyDescent="0.3">
      <c r="A14" s="33">
        <f>SUBTOTAL(3,$C$8:C14)</f>
        <v>7</v>
      </c>
      <c r="B14" s="67"/>
      <c r="C14" s="94" t="s">
        <v>32</v>
      </c>
      <c r="D14" s="45" t="s">
        <v>22</v>
      </c>
      <c r="E14" s="44"/>
      <c r="F14" s="44"/>
      <c r="G14" s="69" t="s">
        <v>93</v>
      </c>
      <c r="H14" s="69" t="s">
        <v>93</v>
      </c>
      <c r="I14" s="69" t="s">
        <v>93</v>
      </c>
      <c r="J14" s="69" t="s">
        <v>27</v>
      </c>
      <c r="K14" s="69" t="s">
        <v>27</v>
      </c>
      <c r="L14" s="69" t="s">
        <v>27</v>
      </c>
      <c r="M14" s="69"/>
      <c r="N14" s="69">
        <v>8</v>
      </c>
      <c r="O14" s="69">
        <v>8</v>
      </c>
      <c r="P14" s="69">
        <v>8</v>
      </c>
      <c r="Q14" s="69">
        <v>8</v>
      </c>
      <c r="R14" s="69">
        <v>8</v>
      </c>
      <c r="S14" s="69">
        <v>8</v>
      </c>
      <c r="T14" s="69"/>
      <c r="U14" s="69" t="s">
        <v>27</v>
      </c>
      <c r="V14" s="69">
        <v>8</v>
      </c>
      <c r="W14" s="69">
        <v>8</v>
      </c>
      <c r="X14" s="69">
        <v>8</v>
      </c>
      <c r="Y14" s="69">
        <v>8</v>
      </c>
      <c r="Z14" s="69">
        <v>8</v>
      </c>
      <c r="AA14" s="69"/>
      <c r="AB14" s="69">
        <v>8</v>
      </c>
      <c r="AC14" s="69">
        <v>8</v>
      </c>
      <c r="AD14" s="69">
        <v>8</v>
      </c>
      <c r="AE14" s="69">
        <v>8</v>
      </c>
      <c r="AF14" s="69">
        <v>8</v>
      </c>
      <c r="AG14" s="69">
        <v>8</v>
      </c>
      <c r="AH14" s="69"/>
      <c r="AI14" s="69">
        <v>8</v>
      </c>
      <c r="AJ14" s="69">
        <v>8</v>
      </c>
      <c r="AK14" s="69"/>
      <c r="AL14" s="38">
        <f t="shared" si="3"/>
        <v>19</v>
      </c>
      <c r="AM14" s="38">
        <f t="shared" si="4"/>
        <v>4</v>
      </c>
      <c r="AN14" s="38">
        <f t="shared" si="5"/>
        <v>3</v>
      </c>
      <c r="AO14" s="38">
        <f t="shared" si="6"/>
        <v>0</v>
      </c>
      <c r="AP14" s="38">
        <f t="shared" si="7"/>
        <v>0</v>
      </c>
      <c r="AQ14" s="38">
        <f t="shared" si="8"/>
        <v>4</v>
      </c>
      <c r="AR14" s="39">
        <f t="shared" si="9"/>
        <v>26</v>
      </c>
      <c r="AS14" s="40">
        <f>INDEX([1]T06.2026!$C:$C,MATCH(C14,[1]T06.2026!$B:$B,0))</f>
        <v>3</v>
      </c>
      <c r="AT14" s="42">
        <f>INDEX([1]T06.2026!$J:$J,MATCH(C14,[1]T06.2026!$B:$B,0))</f>
        <v>0</v>
      </c>
      <c r="AU14" s="41">
        <v>636215.57999999996</v>
      </c>
      <c r="AV14" s="43">
        <v>50000</v>
      </c>
      <c r="AW14" s="43"/>
      <c r="AX14" s="41">
        <v>100000</v>
      </c>
      <c r="AY14" s="41"/>
      <c r="AZ14" s="41"/>
      <c r="BA14" s="41"/>
      <c r="BB14" s="142" t="s">
        <v>162</v>
      </c>
      <c r="BC14" s="54">
        <f t="shared" si="10"/>
        <v>0</v>
      </c>
      <c r="BD14" s="32">
        <f>COUNTIF(C:C,#REF!)</f>
        <v>0</v>
      </c>
    </row>
    <row r="15" spans="1:56" x14ac:dyDescent="0.3">
      <c r="A15" s="33">
        <f>SUBTOTAL(3,$C$8:C15)</f>
        <v>8</v>
      </c>
      <c r="B15" s="67"/>
      <c r="C15" s="165" t="s">
        <v>33</v>
      </c>
      <c r="D15" s="45" t="s">
        <v>31</v>
      </c>
      <c r="E15" s="44"/>
      <c r="F15" s="44"/>
      <c r="G15" s="69" t="s">
        <v>93</v>
      </c>
      <c r="H15" s="69" t="s">
        <v>93</v>
      </c>
      <c r="I15" s="69" t="s">
        <v>93</v>
      </c>
      <c r="J15" s="69" t="s">
        <v>27</v>
      </c>
      <c r="K15" s="69" t="s">
        <v>27</v>
      </c>
      <c r="L15" s="69" t="s">
        <v>27</v>
      </c>
      <c r="M15" s="69"/>
      <c r="N15" s="69">
        <v>8</v>
      </c>
      <c r="O15" s="69">
        <v>8</v>
      </c>
      <c r="P15" s="69">
        <v>8</v>
      </c>
      <c r="Q15" s="69">
        <v>8</v>
      </c>
      <c r="R15" s="69">
        <v>8</v>
      </c>
      <c r="S15" s="69">
        <v>8</v>
      </c>
      <c r="T15" s="69"/>
      <c r="U15" s="69">
        <v>8</v>
      </c>
      <c r="V15" s="69">
        <v>8</v>
      </c>
      <c r="W15" s="69">
        <v>8</v>
      </c>
      <c r="X15" s="69">
        <v>8</v>
      </c>
      <c r="Y15" s="69">
        <v>8</v>
      </c>
      <c r="Z15" s="69">
        <v>8</v>
      </c>
      <c r="AA15" s="69"/>
      <c r="AB15" s="69">
        <v>8</v>
      </c>
      <c r="AC15" s="69">
        <v>8</v>
      </c>
      <c r="AD15" s="69">
        <v>8</v>
      </c>
      <c r="AE15" s="69">
        <v>8</v>
      </c>
      <c r="AF15" s="69">
        <v>8</v>
      </c>
      <c r="AG15" s="69">
        <v>8</v>
      </c>
      <c r="AH15" s="69"/>
      <c r="AI15" s="69">
        <v>8</v>
      </c>
      <c r="AJ15" s="69">
        <v>8</v>
      </c>
      <c r="AK15" s="69"/>
      <c r="AL15" s="38">
        <f t="shared" si="3"/>
        <v>20</v>
      </c>
      <c r="AM15" s="38">
        <f t="shared" si="4"/>
        <v>3</v>
      </c>
      <c r="AN15" s="38">
        <f t="shared" si="5"/>
        <v>3</v>
      </c>
      <c r="AO15" s="38">
        <f t="shared" si="6"/>
        <v>0</v>
      </c>
      <c r="AP15" s="38">
        <f t="shared" si="7"/>
        <v>0</v>
      </c>
      <c r="AQ15" s="38">
        <f t="shared" si="8"/>
        <v>3</v>
      </c>
      <c r="AR15" s="39">
        <f t="shared" si="9"/>
        <v>26</v>
      </c>
      <c r="AS15" s="40">
        <f>INDEX([1]T06.2026!$C:$C,MATCH(C15,[1]T06.2026!$B:$B,0))</f>
        <v>5</v>
      </c>
      <c r="AT15" s="42">
        <f>INDEX([1]T06.2026!$J:$J,MATCH(C15,[1]T06.2026!$B:$B,0))</f>
        <v>3</v>
      </c>
      <c r="AU15" s="41">
        <v>578377.79999999993</v>
      </c>
      <c r="AV15" s="43">
        <v>50000</v>
      </c>
      <c r="AW15" s="43"/>
      <c r="AX15" s="41">
        <v>100000</v>
      </c>
      <c r="AY15" s="41"/>
      <c r="AZ15" s="41"/>
      <c r="BA15" s="41"/>
      <c r="BB15" s="142" t="s">
        <v>164</v>
      </c>
      <c r="BC15" s="54">
        <f t="shared" si="10"/>
        <v>0</v>
      </c>
      <c r="BD15" s="32">
        <f>COUNTIF(C:C,#REF!)</f>
        <v>0</v>
      </c>
    </row>
    <row r="16" spans="1:56" x14ac:dyDescent="0.3">
      <c r="A16" s="33">
        <f>SUBTOTAL(3,$C$8:C16)</f>
        <v>9</v>
      </c>
      <c r="B16" s="67"/>
      <c r="C16" s="94" t="s">
        <v>34</v>
      </c>
      <c r="D16" s="84" t="s">
        <v>121</v>
      </c>
      <c r="E16" s="44"/>
      <c r="F16" s="44"/>
      <c r="G16" s="69" t="s">
        <v>93</v>
      </c>
      <c r="H16" s="69" t="s">
        <v>93</v>
      </c>
      <c r="I16" s="69" t="s">
        <v>93</v>
      </c>
      <c r="J16" s="69" t="s">
        <v>27</v>
      </c>
      <c r="K16" s="69" t="s">
        <v>27</v>
      </c>
      <c r="L16" s="69" t="s">
        <v>27</v>
      </c>
      <c r="M16" s="69"/>
      <c r="N16" s="69">
        <v>8</v>
      </c>
      <c r="O16" s="69">
        <v>8</v>
      </c>
      <c r="P16" s="69">
        <v>8</v>
      </c>
      <c r="Q16" s="69">
        <v>8</v>
      </c>
      <c r="R16" s="69">
        <v>8</v>
      </c>
      <c r="S16" s="69">
        <v>8</v>
      </c>
      <c r="T16" s="69"/>
      <c r="U16" s="69">
        <v>8</v>
      </c>
      <c r="V16" s="69">
        <v>8</v>
      </c>
      <c r="W16" s="69">
        <v>8</v>
      </c>
      <c r="X16" s="69">
        <v>8</v>
      </c>
      <c r="Y16" s="69">
        <v>8</v>
      </c>
      <c r="Z16" s="69">
        <v>8</v>
      </c>
      <c r="AA16" s="69"/>
      <c r="AB16" s="69">
        <v>8</v>
      </c>
      <c r="AC16" s="69">
        <v>8</v>
      </c>
      <c r="AD16" s="69">
        <v>8</v>
      </c>
      <c r="AE16" s="69">
        <v>8</v>
      </c>
      <c r="AF16" s="69">
        <v>8</v>
      </c>
      <c r="AG16" s="69">
        <v>8</v>
      </c>
      <c r="AH16" s="69"/>
      <c r="AI16" s="69">
        <v>8</v>
      </c>
      <c r="AJ16" s="69">
        <v>8</v>
      </c>
      <c r="AK16" s="69"/>
      <c r="AL16" s="38">
        <f t="shared" si="3"/>
        <v>20</v>
      </c>
      <c r="AM16" s="38">
        <f t="shared" si="4"/>
        <v>3</v>
      </c>
      <c r="AN16" s="38">
        <f t="shared" si="5"/>
        <v>3</v>
      </c>
      <c r="AO16" s="38">
        <f t="shared" si="6"/>
        <v>0</v>
      </c>
      <c r="AP16" s="38">
        <f t="shared" si="7"/>
        <v>0</v>
      </c>
      <c r="AQ16" s="38">
        <f t="shared" si="8"/>
        <v>3</v>
      </c>
      <c r="AR16" s="39">
        <f t="shared" si="9"/>
        <v>26</v>
      </c>
      <c r="AS16" s="40">
        <f>INDEX([1]T06.2026!$C:$C,MATCH(C16,[1]T06.2026!$B:$B,0))</f>
        <v>5</v>
      </c>
      <c r="AT16" s="42">
        <f>INDEX([1]T06.2026!$J:$J,MATCH(C16,[1]T06.2026!$B:$B,0))</f>
        <v>3</v>
      </c>
      <c r="AU16" s="41">
        <v>840000</v>
      </c>
      <c r="AV16" s="43">
        <v>50000</v>
      </c>
      <c r="AW16" s="43"/>
      <c r="AX16" s="41"/>
      <c r="AY16" s="41"/>
      <c r="AZ16" s="41"/>
      <c r="BA16" s="41"/>
      <c r="BB16" s="76" t="s">
        <v>75</v>
      </c>
      <c r="BC16" s="54">
        <f t="shared" si="10"/>
        <v>0</v>
      </c>
      <c r="BD16" s="32">
        <f>COUNTIF(C:C,#REF!)</f>
        <v>0</v>
      </c>
    </row>
    <row r="17" spans="1:56" ht="20.399999999999999" x14ac:dyDescent="0.35">
      <c r="A17" s="33">
        <f>SUBTOTAL(3,$C$8:C17)</f>
        <v>10</v>
      </c>
      <c r="B17" s="67"/>
      <c r="C17" s="94" t="s">
        <v>35</v>
      </c>
      <c r="D17" s="84" t="s">
        <v>36</v>
      </c>
      <c r="E17" s="44">
        <v>44831</v>
      </c>
      <c r="F17" s="44"/>
      <c r="G17" s="69" t="s">
        <v>93</v>
      </c>
      <c r="H17" s="69" t="s">
        <v>93</v>
      </c>
      <c r="I17" s="69" t="s">
        <v>93</v>
      </c>
      <c r="J17" s="69">
        <v>8</v>
      </c>
      <c r="K17" s="69">
        <v>8</v>
      </c>
      <c r="L17" s="69">
        <v>8</v>
      </c>
      <c r="M17" s="69"/>
      <c r="N17" s="69">
        <v>8</v>
      </c>
      <c r="O17" s="69">
        <v>8</v>
      </c>
      <c r="P17" s="69">
        <v>8</v>
      </c>
      <c r="Q17" s="69">
        <v>8</v>
      </c>
      <c r="R17" s="69">
        <v>8</v>
      </c>
      <c r="S17" s="69">
        <v>8</v>
      </c>
      <c r="T17" s="69"/>
      <c r="U17" s="69">
        <v>8</v>
      </c>
      <c r="V17" s="69">
        <v>8</v>
      </c>
      <c r="W17" s="69">
        <v>8</v>
      </c>
      <c r="X17" s="69">
        <v>8</v>
      </c>
      <c r="Y17" s="69">
        <v>8</v>
      </c>
      <c r="Z17" s="69">
        <v>8</v>
      </c>
      <c r="AA17" s="69"/>
      <c r="AB17" s="69">
        <v>8</v>
      </c>
      <c r="AC17" s="69">
        <v>8</v>
      </c>
      <c r="AD17" s="69">
        <v>8</v>
      </c>
      <c r="AE17" s="69">
        <v>8</v>
      </c>
      <c r="AF17" s="69">
        <v>8</v>
      </c>
      <c r="AG17" s="69">
        <v>8</v>
      </c>
      <c r="AH17" s="69"/>
      <c r="AI17" s="69">
        <v>8</v>
      </c>
      <c r="AJ17" s="69">
        <v>8</v>
      </c>
      <c r="AK17" s="69"/>
      <c r="AL17" s="38">
        <f t="shared" si="3"/>
        <v>23</v>
      </c>
      <c r="AM17" s="38">
        <f t="shared" si="4"/>
        <v>0</v>
      </c>
      <c r="AN17" s="38">
        <f t="shared" si="5"/>
        <v>3</v>
      </c>
      <c r="AO17" s="38">
        <f t="shared" si="6"/>
        <v>0</v>
      </c>
      <c r="AP17" s="38">
        <f t="shared" si="7"/>
        <v>0</v>
      </c>
      <c r="AQ17" s="38">
        <f t="shared" si="8"/>
        <v>0</v>
      </c>
      <c r="AR17" s="39">
        <f t="shared" si="9"/>
        <v>26</v>
      </c>
      <c r="AS17" s="40">
        <f>INDEX([1]T06.2026!$C:$C,MATCH(C17,[1]T06.2026!$B:$B,0))</f>
        <v>4.5</v>
      </c>
      <c r="AT17" s="42">
        <f>INDEX([1]T06.2026!$J:$J,MATCH(C17,[1]T06.2026!$B:$B,0))</f>
        <v>5.5</v>
      </c>
      <c r="AU17" s="73">
        <v>596610</v>
      </c>
      <c r="AV17" s="43">
        <v>50000</v>
      </c>
      <c r="AW17" s="43">
        <v>600000</v>
      </c>
      <c r="AX17" s="41">
        <v>100000</v>
      </c>
      <c r="AY17" s="41"/>
      <c r="AZ17" s="41"/>
      <c r="BA17" s="41"/>
      <c r="BB17" s="142" t="s">
        <v>171</v>
      </c>
      <c r="BC17" s="54">
        <f t="shared" si="10"/>
        <v>0</v>
      </c>
      <c r="BD17" s="133" t="s">
        <v>172</v>
      </c>
    </row>
    <row r="18" spans="1:56" x14ac:dyDescent="0.3">
      <c r="A18" s="33">
        <f>SUBTOTAL(3,$C$8:C18)</f>
        <v>11</v>
      </c>
      <c r="B18" s="67"/>
      <c r="C18" s="96" t="s">
        <v>37</v>
      </c>
      <c r="D18" s="84" t="s">
        <v>22</v>
      </c>
      <c r="E18" s="44">
        <v>44844</v>
      </c>
      <c r="F18" s="44"/>
      <c r="G18" s="69" t="s">
        <v>93</v>
      </c>
      <c r="H18" s="69" t="s">
        <v>93</v>
      </c>
      <c r="I18" s="69" t="s">
        <v>93</v>
      </c>
      <c r="J18" s="69" t="s">
        <v>27</v>
      </c>
      <c r="K18" s="69" t="s">
        <v>27</v>
      </c>
      <c r="L18" s="69" t="s">
        <v>27</v>
      </c>
      <c r="M18" s="69"/>
      <c r="N18" s="69">
        <v>8</v>
      </c>
      <c r="O18" s="69">
        <v>8</v>
      </c>
      <c r="P18" s="69">
        <v>8</v>
      </c>
      <c r="Q18" s="69">
        <v>8</v>
      </c>
      <c r="R18" s="69">
        <v>8</v>
      </c>
      <c r="S18" s="69">
        <v>8</v>
      </c>
      <c r="T18" s="69"/>
      <c r="U18" s="69">
        <v>8</v>
      </c>
      <c r="V18" s="69">
        <v>8</v>
      </c>
      <c r="W18" s="69">
        <v>8</v>
      </c>
      <c r="X18" s="69">
        <v>8</v>
      </c>
      <c r="Y18" s="69">
        <v>8</v>
      </c>
      <c r="Z18" s="69">
        <v>8</v>
      </c>
      <c r="AA18" s="69"/>
      <c r="AB18" s="69">
        <v>8</v>
      </c>
      <c r="AC18" s="69">
        <v>8</v>
      </c>
      <c r="AD18" s="69">
        <v>8</v>
      </c>
      <c r="AE18" s="69">
        <v>8</v>
      </c>
      <c r="AF18" s="69">
        <v>8</v>
      </c>
      <c r="AG18" s="69">
        <v>8</v>
      </c>
      <c r="AH18" s="69"/>
      <c r="AI18" s="69">
        <v>8</v>
      </c>
      <c r="AJ18" s="69">
        <v>8</v>
      </c>
      <c r="AK18" s="69"/>
      <c r="AL18" s="38">
        <f t="shared" si="3"/>
        <v>20</v>
      </c>
      <c r="AM18" s="38">
        <f t="shared" si="4"/>
        <v>3</v>
      </c>
      <c r="AN18" s="38">
        <f t="shared" si="5"/>
        <v>3</v>
      </c>
      <c r="AO18" s="38">
        <f t="shared" si="6"/>
        <v>0</v>
      </c>
      <c r="AP18" s="38">
        <f t="shared" si="7"/>
        <v>0</v>
      </c>
      <c r="AQ18" s="38">
        <f t="shared" si="8"/>
        <v>3</v>
      </c>
      <c r="AR18" s="39">
        <f t="shared" si="9"/>
        <v>26</v>
      </c>
      <c r="AS18" s="40">
        <f>INDEX([1]T06.2026!$C:$C,MATCH(C18,[1]T06.2026!$B:$B,0))</f>
        <v>4</v>
      </c>
      <c r="AT18" s="42">
        <f>INDEX([1]T06.2026!$J:$J,MATCH(C18,[1]T06.2026!$B:$B,0))</f>
        <v>2</v>
      </c>
      <c r="AU18" s="73">
        <v>596610</v>
      </c>
      <c r="AV18" s="43">
        <v>50000</v>
      </c>
      <c r="AW18" s="43"/>
      <c r="AX18" s="41"/>
      <c r="AY18" s="41"/>
      <c r="AZ18" s="41"/>
      <c r="BA18" s="41"/>
      <c r="BB18" s="170" t="s">
        <v>225</v>
      </c>
      <c r="BC18" s="54">
        <f t="shared" si="10"/>
        <v>0</v>
      </c>
      <c r="BD18" s="32">
        <f>COUNTIF(C:C,#REF!)</f>
        <v>0</v>
      </c>
    </row>
    <row r="19" spans="1:56" x14ac:dyDescent="0.3">
      <c r="A19" s="33">
        <f>SUBTOTAL(3,$C$8:C19)</f>
        <v>12</v>
      </c>
      <c r="B19" s="68"/>
      <c r="C19" s="86" t="s">
        <v>40</v>
      </c>
      <c r="D19" s="84" t="s">
        <v>22</v>
      </c>
      <c r="E19" s="44">
        <v>45159</v>
      </c>
      <c r="F19" s="44"/>
      <c r="G19" s="69" t="s">
        <v>93</v>
      </c>
      <c r="H19" s="69" t="s">
        <v>93</v>
      </c>
      <c r="I19" s="69" t="s">
        <v>93</v>
      </c>
      <c r="J19" s="69" t="s">
        <v>27</v>
      </c>
      <c r="K19" s="69" t="s">
        <v>27</v>
      </c>
      <c r="L19" s="69" t="s">
        <v>27</v>
      </c>
      <c r="M19" s="69"/>
      <c r="N19" s="69">
        <v>8</v>
      </c>
      <c r="O19" s="69">
        <v>8</v>
      </c>
      <c r="P19" s="69">
        <v>8</v>
      </c>
      <c r="Q19" s="69">
        <v>8</v>
      </c>
      <c r="R19" s="69">
        <v>8</v>
      </c>
      <c r="S19" s="69">
        <v>8</v>
      </c>
      <c r="T19" s="69"/>
      <c r="U19" s="69">
        <v>8</v>
      </c>
      <c r="V19" s="69">
        <v>8</v>
      </c>
      <c r="W19" s="69">
        <v>8</v>
      </c>
      <c r="X19" s="69">
        <v>8</v>
      </c>
      <c r="Y19" s="69">
        <v>8</v>
      </c>
      <c r="Z19" s="69">
        <v>8</v>
      </c>
      <c r="AA19" s="69"/>
      <c r="AB19" s="69">
        <v>8</v>
      </c>
      <c r="AC19" s="69">
        <v>8</v>
      </c>
      <c r="AD19" s="69">
        <v>8</v>
      </c>
      <c r="AE19" s="69">
        <v>8</v>
      </c>
      <c r="AF19" s="69">
        <v>8</v>
      </c>
      <c r="AG19" s="69">
        <v>8</v>
      </c>
      <c r="AH19" s="69"/>
      <c r="AI19" s="69">
        <v>8</v>
      </c>
      <c r="AJ19" s="69">
        <v>8</v>
      </c>
      <c r="AK19" s="69"/>
      <c r="AL19" s="38">
        <f t="shared" si="3"/>
        <v>20</v>
      </c>
      <c r="AM19" s="38">
        <f t="shared" si="4"/>
        <v>3</v>
      </c>
      <c r="AN19" s="38">
        <f t="shared" si="5"/>
        <v>3</v>
      </c>
      <c r="AO19" s="38">
        <f t="shared" si="6"/>
        <v>0</v>
      </c>
      <c r="AP19" s="38">
        <f t="shared" si="7"/>
        <v>0</v>
      </c>
      <c r="AQ19" s="38">
        <f t="shared" si="8"/>
        <v>3</v>
      </c>
      <c r="AR19" s="39">
        <f>$AR$2-AP19-AO19</f>
        <v>26</v>
      </c>
      <c r="AS19" s="40">
        <f>INDEX([1]T06.2026!$C:$C,MATCH(C19,[1]T06.2026!$B:$B,0))</f>
        <v>4.5</v>
      </c>
      <c r="AT19" s="42">
        <f>INDEX([1]T06.2026!$J:$J,MATCH(C19,[1]T06.2026!$B:$B,0))</f>
        <v>2.5</v>
      </c>
      <c r="AU19" s="73">
        <v>596610</v>
      </c>
      <c r="AV19" s="43">
        <v>50000</v>
      </c>
      <c r="AW19" s="43"/>
      <c r="AX19" s="41">
        <v>100000</v>
      </c>
      <c r="AY19" s="41"/>
      <c r="AZ19" s="41">
        <v>300000</v>
      </c>
      <c r="BA19" s="41">
        <f>10*70000</f>
        <v>700000</v>
      </c>
      <c r="BB19" s="76" t="s">
        <v>107</v>
      </c>
      <c r="BC19" s="54">
        <f>COUNTIF(G19:AK19,"KL/2")+COUNTIF(G19:AK19,"4")+COUNTIF(G19:AK19,"P/2")</f>
        <v>0</v>
      </c>
      <c r="BD19" s="32">
        <f>COUNTIF(C:C,#REF!)</f>
        <v>0</v>
      </c>
    </row>
    <row r="20" spans="1:56" x14ac:dyDescent="0.3">
      <c r="A20" s="33">
        <f>SUBTOTAL(3,$C$8:C20)</f>
        <v>13</v>
      </c>
      <c r="B20" s="68"/>
      <c r="C20" s="86" t="s">
        <v>41</v>
      </c>
      <c r="D20" s="84" t="s">
        <v>22</v>
      </c>
      <c r="E20" s="44">
        <v>45194</v>
      </c>
      <c r="F20" s="44"/>
      <c r="G20" s="69" t="s">
        <v>93</v>
      </c>
      <c r="H20" s="69" t="s">
        <v>93</v>
      </c>
      <c r="I20" s="69" t="s">
        <v>93</v>
      </c>
      <c r="J20" s="69" t="s">
        <v>27</v>
      </c>
      <c r="K20" s="69" t="s">
        <v>27</v>
      </c>
      <c r="L20" s="69" t="s">
        <v>27</v>
      </c>
      <c r="M20" s="69"/>
      <c r="N20" s="69">
        <v>8</v>
      </c>
      <c r="O20" s="69">
        <v>8</v>
      </c>
      <c r="P20" s="69">
        <v>8</v>
      </c>
      <c r="Q20" s="69">
        <v>8</v>
      </c>
      <c r="R20" s="69">
        <v>8</v>
      </c>
      <c r="S20" s="69">
        <v>8</v>
      </c>
      <c r="T20" s="69"/>
      <c r="U20" s="69">
        <v>8</v>
      </c>
      <c r="V20" s="69">
        <v>8</v>
      </c>
      <c r="W20" s="69">
        <v>8</v>
      </c>
      <c r="X20" s="69">
        <v>8</v>
      </c>
      <c r="Y20" s="69">
        <v>8</v>
      </c>
      <c r="Z20" s="69" t="s">
        <v>27</v>
      </c>
      <c r="AA20" s="69"/>
      <c r="AB20" s="69" t="s">
        <v>27</v>
      </c>
      <c r="AC20" s="69">
        <v>8</v>
      </c>
      <c r="AD20" s="69">
        <v>8</v>
      </c>
      <c r="AE20" s="69">
        <v>8</v>
      </c>
      <c r="AF20" s="69">
        <v>8</v>
      </c>
      <c r="AG20" s="69">
        <v>8</v>
      </c>
      <c r="AH20" s="69"/>
      <c r="AI20" s="69">
        <v>8</v>
      </c>
      <c r="AJ20" s="69">
        <v>8</v>
      </c>
      <c r="AK20" s="69"/>
      <c r="AL20" s="38">
        <f t="shared" si="3"/>
        <v>18</v>
      </c>
      <c r="AM20" s="38">
        <f t="shared" si="4"/>
        <v>5</v>
      </c>
      <c r="AN20" s="38">
        <f t="shared" si="5"/>
        <v>3</v>
      </c>
      <c r="AO20" s="38">
        <f t="shared" si="6"/>
        <v>0</v>
      </c>
      <c r="AP20" s="38">
        <f t="shared" si="7"/>
        <v>0</v>
      </c>
      <c r="AQ20" s="38">
        <f t="shared" si="8"/>
        <v>5</v>
      </c>
      <c r="AR20" s="39">
        <f t="shared" si="9"/>
        <v>26</v>
      </c>
      <c r="AS20" s="40">
        <f>INDEX([1]T06.2026!$C:$C,MATCH(C20,[1]T06.2026!$B:$B,0))</f>
        <v>5</v>
      </c>
      <c r="AT20" s="42">
        <f>INDEX([1]T06.2026!$J:$J,MATCH(C20,[1]T06.2026!$B:$B,0))</f>
        <v>1</v>
      </c>
      <c r="AU20" s="73">
        <v>596610</v>
      </c>
      <c r="AV20" s="43">
        <v>50000</v>
      </c>
      <c r="AW20" s="43"/>
      <c r="AX20" s="41">
        <v>100000</v>
      </c>
      <c r="AY20" s="41"/>
      <c r="AZ20" s="41"/>
      <c r="BA20" s="41"/>
      <c r="BB20" s="76" t="s">
        <v>106</v>
      </c>
      <c r="BC20" s="54">
        <f t="shared" si="10"/>
        <v>0</v>
      </c>
      <c r="BD20" s="32">
        <f>COUNTIF(C:C,#REF!)</f>
        <v>0</v>
      </c>
    </row>
    <row r="21" spans="1:56" ht="15.6" customHeight="1" x14ac:dyDescent="0.3">
      <c r="A21" s="33">
        <f>SUBTOTAL(3,$C$8:C21)</f>
        <v>14</v>
      </c>
      <c r="B21" s="68"/>
      <c r="C21" s="86" t="s">
        <v>44</v>
      </c>
      <c r="D21" s="84" t="s">
        <v>94</v>
      </c>
      <c r="E21" s="44">
        <v>45231</v>
      </c>
      <c r="F21" s="44"/>
      <c r="G21" s="69" t="s">
        <v>93</v>
      </c>
      <c r="H21" s="69" t="s">
        <v>93</v>
      </c>
      <c r="I21" s="69" t="s">
        <v>93</v>
      </c>
      <c r="J21" s="69" t="s">
        <v>27</v>
      </c>
      <c r="K21" s="69" t="s">
        <v>27</v>
      </c>
      <c r="L21" s="69" t="s">
        <v>27</v>
      </c>
      <c r="M21" s="69"/>
      <c r="N21" s="69">
        <v>8</v>
      </c>
      <c r="O21" s="69">
        <v>8</v>
      </c>
      <c r="P21" s="69">
        <v>8</v>
      </c>
      <c r="Q21" s="69">
        <v>8</v>
      </c>
      <c r="R21" s="69">
        <v>8</v>
      </c>
      <c r="S21" s="69">
        <v>8</v>
      </c>
      <c r="T21" s="69"/>
      <c r="U21" s="69">
        <v>8</v>
      </c>
      <c r="V21" s="69">
        <v>8</v>
      </c>
      <c r="W21" s="69">
        <v>8</v>
      </c>
      <c r="X21" s="69">
        <v>8</v>
      </c>
      <c r="Y21" s="69">
        <v>8</v>
      </c>
      <c r="Z21" s="69">
        <v>8</v>
      </c>
      <c r="AA21" s="69"/>
      <c r="AB21" s="69">
        <v>8</v>
      </c>
      <c r="AC21" s="69">
        <v>8</v>
      </c>
      <c r="AD21" s="69">
        <v>8</v>
      </c>
      <c r="AE21" s="69">
        <v>8</v>
      </c>
      <c r="AF21" s="69">
        <v>8</v>
      </c>
      <c r="AG21" s="69">
        <v>8</v>
      </c>
      <c r="AH21" s="69"/>
      <c r="AI21" s="69">
        <v>8</v>
      </c>
      <c r="AJ21" s="69">
        <v>8</v>
      </c>
      <c r="AK21" s="69"/>
      <c r="AL21" s="38">
        <f t="shared" si="3"/>
        <v>20</v>
      </c>
      <c r="AM21" s="38">
        <f t="shared" si="4"/>
        <v>3</v>
      </c>
      <c r="AN21" s="38">
        <f t="shared" si="5"/>
        <v>3</v>
      </c>
      <c r="AO21" s="38">
        <f t="shared" si="6"/>
        <v>0</v>
      </c>
      <c r="AP21" s="38">
        <f t="shared" si="7"/>
        <v>0</v>
      </c>
      <c r="AQ21" s="38">
        <f t="shared" si="8"/>
        <v>3</v>
      </c>
      <c r="AR21" s="39">
        <f t="shared" si="9"/>
        <v>26</v>
      </c>
      <c r="AS21" s="40">
        <f>INDEX([1]T06.2026!$C:$C,MATCH(C21,[1]T06.2026!$B:$B,0))</f>
        <v>5</v>
      </c>
      <c r="AT21" s="42">
        <f>INDEX([1]T06.2026!$J:$J,MATCH(C21,[1]T06.2026!$B:$B,0))</f>
        <v>3</v>
      </c>
      <c r="AU21" s="73">
        <v>596610</v>
      </c>
      <c r="AV21" s="43">
        <v>50000</v>
      </c>
      <c r="AW21" s="43"/>
      <c r="AX21" s="41">
        <v>100000</v>
      </c>
      <c r="AY21" s="41"/>
      <c r="AZ21" s="41"/>
      <c r="BA21" s="41"/>
      <c r="BB21" s="143" t="s">
        <v>169</v>
      </c>
      <c r="BC21" s="54">
        <f t="shared" si="10"/>
        <v>0</v>
      </c>
      <c r="BD21" s="32">
        <f>COUNTIF(C:C,#REF!)</f>
        <v>0</v>
      </c>
    </row>
    <row r="22" spans="1:56" ht="48" customHeight="1" x14ac:dyDescent="0.3">
      <c r="A22" s="33">
        <f>SUBTOTAL(3,$C$8:C22)</f>
        <v>15</v>
      </c>
      <c r="B22" s="68"/>
      <c r="C22" s="97" t="s">
        <v>45</v>
      </c>
      <c r="D22" s="84" t="s">
        <v>22</v>
      </c>
      <c r="E22" s="44">
        <v>45454</v>
      </c>
      <c r="F22" s="44"/>
      <c r="G22" s="69" t="s">
        <v>93</v>
      </c>
      <c r="H22" s="69" t="s">
        <v>93</v>
      </c>
      <c r="I22" s="69" t="s">
        <v>93</v>
      </c>
      <c r="J22" s="69" t="s">
        <v>27</v>
      </c>
      <c r="K22" s="69" t="s">
        <v>27</v>
      </c>
      <c r="L22" s="69" t="s">
        <v>27</v>
      </c>
      <c r="M22" s="69"/>
      <c r="N22" s="69">
        <v>8</v>
      </c>
      <c r="O22" s="69">
        <v>8</v>
      </c>
      <c r="P22" s="69">
        <v>8</v>
      </c>
      <c r="Q22" s="69">
        <v>8</v>
      </c>
      <c r="R22" s="69">
        <v>8</v>
      </c>
      <c r="S22" s="69">
        <v>8</v>
      </c>
      <c r="T22" s="69"/>
      <c r="U22" s="69">
        <v>8</v>
      </c>
      <c r="V22" s="69">
        <v>8</v>
      </c>
      <c r="W22" s="69">
        <v>8</v>
      </c>
      <c r="X22" s="69">
        <v>8</v>
      </c>
      <c r="Y22" s="69">
        <v>8</v>
      </c>
      <c r="Z22" s="69">
        <v>8</v>
      </c>
      <c r="AA22" s="69"/>
      <c r="AB22" s="69">
        <v>8</v>
      </c>
      <c r="AC22" s="69">
        <v>8</v>
      </c>
      <c r="AD22" s="69">
        <v>8</v>
      </c>
      <c r="AE22" s="69">
        <v>8</v>
      </c>
      <c r="AF22" s="69" t="s">
        <v>27</v>
      </c>
      <c r="AG22" s="69">
        <v>8</v>
      </c>
      <c r="AH22" s="69"/>
      <c r="AI22" s="69">
        <v>8</v>
      </c>
      <c r="AJ22" s="69">
        <v>8</v>
      </c>
      <c r="AK22" s="69"/>
      <c r="AL22" s="38">
        <f t="shared" si="3"/>
        <v>19</v>
      </c>
      <c r="AM22" s="38">
        <f t="shared" si="4"/>
        <v>4</v>
      </c>
      <c r="AN22" s="38">
        <f t="shared" si="5"/>
        <v>3</v>
      </c>
      <c r="AO22" s="38">
        <f t="shared" si="6"/>
        <v>0</v>
      </c>
      <c r="AP22" s="38">
        <f t="shared" si="7"/>
        <v>0</v>
      </c>
      <c r="AQ22" s="38">
        <f t="shared" si="8"/>
        <v>4</v>
      </c>
      <c r="AR22" s="39">
        <f t="shared" si="9"/>
        <v>26</v>
      </c>
      <c r="AS22" s="40">
        <f>INDEX([1]T06.2026!$C:$C,MATCH(C22,[1]T06.2026!$B:$B,0))</f>
        <v>4.5</v>
      </c>
      <c r="AT22" s="42">
        <f>INDEX([1]T06.2026!$J:$J,MATCH(C22,[1]T06.2026!$B:$B,0))</f>
        <v>1.5</v>
      </c>
      <c r="AU22" s="73">
        <v>596610</v>
      </c>
      <c r="AV22" s="43">
        <v>50000</v>
      </c>
      <c r="AW22" s="43"/>
      <c r="AX22" s="41"/>
      <c r="AY22" s="41"/>
      <c r="AZ22" s="41"/>
      <c r="BA22" s="41"/>
      <c r="BB22" s="76" t="s">
        <v>96</v>
      </c>
      <c r="BC22" s="54">
        <f t="shared" si="10"/>
        <v>0</v>
      </c>
      <c r="BD22" s="32">
        <f>COUNTIF(C:C,#REF!)</f>
        <v>0</v>
      </c>
    </row>
    <row r="23" spans="1:56" ht="15.6" customHeight="1" x14ac:dyDescent="0.3">
      <c r="A23" s="33">
        <f>SUBTOTAL(3,$C$8:C23)</f>
        <v>16</v>
      </c>
      <c r="B23" s="68"/>
      <c r="C23" s="86" t="s">
        <v>66</v>
      </c>
      <c r="D23" s="84" t="s">
        <v>65</v>
      </c>
      <c r="E23" s="44">
        <v>45364</v>
      </c>
      <c r="F23" s="44"/>
      <c r="G23" s="69" t="s">
        <v>93</v>
      </c>
      <c r="H23" s="69" t="s">
        <v>93</v>
      </c>
      <c r="I23" s="69" t="s">
        <v>93</v>
      </c>
      <c r="J23" s="69" t="s">
        <v>27</v>
      </c>
      <c r="K23" s="69" t="s">
        <v>27</v>
      </c>
      <c r="L23" s="69" t="s">
        <v>27</v>
      </c>
      <c r="M23" s="69"/>
      <c r="N23" s="69">
        <v>8</v>
      </c>
      <c r="O23" s="69">
        <v>8</v>
      </c>
      <c r="P23" s="69">
        <v>8</v>
      </c>
      <c r="Q23" s="69">
        <v>8</v>
      </c>
      <c r="R23" s="69">
        <v>8</v>
      </c>
      <c r="S23" s="69">
        <v>8</v>
      </c>
      <c r="T23" s="69"/>
      <c r="U23" s="69">
        <v>8</v>
      </c>
      <c r="V23" s="69">
        <v>8</v>
      </c>
      <c r="W23" s="69">
        <v>8</v>
      </c>
      <c r="X23" s="69">
        <v>8</v>
      </c>
      <c r="Y23" s="69">
        <v>8</v>
      </c>
      <c r="Z23" s="69">
        <v>8</v>
      </c>
      <c r="AA23" s="69"/>
      <c r="AB23" s="69">
        <v>8</v>
      </c>
      <c r="AC23" s="69">
        <v>8</v>
      </c>
      <c r="AD23" s="69">
        <v>8</v>
      </c>
      <c r="AE23" s="69">
        <v>8</v>
      </c>
      <c r="AF23" s="69">
        <v>8</v>
      </c>
      <c r="AG23" s="69">
        <v>8</v>
      </c>
      <c r="AH23" s="69"/>
      <c r="AI23" s="69">
        <v>8</v>
      </c>
      <c r="AJ23" s="69">
        <v>8</v>
      </c>
      <c r="AK23" s="69"/>
      <c r="AL23" s="38">
        <f t="shared" si="3"/>
        <v>20</v>
      </c>
      <c r="AM23" s="38">
        <f t="shared" si="4"/>
        <v>3</v>
      </c>
      <c r="AN23" s="38">
        <f t="shared" si="5"/>
        <v>3</v>
      </c>
      <c r="AO23" s="38">
        <f t="shared" si="6"/>
        <v>0</v>
      </c>
      <c r="AP23" s="38">
        <f t="shared" si="7"/>
        <v>0</v>
      </c>
      <c r="AQ23" s="38">
        <f t="shared" si="8"/>
        <v>3</v>
      </c>
      <c r="AR23" s="39">
        <f t="shared" si="9"/>
        <v>26</v>
      </c>
      <c r="AS23" s="40">
        <f>INDEX([1]T06.2026!$C:$C,MATCH(C23,[1]T06.2026!$B:$B,0))</f>
        <v>5</v>
      </c>
      <c r="AT23" s="42">
        <f>INDEX([1]T06.2026!$J:$J,MATCH(C23,[1]T06.2026!$B:$B,0))</f>
        <v>3</v>
      </c>
      <c r="AU23" s="41">
        <v>557550</v>
      </c>
      <c r="AV23" s="43">
        <v>50000</v>
      </c>
      <c r="AW23" s="43"/>
      <c r="AX23" s="41">
        <v>100000</v>
      </c>
      <c r="AY23" s="41"/>
      <c r="AZ23" s="41"/>
      <c r="BA23" s="41"/>
      <c r="BB23" s="142" t="s">
        <v>160</v>
      </c>
      <c r="BC23" s="54">
        <f t="shared" si="10"/>
        <v>0</v>
      </c>
    </row>
    <row r="24" spans="1:56" ht="15.6" customHeight="1" x14ac:dyDescent="0.3">
      <c r="A24" s="33">
        <f>SUBTOTAL(3,$C$8:C24)</f>
        <v>17</v>
      </c>
      <c r="B24" s="68"/>
      <c r="C24" s="86" t="s">
        <v>67</v>
      </c>
      <c r="D24" s="84" t="s">
        <v>22</v>
      </c>
      <c r="E24" s="44">
        <v>45383</v>
      </c>
      <c r="F24" s="44"/>
      <c r="G24" s="69" t="s">
        <v>93</v>
      </c>
      <c r="H24" s="69" t="s">
        <v>93</v>
      </c>
      <c r="I24" s="69" t="s">
        <v>93</v>
      </c>
      <c r="J24" s="69" t="s">
        <v>27</v>
      </c>
      <c r="K24" s="69" t="s">
        <v>27</v>
      </c>
      <c r="L24" s="69" t="s">
        <v>30</v>
      </c>
      <c r="M24" s="69"/>
      <c r="N24" s="69">
        <v>8</v>
      </c>
      <c r="O24" s="69">
        <v>8</v>
      </c>
      <c r="P24" s="69">
        <v>8</v>
      </c>
      <c r="Q24" s="69">
        <v>8</v>
      </c>
      <c r="R24" s="69">
        <v>8</v>
      </c>
      <c r="S24" s="69">
        <v>8</v>
      </c>
      <c r="T24" s="69"/>
      <c r="U24" s="69">
        <v>8</v>
      </c>
      <c r="V24" s="69">
        <v>8</v>
      </c>
      <c r="W24" s="69">
        <v>8</v>
      </c>
      <c r="X24" s="69">
        <v>8</v>
      </c>
      <c r="Y24" s="69">
        <v>8</v>
      </c>
      <c r="Z24" s="69">
        <v>8</v>
      </c>
      <c r="AA24" s="69"/>
      <c r="AB24" s="69">
        <v>8</v>
      </c>
      <c r="AC24" s="69">
        <v>8</v>
      </c>
      <c r="AD24" s="69">
        <v>8</v>
      </c>
      <c r="AE24" s="69">
        <v>8</v>
      </c>
      <c r="AF24" s="69">
        <v>8</v>
      </c>
      <c r="AG24" s="69">
        <v>8</v>
      </c>
      <c r="AH24" s="69"/>
      <c r="AI24" s="69">
        <v>8</v>
      </c>
      <c r="AJ24" s="69">
        <v>8</v>
      </c>
      <c r="AK24" s="69"/>
      <c r="AL24" s="38">
        <f t="shared" si="3"/>
        <v>20</v>
      </c>
      <c r="AM24" s="38">
        <f t="shared" si="4"/>
        <v>2</v>
      </c>
      <c r="AN24" s="38">
        <f t="shared" si="5"/>
        <v>3</v>
      </c>
      <c r="AO24" s="38">
        <f t="shared" si="6"/>
        <v>0</v>
      </c>
      <c r="AP24" s="38">
        <f t="shared" si="7"/>
        <v>1</v>
      </c>
      <c r="AQ24" s="38">
        <f t="shared" si="8"/>
        <v>3</v>
      </c>
      <c r="AR24" s="39">
        <f t="shared" si="9"/>
        <v>25</v>
      </c>
      <c r="AS24" s="40">
        <f>INDEX([1]T06.2026!$C:$C,MATCH(C24,[1]T06.2026!$B:$B,0))</f>
        <v>1.5</v>
      </c>
      <c r="AT24" s="42">
        <f>INDEX([1]T06.2026!$J:$J,MATCH(C24,[1]T06.2026!$B:$B,0))</f>
        <v>0.5</v>
      </c>
      <c r="AU24" s="171">
        <v>782040</v>
      </c>
      <c r="AV24" s="43">
        <v>50000</v>
      </c>
      <c r="AW24" s="43"/>
      <c r="AX24" s="41"/>
      <c r="AY24" s="41"/>
      <c r="AZ24" s="41"/>
      <c r="BA24" s="41"/>
      <c r="BB24" s="170" t="s">
        <v>222</v>
      </c>
      <c r="BC24" s="54">
        <f t="shared" si="10"/>
        <v>0</v>
      </c>
    </row>
    <row r="25" spans="1:56" ht="17.399999999999999" customHeight="1" x14ac:dyDescent="0.3">
      <c r="A25" s="33">
        <f>SUBTOTAL(3,$C$8:C25)</f>
        <v>18</v>
      </c>
      <c r="B25" s="68"/>
      <c r="C25" s="50" t="s">
        <v>62</v>
      </c>
      <c r="D25" s="84" t="s">
        <v>64</v>
      </c>
      <c r="E25" s="44">
        <v>45292</v>
      </c>
      <c r="F25" s="44"/>
      <c r="G25" s="69" t="s">
        <v>93</v>
      </c>
      <c r="H25" s="69" t="s">
        <v>93</v>
      </c>
      <c r="I25" s="69" t="s">
        <v>93</v>
      </c>
      <c r="J25" s="69" t="s">
        <v>27</v>
      </c>
      <c r="K25" s="69" t="s">
        <v>27</v>
      </c>
      <c r="L25" s="69" t="s">
        <v>27</v>
      </c>
      <c r="M25" s="69"/>
      <c r="N25" s="69">
        <v>8</v>
      </c>
      <c r="O25" s="69">
        <v>8</v>
      </c>
      <c r="P25" s="69">
        <v>8</v>
      </c>
      <c r="Q25" s="69">
        <v>8</v>
      </c>
      <c r="R25" s="69">
        <v>8</v>
      </c>
      <c r="S25" s="69">
        <v>8</v>
      </c>
      <c r="T25" s="69"/>
      <c r="U25" s="69">
        <v>8</v>
      </c>
      <c r="V25" s="69">
        <v>8</v>
      </c>
      <c r="W25" s="69">
        <v>8</v>
      </c>
      <c r="X25" s="69">
        <v>8</v>
      </c>
      <c r="Y25" s="69">
        <v>8</v>
      </c>
      <c r="Z25" s="69">
        <v>8</v>
      </c>
      <c r="AA25" s="69"/>
      <c r="AB25" s="69">
        <v>8</v>
      </c>
      <c r="AC25" s="69">
        <v>8</v>
      </c>
      <c r="AD25" s="69">
        <v>8</v>
      </c>
      <c r="AE25" s="69">
        <v>8</v>
      </c>
      <c r="AF25" s="69">
        <v>8</v>
      </c>
      <c r="AG25" s="69">
        <v>8</v>
      </c>
      <c r="AH25" s="69"/>
      <c r="AI25" s="69">
        <v>8</v>
      </c>
      <c r="AJ25" s="69">
        <v>8</v>
      </c>
      <c r="AK25" s="69"/>
      <c r="AL25" s="38">
        <f t="shared" si="3"/>
        <v>20</v>
      </c>
      <c r="AM25" s="38">
        <f t="shared" si="4"/>
        <v>3</v>
      </c>
      <c r="AN25" s="38">
        <f t="shared" si="5"/>
        <v>3</v>
      </c>
      <c r="AO25" s="38">
        <f t="shared" si="6"/>
        <v>0</v>
      </c>
      <c r="AP25" s="38">
        <f t="shared" si="7"/>
        <v>0</v>
      </c>
      <c r="AQ25" s="38">
        <f t="shared" si="8"/>
        <v>3</v>
      </c>
      <c r="AR25" s="39">
        <f t="shared" si="9"/>
        <v>26</v>
      </c>
      <c r="AS25" s="40"/>
      <c r="AT25" s="42"/>
      <c r="AU25" s="41"/>
      <c r="AV25" s="43"/>
      <c r="AW25" s="43"/>
      <c r="AX25" s="41"/>
      <c r="AY25" s="41"/>
      <c r="AZ25" s="41"/>
      <c r="BA25" s="41"/>
      <c r="BB25" s="47"/>
      <c r="BC25" s="54">
        <f t="shared" si="10"/>
        <v>0</v>
      </c>
    </row>
    <row r="26" spans="1:56" ht="15.6" customHeight="1" x14ac:dyDescent="0.3">
      <c r="A26" s="33">
        <f>SUBTOTAL(3,$C$8:C26)</f>
        <v>19</v>
      </c>
      <c r="B26" s="68"/>
      <c r="C26" s="86" t="s">
        <v>63</v>
      </c>
      <c r="D26" s="84" t="s">
        <v>39</v>
      </c>
      <c r="E26" s="44">
        <v>45292</v>
      </c>
      <c r="F26" s="44"/>
      <c r="G26" s="69" t="s">
        <v>93</v>
      </c>
      <c r="H26" s="69" t="s">
        <v>93</v>
      </c>
      <c r="I26" s="69" t="s">
        <v>93</v>
      </c>
      <c r="J26" s="69" t="s">
        <v>27</v>
      </c>
      <c r="K26" s="69" t="s">
        <v>27</v>
      </c>
      <c r="L26" s="69" t="s">
        <v>27</v>
      </c>
      <c r="M26" s="69"/>
      <c r="N26" s="69">
        <v>8</v>
      </c>
      <c r="O26" s="69">
        <v>8</v>
      </c>
      <c r="P26" s="69">
        <v>8</v>
      </c>
      <c r="Q26" s="69">
        <v>8</v>
      </c>
      <c r="R26" s="69">
        <v>8</v>
      </c>
      <c r="S26" s="69">
        <v>8</v>
      </c>
      <c r="T26" s="69"/>
      <c r="U26" s="69">
        <v>8</v>
      </c>
      <c r="V26" s="69">
        <v>8</v>
      </c>
      <c r="W26" s="69">
        <v>8</v>
      </c>
      <c r="X26" s="69">
        <v>8</v>
      </c>
      <c r="Y26" s="69">
        <v>8</v>
      </c>
      <c r="Z26" s="69">
        <v>8</v>
      </c>
      <c r="AA26" s="69"/>
      <c r="AB26" s="69">
        <v>8</v>
      </c>
      <c r="AC26" s="69">
        <v>8</v>
      </c>
      <c r="AD26" s="69">
        <v>8</v>
      </c>
      <c r="AE26" s="69">
        <v>8</v>
      </c>
      <c r="AF26" s="69">
        <v>8</v>
      </c>
      <c r="AG26" s="69">
        <v>8</v>
      </c>
      <c r="AH26" s="69"/>
      <c r="AI26" s="69">
        <v>8</v>
      </c>
      <c r="AJ26" s="69">
        <v>8</v>
      </c>
      <c r="AK26" s="69"/>
      <c r="AL26" s="38">
        <f t="shared" si="3"/>
        <v>20</v>
      </c>
      <c r="AM26" s="38">
        <f t="shared" si="4"/>
        <v>3</v>
      </c>
      <c r="AN26" s="38">
        <f t="shared" si="5"/>
        <v>3</v>
      </c>
      <c r="AO26" s="38">
        <f t="shared" si="6"/>
        <v>0</v>
      </c>
      <c r="AP26" s="38">
        <f t="shared" si="7"/>
        <v>0</v>
      </c>
      <c r="AQ26" s="38">
        <f t="shared" si="8"/>
        <v>3</v>
      </c>
      <c r="AR26" s="39">
        <f t="shared" si="9"/>
        <v>26</v>
      </c>
      <c r="AS26" s="40"/>
      <c r="AT26" s="42"/>
      <c r="AU26" s="41"/>
      <c r="AV26" s="43"/>
      <c r="AW26" s="43"/>
      <c r="AX26" s="41"/>
      <c r="AY26" s="41"/>
      <c r="AZ26" s="41"/>
      <c r="BA26" s="41"/>
      <c r="BB26" s="47"/>
      <c r="BC26" s="54">
        <f t="shared" si="10"/>
        <v>0</v>
      </c>
    </row>
    <row r="27" spans="1:56" ht="15.6" customHeight="1" x14ac:dyDescent="0.3">
      <c r="A27" s="33">
        <f>SUBTOTAL(3,$C$8:C27)</f>
        <v>20</v>
      </c>
      <c r="B27" s="68"/>
      <c r="C27" s="86" t="s">
        <v>73</v>
      </c>
      <c r="D27" s="84" t="s">
        <v>125</v>
      </c>
      <c r="E27" s="44">
        <v>45514</v>
      </c>
      <c r="F27" s="44"/>
      <c r="G27" s="69" t="s">
        <v>93</v>
      </c>
      <c r="H27" s="69" t="s">
        <v>93</v>
      </c>
      <c r="I27" s="69" t="s">
        <v>93</v>
      </c>
      <c r="J27" s="69" t="s">
        <v>27</v>
      </c>
      <c r="K27" s="69" t="s">
        <v>27</v>
      </c>
      <c r="L27" s="69" t="s">
        <v>27</v>
      </c>
      <c r="M27" s="69"/>
      <c r="N27" s="69">
        <v>8</v>
      </c>
      <c r="O27" s="69">
        <v>8</v>
      </c>
      <c r="P27" s="69">
        <v>8</v>
      </c>
      <c r="Q27" s="69">
        <v>8</v>
      </c>
      <c r="R27" s="69">
        <v>8</v>
      </c>
      <c r="S27" s="69">
        <v>8</v>
      </c>
      <c r="T27" s="69"/>
      <c r="U27" s="69">
        <v>8</v>
      </c>
      <c r="V27" s="69">
        <v>8</v>
      </c>
      <c r="W27" s="69">
        <v>8</v>
      </c>
      <c r="X27" s="69">
        <v>8</v>
      </c>
      <c r="Y27" s="69">
        <v>8</v>
      </c>
      <c r="Z27" s="69">
        <v>8</v>
      </c>
      <c r="AA27" s="69"/>
      <c r="AB27" s="69">
        <v>8</v>
      </c>
      <c r="AC27" s="69">
        <v>8</v>
      </c>
      <c r="AD27" s="69">
        <v>8</v>
      </c>
      <c r="AE27" s="69">
        <v>8</v>
      </c>
      <c r="AF27" s="69">
        <v>8</v>
      </c>
      <c r="AG27" s="69">
        <v>8</v>
      </c>
      <c r="AH27" s="69"/>
      <c r="AI27" s="69">
        <v>8</v>
      </c>
      <c r="AJ27" s="69">
        <v>8</v>
      </c>
      <c r="AK27" s="69"/>
      <c r="AL27" s="38">
        <f t="shared" si="3"/>
        <v>20</v>
      </c>
      <c r="AM27" s="38">
        <f t="shared" si="4"/>
        <v>3</v>
      </c>
      <c r="AN27" s="38">
        <f t="shared" si="5"/>
        <v>3</v>
      </c>
      <c r="AO27" s="38">
        <f t="shared" si="6"/>
        <v>0</v>
      </c>
      <c r="AP27" s="38">
        <f t="shared" si="7"/>
        <v>0</v>
      </c>
      <c r="AQ27" s="38">
        <f t="shared" si="8"/>
        <v>3</v>
      </c>
      <c r="AR27" s="39">
        <f t="shared" si="9"/>
        <v>26</v>
      </c>
      <c r="AS27" s="40">
        <f>INDEX([1]T06.2026!$C:$C,MATCH(C27,[1]T06.2026!$B:$B,0))</f>
        <v>5</v>
      </c>
      <c r="AT27" s="42">
        <f>INDEX([1]T06.2026!$J:$J,MATCH(C27,[1]T06.2026!$B:$B,0))</f>
        <v>3</v>
      </c>
      <c r="AU27" s="41">
        <v>557550</v>
      </c>
      <c r="AV27" s="43">
        <v>50000</v>
      </c>
      <c r="AW27" s="43"/>
      <c r="AX27" s="41">
        <v>100000</v>
      </c>
      <c r="AY27" s="41"/>
      <c r="AZ27" s="41"/>
      <c r="BA27" s="41"/>
      <c r="BB27" s="170" t="s">
        <v>217</v>
      </c>
      <c r="BC27" s="54">
        <f t="shared" si="10"/>
        <v>0</v>
      </c>
    </row>
    <row r="28" spans="1:56" ht="18.600000000000001" customHeight="1" x14ac:dyDescent="0.3">
      <c r="A28" s="33">
        <f>SUBTOTAL(3,$C$8:C28)</f>
        <v>21</v>
      </c>
      <c r="B28" s="68"/>
      <c r="C28" s="86" t="s">
        <v>74</v>
      </c>
      <c r="D28" s="84" t="s">
        <v>125</v>
      </c>
      <c r="E28" s="44">
        <v>45567</v>
      </c>
      <c r="F28" s="44"/>
      <c r="G28" s="69" t="s">
        <v>93</v>
      </c>
      <c r="H28" s="69" t="s">
        <v>93</v>
      </c>
      <c r="I28" s="69" t="s">
        <v>93</v>
      </c>
      <c r="J28" s="69" t="s">
        <v>27</v>
      </c>
      <c r="K28" s="69" t="s">
        <v>27</v>
      </c>
      <c r="L28" s="69" t="s">
        <v>27</v>
      </c>
      <c r="M28" s="69"/>
      <c r="N28" s="69">
        <v>8</v>
      </c>
      <c r="O28" s="69">
        <v>8</v>
      </c>
      <c r="P28" s="69">
        <v>8</v>
      </c>
      <c r="Q28" s="69">
        <v>8</v>
      </c>
      <c r="R28" s="69">
        <v>8</v>
      </c>
      <c r="S28" s="69">
        <v>8</v>
      </c>
      <c r="T28" s="69"/>
      <c r="U28" s="69">
        <v>8</v>
      </c>
      <c r="V28" s="69">
        <v>8</v>
      </c>
      <c r="W28" s="69">
        <v>8</v>
      </c>
      <c r="X28" s="69">
        <v>8</v>
      </c>
      <c r="Y28" s="69">
        <v>8</v>
      </c>
      <c r="Z28" s="69">
        <v>8</v>
      </c>
      <c r="AA28" s="69"/>
      <c r="AB28" s="69">
        <v>8</v>
      </c>
      <c r="AC28" s="69">
        <v>8</v>
      </c>
      <c r="AD28" s="69">
        <v>8</v>
      </c>
      <c r="AE28" s="69">
        <v>8</v>
      </c>
      <c r="AF28" s="69">
        <v>8</v>
      </c>
      <c r="AG28" s="69">
        <v>8</v>
      </c>
      <c r="AH28" s="69"/>
      <c r="AI28" s="69">
        <v>8</v>
      </c>
      <c r="AJ28" s="69">
        <v>8</v>
      </c>
      <c r="AK28" s="69"/>
      <c r="AL28" s="38">
        <f t="shared" si="3"/>
        <v>20</v>
      </c>
      <c r="AM28" s="38">
        <f t="shared" si="4"/>
        <v>3</v>
      </c>
      <c r="AN28" s="38">
        <f t="shared" si="5"/>
        <v>3</v>
      </c>
      <c r="AO28" s="38">
        <f t="shared" si="6"/>
        <v>0</v>
      </c>
      <c r="AP28" s="38">
        <f t="shared" si="7"/>
        <v>0</v>
      </c>
      <c r="AQ28" s="38">
        <f t="shared" si="8"/>
        <v>3</v>
      </c>
      <c r="AR28" s="39">
        <f t="shared" si="9"/>
        <v>26</v>
      </c>
      <c r="AS28" s="40">
        <f>INDEX([1]T06.2026!$C:$C,MATCH(C28,[1]T06.2026!$B:$B,0))</f>
        <v>5</v>
      </c>
      <c r="AT28" s="42">
        <f>INDEX([1]T06.2026!$J:$J,MATCH(C28,[1]T06.2026!$B:$B,0))</f>
        <v>3</v>
      </c>
      <c r="AU28" s="41">
        <v>557550</v>
      </c>
      <c r="AV28" s="43">
        <v>50000</v>
      </c>
      <c r="AW28" s="43"/>
      <c r="AX28" s="41">
        <v>100000</v>
      </c>
      <c r="AY28" s="41"/>
      <c r="AZ28" s="41"/>
      <c r="BA28" s="41"/>
      <c r="BB28" s="170" t="s">
        <v>217</v>
      </c>
      <c r="BC28" s="54">
        <f t="shared" si="10"/>
        <v>0</v>
      </c>
    </row>
    <row r="29" spans="1:56" ht="30.6" customHeight="1" x14ac:dyDescent="0.3">
      <c r="A29" s="33">
        <f>SUBTOTAL(3,$C$8:C29)</f>
        <v>22</v>
      </c>
      <c r="B29" s="68"/>
      <c r="C29" s="166" t="s">
        <v>81</v>
      </c>
      <c r="D29" s="84" t="s">
        <v>85</v>
      </c>
      <c r="E29" s="44">
        <v>45665</v>
      </c>
      <c r="F29" s="44"/>
      <c r="G29" s="69" t="s">
        <v>93</v>
      </c>
      <c r="H29" s="69" t="s">
        <v>93</v>
      </c>
      <c r="I29" s="69" t="s">
        <v>93</v>
      </c>
      <c r="J29" s="69" t="s">
        <v>27</v>
      </c>
      <c r="K29" s="69" t="s">
        <v>27</v>
      </c>
      <c r="L29" s="69" t="s">
        <v>27</v>
      </c>
      <c r="M29" s="69"/>
      <c r="N29" s="69">
        <v>8</v>
      </c>
      <c r="O29" s="69">
        <v>8</v>
      </c>
      <c r="P29" s="69">
        <v>8</v>
      </c>
      <c r="Q29" s="69">
        <v>8</v>
      </c>
      <c r="R29" s="69">
        <v>8</v>
      </c>
      <c r="S29" s="69">
        <v>8</v>
      </c>
      <c r="T29" s="69"/>
      <c r="U29" s="69">
        <v>8</v>
      </c>
      <c r="V29" s="69">
        <v>8</v>
      </c>
      <c r="W29" s="69">
        <v>8</v>
      </c>
      <c r="X29" s="69" t="s">
        <v>25</v>
      </c>
      <c r="Y29" s="69">
        <v>8</v>
      </c>
      <c r="Z29" s="69">
        <v>8</v>
      </c>
      <c r="AA29" s="69"/>
      <c r="AB29" s="69">
        <v>8</v>
      </c>
      <c r="AC29" s="69">
        <v>8</v>
      </c>
      <c r="AD29" s="69">
        <v>8</v>
      </c>
      <c r="AE29" s="69" t="s">
        <v>25</v>
      </c>
      <c r="AF29" s="69">
        <v>8</v>
      </c>
      <c r="AG29" s="69">
        <v>8</v>
      </c>
      <c r="AH29" s="69"/>
      <c r="AI29" s="69">
        <v>8</v>
      </c>
      <c r="AJ29" s="69">
        <v>8</v>
      </c>
      <c r="AK29" s="69"/>
      <c r="AL29" s="38">
        <f t="shared" si="3"/>
        <v>19</v>
      </c>
      <c r="AM29" s="38">
        <f t="shared" si="4"/>
        <v>4</v>
      </c>
      <c r="AN29" s="38">
        <f t="shared" si="5"/>
        <v>3</v>
      </c>
      <c r="AO29" s="38">
        <f t="shared" si="6"/>
        <v>0</v>
      </c>
      <c r="AP29" s="38">
        <f t="shared" si="7"/>
        <v>0</v>
      </c>
      <c r="AQ29" s="38">
        <f t="shared" si="8"/>
        <v>4</v>
      </c>
      <c r="AR29" s="39">
        <f t="shared" si="9"/>
        <v>26</v>
      </c>
      <c r="AS29" s="40">
        <f>INDEX([1]T06.2026!$C:$C,MATCH(C29,[1]T06.2026!$B:$B,0))</f>
        <v>4</v>
      </c>
      <c r="AT29" s="42">
        <f>INDEX([1]T06.2026!$J:$J,MATCH(C29,[1]T06.2026!$B:$B,0))</f>
        <v>1</v>
      </c>
      <c r="AU29" s="73">
        <v>596610</v>
      </c>
      <c r="AV29" s="43">
        <v>50000</v>
      </c>
      <c r="AW29" s="43"/>
      <c r="AX29" s="41">
        <v>100000</v>
      </c>
      <c r="AY29" s="41"/>
      <c r="AZ29" s="41"/>
      <c r="BA29" s="41"/>
      <c r="BB29" s="83" t="s">
        <v>83</v>
      </c>
      <c r="BC29" s="54">
        <f t="shared" si="10"/>
        <v>2</v>
      </c>
    </row>
    <row r="30" spans="1:56" ht="33.6" customHeight="1" x14ac:dyDescent="0.3">
      <c r="A30" s="33">
        <f>SUBTOTAL(3,$C$8:C30)</f>
        <v>23</v>
      </c>
      <c r="B30" s="68"/>
      <c r="C30" s="167" t="s">
        <v>84</v>
      </c>
      <c r="D30" s="84" t="s">
        <v>87</v>
      </c>
      <c r="E30" s="44">
        <v>45698</v>
      </c>
      <c r="F30" s="44"/>
      <c r="G30" s="69" t="s">
        <v>93</v>
      </c>
      <c r="H30" s="69" t="s">
        <v>93</v>
      </c>
      <c r="I30" s="69" t="s">
        <v>93</v>
      </c>
      <c r="J30" s="69" t="s">
        <v>27</v>
      </c>
      <c r="K30" s="69" t="s">
        <v>27</v>
      </c>
      <c r="L30" s="69" t="s">
        <v>27</v>
      </c>
      <c r="M30" s="69"/>
      <c r="N30" s="69">
        <v>8</v>
      </c>
      <c r="O30" s="69">
        <v>8</v>
      </c>
      <c r="P30" s="69">
        <v>8</v>
      </c>
      <c r="Q30" s="69">
        <v>8</v>
      </c>
      <c r="R30" s="69">
        <v>8</v>
      </c>
      <c r="S30" s="69">
        <v>8</v>
      </c>
      <c r="T30" s="69"/>
      <c r="U30" s="69" t="s">
        <v>27</v>
      </c>
      <c r="V30" s="69">
        <v>8</v>
      </c>
      <c r="W30" s="69">
        <v>8</v>
      </c>
      <c r="X30" s="69">
        <v>8</v>
      </c>
      <c r="Y30" s="69" t="s">
        <v>27</v>
      </c>
      <c r="Z30" s="69">
        <v>8</v>
      </c>
      <c r="AA30" s="69"/>
      <c r="AB30" s="69">
        <v>8</v>
      </c>
      <c r="AC30" s="69">
        <v>8</v>
      </c>
      <c r="AD30" s="69">
        <v>8</v>
      </c>
      <c r="AE30" s="69">
        <v>8</v>
      </c>
      <c r="AF30" s="69">
        <v>8</v>
      </c>
      <c r="AG30" s="69"/>
      <c r="AH30" s="69"/>
      <c r="AI30" s="69"/>
      <c r="AJ30" s="69"/>
      <c r="AK30" s="69"/>
      <c r="AL30" s="38">
        <f t="shared" si="3"/>
        <v>15</v>
      </c>
      <c r="AM30" s="38">
        <f t="shared" si="4"/>
        <v>5</v>
      </c>
      <c r="AN30" s="38">
        <f t="shared" si="5"/>
        <v>3</v>
      </c>
      <c r="AO30" s="38">
        <f t="shared" si="6"/>
        <v>0</v>
      </c>
      <c r="AP30" s="38">
        <f t="shared" si="7"/>
        <v>3</v>
      </c>
      <c r="AQ30" s="38">
        <f t="shared" si="8"/>
        <v>8</v>
      </c>
      <c r="AR30" s="82">
        <v>23</v>
      </c>
      <c r="AS30" s="40">
        <f>INDEX([1]T06.2026!$C:$C,MATCH(C30,[1]T06.2026!$B:$B,0))</f>
        <v>4</v>
      </c>
      <c r="AT30" s="42">
        <f>INDEX([1]T06.2026!$J:$J,MATCH(C30,[1]T06.2026!$B:$B,0))</f>
        <v>0</v>
      </c>
      <c r="AU30" s="73">
        <v>596610</v>
      </c>
      <c r="AV30" s="43">
        <v>50000</v>
      </c>
      <c r="AW30" s="43"/>
      <c r="AX30" s="41">
        <v>100000</v>
      </c>
      <c r="AY30" s="41"/>
      <c r="AZ30" s="41"/>
      <c r="BA30" s="41"/>
      <c r="BB30" s="123" t="s">
        <v>179</v>
      </c>
      <c r="BC30" s="54">
        <f t="shared" si="10"/>
        <v>0</v>
      </c>
    </row>
    <row r="31" spans="1:56" ht="15.6" customHeight="1" x14ac:dyDescent="0.3">
      <c r="A31" s="33">
        <f>SUBTOTAL(3,$C$8:C31)</f>
        <v>24</v>
      </c>
      <c r="B31" s="68"/>
      <c r="C31" s="86" t="s">
        <v>28</v>
      </c>
      <c r="D31" s="84" t="s">
        <v>22</v>
      </c>
      <c r="E31" s="44">
        <v>43255</v>
      </c>
      <c r="F31" s="44"/>
      <c r="G31" s="69" t="s">
        <v>93</v>
      </c>
      <c r="H31" s="69" t="s">
        <v>93</v>
      </c>
      <c r="I31" s="69" t="s">
        <v>93</v>
      </c>
      <c r="J31" s="69" t="s">
        <v>27</v>
      </c>
      <c r="K31" s="69" t="s">
        <v>27</v>
      </c>
      <c r="L31" s="69" t="s">
        <v>27</v>
      </c>
      <c r="M31" s="69"/>
      <c r="N31" s="69">
        <v>8</v>
      </c>
      <c r="O31" s="69">
        <v>8</v>
      </c>
      <c r="P31" s="69">
        <v>8</v>
      </c>
      <c r="Q31" s="69">
        <v>8</v>
      </c>
      <c r="R31" s="69">
        <v>8</v>
      </c>
      <c r="S31" s="69">
        <v>8</v>
      </c>
      <c r="T31" s="69"/>
      <c r="U31" s="69">
        <v>8</v>
      </c>
      <c r="V31" s="69">
        <v>8</v>
      </c>
      <c r="W31" s="69">
        <v>8</v>
      </c>
      <c r="X31" s="69">
        <v>8</v>
      </c>
      <c r="Y31" s="69">
        <v>8</v>
      </c>
      <c r="Z31" s="69">
        <v>8</v>
      </c>
      <c r="AA31" s="69"/>
      <c r="AB31" s="69">
        <v>8</v>
      </c>
      <c r="AC31" s="69">
        <v>8</v>
      </c>
      <c r="AD31" s="69">
        <v>8</v>
      </c>
      <c r="AE31" s="69">
        <v>8</v>
      </c>
      <c r="AF31" s="69">
        <v>8</v>
      </c>
      <c r="AG31" s="69">
        <v>8</v>
      </c>
      <c r="AH31" s="69"/>
      <c r="AI31" s="69">
        <v>8</v>
      </c>
      <c r="AJ31" s="69">
        <v>8</v>
      </c>
      <c r="AK31" s="69"/>
      <c r="AL31" s="38">
        <f t="shared" si="3"/>
        <v>20</v>
      </c>
      <c r="AM31" s="38">
        <f t="shared" si="4"/>
        <v>3</v>
      </c>
      <c r="AN31" s="38">
        <f t="shared" si="5"/>
        <v>3</v>
      </c>
      <c r="AO31" s="38">
        <f t="shared" si="6"/>
        <v>0</v>
      </c>
      <c r="AP31" s="38">
        <f t="shared" si="7"/>
        <v>0</v>
      </c>
      <c r="AQ31" s="38">
        <f t="shared" si="8"/>
        <v>3</v>
      </c>
      <c r="AR31" s="39">
        <f t="shared" si="9"/>
        <v>26</v>
      </c>
      <c r="AS31" s="40">
        <f>INDEX([1]T06.2026!$C:$C,MATCH(C31,[1]T06.2026!$B:$B,0))</f>
        <v>4.5</v>
      </c>
      <c r="AT31" s="42">
        <f>INDEX([1]T06.2026!$J:$J,MATCH(C31,[1]T06.2026!$B:$B,0))</f>
        <v>2.5</v>
      </c>
      <c r="AU31" s="41">
        <v>636215.57999999996</v>
      </c>
      <c r="AV31" s="43">
        <v>50000</v>
      </c>
      <c r="AW31" s="43"/>
      <c r="AX31" s="41"/>
      <c r="AY31" s="41"/>
      <c r="AZ31" s="153"/>
      <c r="BA31" s="41"/>
      <c r="BB31" s="83" t="s">
        <v>104</v>
      </c>
      <c r="BC31" s="54">
        <f t="shared" si="10"/>
        <v>0</v>
      </c>
    </row>
    <row r="32" spans="1:56" ht="15.6" customHeight="1" x14ac:dyDescent="0.3">
      <c r="A32" s="33">
        <f>SUBTOTAL(3,$C$8:C32)</f>
        <v>25</v>
      </c>
      <c r="B32" s="68"/>
      <c r="C32" s="141" t="s">
        <v>99</v>
      </c>
      <c r="D32" s="84" t="s">
        <v>22</v>
      </c>
      <c r="E32" s="44">
        <v>45796</v>
      </c>
      <c r="F32" s="44"/>
      <c r="G32" s="69" t="s">
        <v>93</v>
      </c>
      <c r="H32" s="69" t="s">
        <v>93</v>
      </c>
      <c r="I32" s="69" t="s">
        <v>93</v>
      </c>
      <c r="J32" s="69" t="s">
        <v>27</v>
      </c>
      <c r="K32" s="69" t="s">
        <v>27</v>
      </c>
      <c r="L32" s="69" t="s">
        <v>27</v>
      </c>
      <c r="M32" s="69"/>
      <c r="N32" s="69">
        <v>8</v>
      </c>
      <c r="O32" s="69">
        <v>8</v>
      </c>
      <c r="P32" s="69">
        <v>8</v>
      </c>
      <c r="Q32" s="69">
        <v>8</v>
      </c>
      <c r="R32" s="69">
        <v>8</v>
      </c>
      <c r="S32" s="69">
        <v>8</v>
      </c>
      <c r="T32" s="69"/>
      <c r="U32" s="69">
        <v>8</v>
      </c>
      <c r="V32" s="69" t="s">
        <v>27</v>
      </c>
      <c r="W32" s="69">
        <v>8</v>
      </c>
      <c r="X32" s="69">
        <v>8</v>
      </c>
      <c r="Y32" s="69">
        <v>8</v>
      </c>
      <c r="Z32" s="69">
        <v>8</v>
      </c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38">
        <f t="shared" si="3"/>
        <v>11</v>
      </c>
      <c r="AM32" s="38">
        <f t="shared" si="4"/>
        <v>4</v>
      </c>
      <c r="AN32" s="38">
        <f t="shared" si="5"/>
        <v>3</v>
      </c>
      <c r="AO32" s="38">
        <f t="shared" si="6"/>
        <v>0</v>
      </c>
      <c r="AP32" s="38">
        <f t="shared" si="7"/>
        <v>8</v>
      </c>
      <c r="AQ32" s="38">
        <f t="shared" si="8"/>
        <v>12</v>
      </c>
      <c r="AR32" s="82">
        <v>18</v>
      </c>
      <c r="AS32" s="40">
        <f>INDEX([1]T06.2026!$C:$C,MATCH(C32,[1]T06.2026!$B:$B,0))</f>
        <v>3</v>
      </c>
      <c r="AT32" s="42">
        <f>INDEX([1]T06.2026!$J:$J,MATCH(C32,[1]T06.2026!$B:$B,0))</f>
        <v>0</v>
      </c>
      <c r="AU32" s="41">
        <v>596610</v>
      </c>
      <c r="AV32" s="43">
        <v>50000</v>
      </c>
      <c r="AW32" s="43"/>
      <c r="AX32" s="41">
        <v>100000</v>
      </c>
      <c r="AY32" s="41"/>
      <c r="AZ32" s="154"/>
      <c r="BA32" s="41"/>
      <c r="BB32" s="142" t="s">
        <v>159</v>
      </c>
      <c r="BC32" s="54">
        <f t="shared" si="10"/>
        <v>0</v>
      </c>
    </row>
    <row r="33" spans="1:55" ht="15.6" customHeight="1" x14ac:dyDescent="0.3">
      <c r="A33" s="33">
        <f>SUBTOTAL(3,$C$8:C33)</f>
        <v>26</v>
      </c>
      <c r="B33" s="68"/>
      <c r="C33" s="86" t="s">
        <v>100</v>
      </c>
      <c r="D33" s="84" t="s">
        <v>22</v>
      </c>
      <c r="E33" s="44">
        <v>45817</v>
      </c>
      <c r="F33" s="44"/>
      <c r="G33" s="69" t="s">
        <v>93</v>
      </c>
      <c r="H33" s="69" t="s">
        <v>93</v>
      </c>
      <c r="I33" s="69" t="s">
        <v>93</v>
      </c>
      <c r="J33" s="69" t="s">
        <v>27</v>
      </c>
      <c r="K33" s="69" t="s">
        <v>27</v>
      </c>
      <c r="L33" s="69" t="s">
        <v>27</v>
      </c>
      <c r="M33" s="69"/>
      <c r="N33" s="69">
        <v>8</v>
      </c>
      <c r="O33" s="69">
        <v>8</v>
      </c>
      <c r="P33" s="69">
        <v>8</v>
      </c>
      <c r="Q33" s="69">
        <v>8</v>
      </c>
      <c r="R33" s="69" t="s">
        <v>27</v>
      </c>
      <c r="S33" s="69">
        <v>8</v>
      </c>
      <c r="T33" s="69"/>
      <c r="U33" s="69">
        <v>8</v>
      </c>
      <c r="V33" s="69">
        <v>8</v>
      </c>
      <c r="W33" s="69">
        <v>8</v>
      </c>
      <c r="X33" s="69">
        <v>8</v>
      </c>
      <c r="Y33" s="69">
        <v>8</v>
      </c>
      <c r="Z33" s="69">
        <v>8</v>
      </c>
      <c r="AA33" s="69"/>
      <c r="AB33" s="69">
        <v>8</v>
      </c>
      <c r="AC33" s="69">
        <v>8</v>
      </c>
      <c r="AD33" s="69">
        <v>8</v>
      </c>
      <c r="AE33" s="69">
        <v>8</v>
      </c>
      <c r="AF33" s="69">
        <v>8</v>
      </c>
      <c r="AG33" s="69">
        <v>8</v>
      </c>
      <c r="AH33" s="69"/>
      <c r="AI33" s="69">
        <v>8</v>
      </c>
      <c r="AJ33" s="69">
        <v>8</v>
      </c>
      <c r="AK33" s="69"/>
      <c r="AL33" s="38">
        <f t="shared" si="3"/>
        <v>19</v>
      </c>
      <c r="AM33" s="38">
        <f t="shared" si="4"/>
        <v>4</v>
      </c>
      <c r="AN33" s="38">
        <f t="shared" si="5"/>
        <v>3</v>
      </c>
      <c r="AO33" s="38">
        <f t="shared" si="6"/>
        <v>0</v>
      </c>
      <c r="AP33" s="38">
        <f t="shared" si="7"/>
        <v>0</v>
      </c>
      <c r="AQ33" s="38">
        <f t="shared" si="8"/>
        <v>4</v>
      </c>
      <c r="AR33" s="39">
        <f t="shared" si="9"/>
        <v>26</v>
      </c>
      <c r="AS33" s="40">
        <f>INDEX([1]T06.2026!$C:$C,MATCH(C33,[1]T06.2026!$B:$B,0))</f>
        <v>4</v>
      </c>
      <c r="AT33" s="42">
        <f>INDEX([1]T06.2026!$J:$J,MATCH(C33,[1]T06.2026!$B:$B,0))</f>
        <v>1</v>
      </c>
      <c r="AU33" s="41">
        <v>596610</v>
      </c>
      <c r="AV33" s="43">
        <v>50000</v>
      </c>
      <c r="AW33" s="43"/>
      <c r="AX33" s="41">
        <v>100000</v>
      </c>
      <c r="AY33" s="41"/>
      <c r="AZ33" s="41"/>
      <c r="BA33" s="41"/>
      <c r="BB33" s="76" t="s">
        <v>113</v>
      </c>
      <c r="BC33" s="54">
        <f t="shared" si="10"/>
        <v>0</v>
      </c>
    </row>
    <row r="34" spans="1:55" ht="15.6" customHeight="1" x14ac:dyDescent="0.3">
      <c r="A34" s="33">
        <f>SUBTOTAL(3,$C$8:C34)</f>
        <v>27</v>
      </c>
      <c r="B34" s="68"/>
      <c r="C34" s="86" t="s">
        <v>101</v>
      </c>
      <c r="D34" s="84" t="s">
        <v>118</v>
      </c>
      <c r="E34" s="44">
        <v>45817</v>
      </c>
      <c r="F34" s="44"/>
      <c r="G34" s="69" t="s">
        <v>93</v>
      </c>
      <c r="H34" s="69" t="s">
        <v>93</v>
      </c>
      <c r="I34" s="69" t="s">
        <v>93</v>
      </c>
      <c r="J34" s="69" t="s">
        <v>27</v>
      </c>
      <c r="K34" s="69" t="s">
        <v>27</v>
      </c>
      <c r="L34" s="69" t="s">
        <v>30</v>
      </c>
      <c r="M34" s="69"/>
      <c r="N34" s="69">
        <v>8</v>
      </c>
      <c r="O34" s="69">
        <v>8</v>
      </c>
      <c r="P34" s="69">
        <v>8</v>
      </c>
      <c r="Q34" s="69">
        <v>8</v>
      </c>
      <c r="R34" s="69">
        <v>8</v>
      </c>
      <c r="S34" s="69">
        <v>8</v>
      </c>
      <c r="T34" s="69"/>
      <c r="U34" s="69">
        <v>8</v>
      </c>
      <c r="V34" s="69">
        <v>8</v>
      </c>
      <c r="W34" s="69">
        <v>8</v>
      </c>
      <c r="X34" s="69">
        <v>8</v>
      </c>
      <c r="Y34" s="69">
        <v>8</v>
      </c>
      <c r="Z34" s="69">
        <v>8</v>
      </c>
      <c r="AA34" s="69"/>
      <c r="AB34" s="69">
        <v>8</v>
      </c>
      <c r="AC34" s="69">
        <v>8</v>
      </c>
      <c r="AD34" s="69">
        <v>8</v>
      </c>
      <c r="AE34" s="69">
        <v>8</v>
      </c>
      <c r="AF34" s="69">
        <v>8</v>
      </c>
      <c r="AG34" s="69">
        <v>8</v>
      </c>
      <c r="AH34" s="69"/>
      <c r="AI34" s="69">
        <v>8</v>
      </c>
      <c r="AJ34" s="69">
        <v>8</v>
      </c>
      <c r="AK34" s="69"/>
      <c r="AL34" s="38">
        <f t="shared" si="3"/>
        <v>20</v>
      </c>
      <c r="AM34" s="38">
        <f t="shared" si="4"/>
        <v>2</v>
      </c>
      <c r="AN34" s="38">
        <f t="shared" si="5"/>
        <v>3</v>
      </c>
      <c r="AO34" s="38">
        <f t="shared" si="6"/>
        <v>0</v>
      </c>
      <c r="AP34" s="38">
        <f t="shared" si="7"/>
        <v>1</v>
      </c>
      <c r="AQ34" s="38">
        <f t="shared" si="8"/>
        <v>3</v>
      </c>
      <c r="AR34" s="39">
        <f t="shared" si="9"/>
        <v>25</v>
      </c>
      <c r="AS34" s="40">
        <f>INDEX([1]T06.2026!$C:$C,MATCH(C34,[1]T06.2026!$B:$B,0))</f>
        <v>1</v>
      </c>
      <c r="AT34" s="42">
        <f>INDEX([1]T06.2026!$J:$J,MATCH(C34,[1]T06.2026!$B:$B,0))</f>
        <v>0</v>
      </c>
      <c r="AU34" s="41">
        <v>840000</v>
      </c>
      <c r="AV34" s="43">
        <v>50000</v>
      </c>
      <c r="AW34" s="43"/>
      <c r="AX34" s="41">
        <v>100000</v>
      </c>
      <c r="AY34" s="41"/>
      <c r="AZ34" s="41"/>
      <c r="BA34" s="41">
        <f>6*70000</f>
        <v>420000</v>
      </c>
      <c r="BB34" s="92" t="s">
        <v>196</v>
      </c>
      <c r="BC34" s="54">
        <f t="shared" si="10"/>
        <v>0</v>
      </c>
    </row>
    <row r="35" spans="1:55" ht="15.6" customHeight="1" x14ac:dyDescent="0.3">
      <c r="A35" s="33">
        <f>SUBTOTAL(3,$C$8:C35)</f>
        <v>28</v>
      </c>
      <c r="B35" s="68"/>
      <c r="C35" s="86" t="s">
        <v>102</v>
      </c>
      <c r="D35" s="84" t="s">
        <v>117</v>
      </c>
      <c r="E35" s="44">
        <v>45838</v>
      </c>
      <c r="F35" s="44"/>
      <c r="G35" s="69" t="s">
        <v>93</v>
      </c>
      <c r="H35" s="69" t="s">
        <v>93</v>
      </c>
      <c r="I35" s="69" t="s">
        <v>93</v>
      </c>
      <c r="J35" s="69" t="s">
        <v>27</v>
      </c>
      <c r="K35" s="69" t="s">
        <v>27</v>
      </c>
      <c r="L35" s="69" t="s">
        <v>27</v>
      </c>
      <c r="M35" s="69"/>
      <c r="N35" s="69">
        <v>8</v>
      </c>
      <c r="O35" s="69">
        <v>8</v>
      </c>
      <c r="P35" s="69">
        <v>8</v>
      </c>
      <c r="Q35" s="69">
        <v>8</v>
      </c>
      <c r="R35" s="69">
        <v>8</v>
      </c>
      <c r="S35" s="69">
        <v>8</v>
      </c>
      <c r="T35" s="69"/>
      <c r="U35" s="69">
        <v>8</v>
      </c>
      <c r="V35" s="69">
        <v>8</v>
      </c>
      <c r="W35" s="69">
        <v>8</v>
      </c>
      <c r="X35" s="69">
        <v>8</v>
      </c>
      <c r="Y35" s="69">
        <v>8</v>
      </c>
      <c r="Z35" s="69">
        <v>8</v>
      </c>
      <c r="AA35" s="69"/>
      <c r="AB35" s="69">
        <v>8</v>
      </c>
      <c r="AC35" s="69">
        <v>8</v>
      </c>
      <c r="AD35" s="69">
        <v>8</v>
      </c>
      <c r="AE35" s="69">
        <v>8</v>
      </c>
      <c r="AF35" s="69">
        <v>8</v>
      </c>
      <c r="AG35" s="69">
        <v>8</v>
      </c>
      <c r="AH35" s="69"/>
      <c r="AI35" s="69">
        <v>8</v>
      </c>
      <c r="AJ35" s="69">
        <v>8</v>
      </c>
      <c r="AK35" s="69"/>
      <c r="AL35" s="38">
        <f t="shared" si="3"/>
        <v>20</v>
      </c>
      <c r="AM35" s="38">
        <f t="shared" si="4"/>
        <v>3</v>
      </c>
      <c r="AN35" s="38">
        <f t="shared" si="5"/>
        <v>3</v>
      </c>
      <c r="AO35" s="38">
        <f t="shared" si="6"/>
        <v>0</v>
      </c>
      <c r="AP35" s="38">
        <f t="shared" si="7"/>
        <v>0</v>
      </c>
      <c r="AQ35" s="38">
        <f t="shared" si="8"/>
        <v>3</v>
      </c>
      <c r="AR35" s="39">
        <f t="shared" si="9"/>
        <v>26</v>
      </c>
      <c r="AS35" s="40">
        <f>INDEX([1]T06.2026!$C:$C,MATCH(C35,[1]T06.2026!$B:$B,0))</f>
        <v>5</v>
      </c>
      <c r="AT35" s="42">
        <f>INDEX([1]T06.2026!$J:$J,MATCH(C35,[1]T06.2026!$B:$B,0))</f>
        <v>3</v>
      </c>
      <c r="AU35" s="73">
        <v>596610</v>
      </c>
      <c r="AV35" s="43">
        <v>50000</v>
      </c>
      <c r="AW35" s="43"/>
      <c r="AX35" s="41"/>
      <c r="AY35" s="41"/>
      <c r="AZ35" s="41">
        <v>300000</v>
      </c>
      <c r="BA35" s="41"/>
      <c r="BB35" s="92" t="s">
        <v>197</v>
      </c>
      <c r="BC35" s="54">
        <f t="shared" si="10"/>
        <v>0</v>
      </c>
    </row>
    <row r="36" spans="1:55" ht="15.6" customHeight="1" x14ac:dyDescent="0.3">
      <c r="A36" s="33">
        <f>SUBTOTAL(3,$C$8:C36)</f>
        <v>29</v>
      </c>
      <c r="B36" s="68"/>
      <c r="C36" s="86" t="s">
        <v>103</v>
      </c>
      <c r="D36" s="84" t="s">
        <v>111</v>
      </c>
      <c r="E36" s="44">
        <v>45838</v>
      </c>
      <c r="F36" s="44"/>
      <c r="G36" s="69" t="s">
        <v>93</v>
      </c>
      <c r="H36" s="69" t="s">
        <v>93</v>
      </c>
      <c r="I36" s="69" t="s">
        <v>93</v>
      </c>
      <c r="J36" s="69" t="s">
        <v>27</v>
      </c>
      <c r="K36" s="69" t="s">
        <v>27</v>
      </c>
      <c r="L36" s="69" t="s">
        <v>27</v>
      </c>
      <c r="M36" s="69"/>
      <c r="N36" s="69">
        <v>8</v>
      </c>
      <c r="O36" s="69">
        <v>8</v>
      </c>
      <c r="P36" s="69">
        <v>8</v>
      </c>
      <c r="Q36" s="69">
        <v>8</v>
      </c>
      <c r="R36" s="69">
        <v>8</v>
      </c>
      <c r="S36" s="69">
        <v>8</v>
      </c>
      <c r="T36" s="69"/>
      <c r="U36" s="69">
        <v>8</v>
      </c>
      <c r="V36" s="69">
        <v>8</v>
      </c>
      <c r="W36" s="69">
        <v>8</v>
      </c>
      <c r="X36" s="69">
        <v>8</v>
      </c>
      <c r="Y36" s="69">
        <v>8</v>
      </c>
      <c r="Z36" s="69">
        <v>8</v>
      </c>
      <c r="AA36" s="69"/>
      <c r="AB36" s="69">
        <v>8</v>
      </c>
      <c r="AC36" s="69">
        <v>8</v>
      </c>
      <c r="AD36" s="69">
        <v>8</v>
      </c>
      <c r="AE36" s="69">
        <v>8</v>
      </c>
      <c r="AF36" s="69">
        <v>8</v>
      </c>
      <c r="AG36" s="69">
        <v>8</v>
      </c>
      <c r="AH36" s="69"/>
      <c r="AI36" s="69">
        <v>8</v>
      </c>
      <c r="AJ36" s="69">
        <v>8</v>
      </c>
      <c r="AK36" s="69"/>
      <c r="AL36" s="38">
        <f t="shared" si="3"/>
        <v>20</v>
      </c>
      <c r="AM36" s="38">
        <f t="shared" si="4"/>
        <v>3</v>
      </c>
      <c r="AN36" s="38">
        <f t="shared" si="5"/>
        <v>3</v>
      </c>
      <c r="AO36" s="38">
        <f t="shared" si="6"/>
        <v>0</v>
      </c>
      <c r="AP36" s="38">
        <f t="shared" si="7"/>
        <v>0</v>
      </c>
      <c r="AQ36" s="38">
        <f t="shared" si="8"/>
        <v>3</v>
      </c>
      <c r="AR36" s="39">
        <f t="shared" si="9"/>
        <v>26</v>
      </c>
      <c r="AS36" s="40">
        <f>INDEX([1]T06.2026!$C:$C,MATCH(C36,[1]T06.2026!$B:$B,0))</f>
        <v>4</v>
      </c>
      <c r="AT36" s="42">
        <f>INDEX([1]T06.2026!$J:$J,MATCH(C36,[1]T06.2026!$B:$B,0))</f>
        <v>2</v>
      </c>
      <c r="AU36" s="91"/>
      <c r="AV36" s="43">
        <v>50000</v>
      </c>
      <c r="AW36" s="43"/>
      <c r="AX36" s="41">
        <v>100000</v>
      </c>
      <c r="AY36" s="41"/>
      <c r="AZ36" s="41"/>
      <c r="BA36" s="41"/>
      <c r="BB36" s="144" t="s">
        <v>114</v>
      </c>
      <c r="BC36" s="54">
        <f t="shared" si="10"/>
        <v>0</v>
      </c>
    </row>
    <row r="37" spans="1:55" ht="15.6" customHeight="1" x14ac:dyDescent="0.3">
      <c r="A37" s="33">
        <f>SUBTOTAL(3,$C$8:C37)</f>
        <v>30</v>
      </c>
      <c r="B37" s="68"/>
      <c r="C37" s="86" t="s">
        <v>108</v>
      </c>
      <c r="D37" s="84" t="s">
        <v>22</v>
      </c>
      <c r="E37" s="44">
        <v>45852</v>
      </c>
      <c r="F37" s="44"/>
      <c r="G37" s="69" t="s">
        <v>93</v>
      </c>
      <c r="H37" s="69" t="s">
        <v>93</v>
      </c>
      <c r="I37" s="69" t="s">
        <v>93</v>
      </c>
      <c r="J37" s="69" t="s">
        <v>27</v>
      </c>
      <c r="K37" s="69" t="s">
        <v>27</v>
      </c>
      <c r="L37" s="69" t="s">
        <v>27</v>
      </c>
      <c r="M37" s="69"/>
      <c r="N37" s="69">
        <v>8</v>
      </c>
      <c r="O37" s="69">
        <v>8</v>
      </c>
      <c r="P37" s="69">
        <v>8</v>
      </c>
      <c r="Q37" s="69">
        <v>8</v>
      </c>
      <c r="R37" s="69">
        <v>8</v>
      </c>
      <c r="S37" s="69">
        <v>8</v>
      </c>
      <c r="T37" s="69"/>
      <c r="U37" s="69">
        <v>8</v>
      </c>
      <c r="V37" s="69">
        <v>8</v>
      </c>
      <c r="W37" s="69">
        <v>8</v>
      </c>
      <c r="X37" s="69">
        <v>8</v>
      </c>
      <c r="Y37" s="69">
        <v>8</v>
      </c>
      <c r="Z37" s="69">
        <v>8</v>
      </c>
      <c r="AA37" s="69"/>
      <c r="AB37" s="69">
        <v>8</v>
      </c>
      <c r="AC37" s="69">
        <v>8</v>
      </c>
      <c r="AD37" s="69">
        <v>8</v>
      </c>
      <c r="AE37" s="69">
        <v>8</v>
      </c>
      <c r="AF37" s="69">
        <v>8</v>
      </c>
      <c r="AG37" s="69" t="s">
        <v>27</v>
      </c>
      <c r="AH37" s="69"/>
      <c r="AI37" s="69">
        <v>8</v>
      </c>
      <c r="AJ37" s="69">
        <v>8</v>
      </c>
      <c r="AK37" s="69"/>
      <c r="AL37" s="38">
        <f t="shared" si="3"/>
        <v>19</v>
      </c>
      <c r="AM37" s="38">
        <f t="shared" si="4"/>
        <v>4</v>
      </c>
      <c r="AN37" s="38">
        <f t="shared" si="5"/>
        <v>3</v>
      </c>
      <c r="AO37" s="38">
        <f t="shared" si="6"/>
        <v>0</v>
      </c>
      <c r="AP37" s="38">
        <f t="shared" si="7"/>
        <v>0</v>
      </c>
      <c r="AQ37" s="38">
        <f t="shared" si="8"/>
        <v>4</v>
      </c>
      <c r="AR37" s="39">
        <f t="shared" si="9"/>
        <v>26</v>
      </c>
      <c r="AS37" s="40">
        <f>INDEX([1]T06.2026!$C:$C,MATCH(C37,[1]T06.2026!$B:$B,0))</f>
        <v>4</v>
      </c>
      <c r="AT37" s="42">
        <f>INDEX([1]T06.2026!$J:$J,MATCH(C37,[1]T06.2026!$B:$B,0))</f>
        <v>1</v>
      </c>
      <c r="AU37" s="73">
        <v>596610</v>
      </c>
      <c r="AV37" s="43">
        <v>50000</v>
      </c>
      <c r="AW37" s="43">
        <v>1060000</v>
      </c>
      <c r="AX37" s="41">
        <v>100000</v>
      </c>
      <c r="AY37" s="41"/>
      <c r="AZ37" s="41"/>
      <c r="BA37" s="41"/>
      <c r="BB37" s="76" t="s">
        <v>115</v>
      </c>
      <c r="BC37" s="54">
        <f t="shared" si="10"/>
        <v>0</v>
      </c>
    </row>
    <row r="38" spans="1:55" ht="15.6" customHeight="1" x14ac:dyDescent="0.3">
      <c r="A38" s="33">
        <f>SUBTOTAL(3,$C$8:C38)</f>
        <v>31</v>
      </c>
      <c r="B38" s="68"/>
      <c r="C38" s="141" t="s">
        <v>109</v>
      </c>
      <c r="D38" s="84" t="s">
        <v>31</v>
      </c>
      <c r="E38" s="44">
        <v>45866</v>
      </c>
      <c r="F38" s="44"/>
      <c r="G38" s="69" t="s">
        <v>93</v>
      </c>
      <c r="H38" s="69" t="s">
        <v>93</v>
      </c>
      <c r="I38" s="69" t="s">
        <v>93</v>
      </c>
      <c r="J38" s="69" t="s">
        <v>27</v>
      </c>
      <c r="K38" s="69" t="s">
        <v>27</v>
      </c>
      <c r="L38" s="69" t="s">
        <v>27</v>
      </c>
      <c r="M38" s="69"/>
      <c r="N38" s="69">
        <v>8</v>
      </c>
      <c r="O38" s="69">
        <v>8</v>
      </c>
      <c r="P38" s="69">
        <v>8</v>
      </c>
      <c r="Q38" s="69" t="s">
        <v>211</v>
      </c>
      <c r="R38" s="69" t="s">
        <v>211</v>
      </c>
      <c r="S38" s="69" t="s">
        <v>211</v>
      </c>
      <c r="T38" s="69"/>
      <c r="U38" s="69">
        <v>8</v>
      </c>
      <c r="V38" s="69">
        <v>8</v>
      </c>
      <c r="W38" s="69">
        <v>8</v>
      </c>
      <c r="X38" s="69">
        <v>8</v>
      </c>
      <c r="Y38" s="69">
        <v>8</v>
      </c>
      <c r="Z38" s="69">
        <v>8</v>
      </c>
      <c r="AA38" s="69"/>
      <c r="AB38" s="69">
        <v>8</v>
      </c>
      <c r="AC38" s="69">
        <v>8</v>
      </c>
      <c r="AD38" s="69">
        <v>8</v>
      </c>
      <c r="AE38" s="69" t="s">
        <v>61</v>
      </c>
      <c r="AF38" s="69">
        <v>8</v>
      </c>
      <c r="AG38" s="69"/>
      <c r="AH38" s="69"/>
      <c r="AI38" s="69"/>
      <c r="AJ38" s="69"/>
      <c r="AK38" s="69"/>
      <c r="AL38" s="38">
        <f t="shared" si="3"/>
        <v>13</v>
      </c>
      <c r="AM38" s="38">
        <f t="shared" si="4"/>
        <v>3</v>
      </c>
      <c r="AN38" s="38">
        <f t="shared" si="5"/>
        <v>6</v>
      </c>
      <c r="AO38" s="38">
        <f t="shared" si="6"/>
        <v>1</v>
      </c>
      <c r="AP38" s="38">
        <f t="shared" si="7"/>
        <v>3</v>
      </c>
      <c r="AQ38" s="38">
        <f t="shared" si="8"/>
        <v>7</v>
      </c>
      <c r="AR38" s="82">
        <v>22</v>
      </c>
      <c r="AS38" s="40">
        <f>INDEX([1]T06.2026!$C:$C,MATCH(C38,[1]T06.2026!$B:$B,0))</f>
        <v>2</v>
      </c>
      <c r="AT38" s="42">
        <f>INDEX([1]T06.2026!$J:$J,MATCH(C38,[1]T06.2026!$B:$B,0))</f>
        <v>0</v>
      </c>
      <c r="AU38" s="73">
        <v>596610</v>
      </c>
      <c r="AV38" s="43">
        <v>50000</v>
      </c>
      <c r="AW38" s="43"/>
      <c r="AX38" s="41">
        <v>100000</v>
      </c>
      <c r="AY38" s="41"/>
      <c r="AZ38" s="41"/>
      <c r="BA38" s="41"/>
      <c r="BB38" s="142" t="s">
        <v>181</v>
      </c>
      <c r="BC38" s="54">
        <f t="shared" si="10"/>
        <v>0</v>
      </c>
    </row>
    <row r="39" spans="1:55" ht="15.6" customHeight="1" x14ac:dyDescent="0.3">
      <c r="A39" s="33">
        <f>SUBTOTAL(3,$C$8:C39)</f>
        <v>32</v>
      </c>
      <c r="B39" s="68"/>
      <c r="C39" s="86" t="s">
        <v>112</v>
      </c>
      <c r="D39" s="84" t="s">
        <v>111</v>
      </c>
      <c r="E39" s="44">
        <v>45870</v>
      </c>
      <c r="F39" s="44"/>
      <c r="G39" s="69" t="s">
        <v>93</v>
      </c>
      <c r="H39" s="69" t="s">
        <v>93</v>
      </c>
      <c r="I39" s="69" t="s">
        <v>93</v>
      </c>
      <c r="J39" s="69" t="s">
        <v>27</v>
      </c>
      <c r="K39" s="69" t="s">
        <v>27</v>
      </c>
      <c r="L39" s="69" t="s">
        <v>27</v>
      </c>
      <c r="M39" s="69"/>
      <c r="N39" s="69">
        <v>8</v>
      </c>
      <c r="O39" s="69">
        <v>8</v>
      </c>
      <c r="P39" s="69">
        <v>8</v>
      </c>
      <c r="Q39" s="69">
        <v>8</v>
      </c>
      <c r="R39" s="69">
        <v>8</v>
      </c>
      <c r="S39" s="69">
        <v>8</v>
      </c>
      <c r="T39" s="69"/>
      <c r="U39" s="69">
        <v>8</v>
      </c>
      <c r="V39" s="69">
        <v>8</v>
      </c>
      <c r="W39" s="69">
        <v>8</v>
      </c>
      <c r="X39" s="69">
        <v>8</v>
      </c>
      <c r="Y39" s="69">
        <v>8</v>
      </c>
      <c r="Z39" s="69">
        <v>8</v>
      </c>
      <c r="AA39" s="69"/>
      <c r="AB39" s="69">
        <v>8</v>
      </c>
      <c r="AC39" s="69">
        <v>8</v>
      </c>
      <c r="AD39" s="69">
        <v>8</v>
      </c>
      <c r="AE39" s="69">
        <v>8</v>
      </c>
      <c r="AF39" s="69">
        <v>8</v>
      </c>
      <c r="AG39" s="69">
        <v>8</v>
      </c>
      <c r="AH39" s="69"/>
      <c r="AI39" s="69">
        <v>8</v>
      </c>
      <c r="AJ39" s="69">
        <v>8</v>
      </c>
      <c r="AK39" s="69"/>
      <c r="AL39" s="38">
        <f t="shared" si="3"/>
        <v>20</v>
      </c>
      <c r="AM39" s="38">
        <f t="shared" si="4"/>
        <v>3</v>
      </c>
      <c r="AN39" s="38">
        <f t="shared" si="5"/>
        <v>3</v>
      </c>
      <c r="AO39" s="38">
        <f t="shared" si="6"/>
        <v>0</v>
      </c>
      <c r="AP39" s="38">
        <f t="shared" si="7"/>
        <v>0</v>
      </c>
      <c r="AQ39" s="38">
        <f t="shared" si="8"/>
        <v>3</v>
      </c>
      <c r="AR39" s="39">
        <f t="shared" si="9"/>
        <v>26</v>
      </c>
      <c r="AS39" s="40">
        <f>INDEX([1]T06.2026!$C:$C,MATCH(C39,[1]T06.2026!$B:$B,0))</f>
        <v>2</v>
      </c>
      <c r="AT39" s="42">
        <f>INDEX([1]T06.2026!$J:$J,MATCH(C39,[1]T06.2026!$B:$B,0))</f>
        <v>0</v>
      </c>
      <c r="AU39" s="91"/>
      <c r="AV39" s="43">
        <v>50000</v>
      </c>
      <c r="AW39" s="43"/>
      <c r="AX39" s="41">
        <v>100000</v>
      </c>
      <c r="AY39" s="41"/>
      <c r="AZ39" s="41"/>
      <c r="BA39" s="41"/>
      <c r="BB39" s="144" t="s">
        <v>119</v>
      </c>
      <c r="BC39" s="54">
        <f t="shared" si="10"/>
        <v>0</v>
      </c>
    </row>
    <row r="40" spans="1:55" ht="15.6" customHeight="1" x14ac:dyDescent="0.3">
      <c r="A40" s="33">
        <f>SUBTOTAL(3,$C$8:C40)</f>
        <v>33</v>
      </c>
      <c r="B40" s="68"/>
      <c r="C40" s="86" t="s">
        <v>116</v>
      </c>
      <c r="D40" s="84" t="s">
        <v>22</v>
      </c>
      <c r="E40" s="44">
        <v>45876</v>
      </c>
      <c r="F40" s="44"/>
      <c r="G40" s="69" t="s">
        <v>93</v>
      </c>
      <c r="H40" s="69" t="s">
        <v>93</v>
      </c>
      <c r="I40" s="69" t="s">
        <v>93</v>
      </c>
      <c r="J40" s="69" t="s">
        <v>27</v>
      </c>
      <c r="K40" s="69" t="s">
        <v>27</v>
      </c>
      <c r="L40" s="69" t="s">
        <v>27</v>
      </c>
      <c r="M40" s="69"/>
      <c r="N40" s="69">
        <v>8</v>
      </c>
      <c r="O40" s="69">
        <v>8</v>
      </c>
      <c r="P40" s="69">
        <v>8</v>
      </c>
      <c r="Q40" s="69">
        <v>8</v>
      </c>
      <c r="R40" s="69">
        <v>8</v>
      </c>
      <c r="S40" s="69">
        <v>8</v>
      </c>
      <c r="T40" s="69"/>
      <c r="U40" s="69">
        <v>8</v>
      </c>
      <c r="V40" s="69">
        <v>8</v>
      </c>
      <c r="W40" s="69">
        <v>8</v>
      </c>
      <c r="X40" s="69">
        <v>8</v>
      </c>
      <c r="Y40" s="69">
        <v>8</v>
      </c>
      <c r="Z40" s="69">
        <v>8</v>
      </c>
      <c r="AA40" s="69"/>
      <c r="AB40" s="69">
        <v>8</v>
      </c>
      <c r="AC40" s="69">
        <v>8</v>
      </c>
      <c r="AD40" s="69">
        <v>8</v>
      </c>
      <c r="AE40" s="69">
        <v>8</v>
      </c>
      <c r="AF40" s="69">
        <v>8</v>
      </c>
      <c r="AG40" s="69">
        <v>8</v>
      </c>
      <c r="AH40" s="69"/>
      <c r="AI40" s="69">
        <v>8</v>
      </c>
      <c r="AJ40" s="69">
        <v>8</v>
      </c>
      <c r="AK40" s="69"/>
      <c r="AL40" s="38">
        <f t="shared" si="3"/>
        <v>20</v>
      </c>
      <c r="AM40" s="38">
        <f t="shared" si="4"/>
        <v>3</v>
      </c>
      <c r="AN40" s="38">
        <f t="shared" si="5"/>
        <v>3</v>
      </c>
      <c r="AO40" s="38">
        <f t="shared" si="6"/>
        <v>0</v>
      </c>
      <c r="AP40" s="38">
        <f t="shared" si="7"/>
        <v>0</v>
      </c>
      <c r="AQ40" s="38">
        <f t="shared" si="8"/>
        <v>3</v>
      </c>
      <c r="AR40" s="39">
        <f t="shared" si="9"/>
        <v>26</v>
      </c>
      <c r="AS40" s="40">
        <f>INDEX([1]T06.2026!$C:$C,MATCH(C40,[1]T06.2026!$B:$B,0))</f>
        <v>2.5</v>
      </c>
      <c r="AT40" s="42">
        <f>INDEX([1]T06.2026!$J:$J,MATCH(C40,[1]T06.2026!$B:$B,0))</f>
        <v>0.5</v>
      </c>
      <c r="AU40" s="73">
        <v>596610</v>
      </c>
      <c r="AV40" s="43">
        <v>50000</v>
      </c>
      <c r="AW40" s="43"/>
      <c r="AX40" s="41"/>
      <c r="AY40" s="41"/>
      <c r="AZ40" s="41"/>
      <c r="BA40" s="41"/>
      <c r="BB40" s="76" t="s">
        <v>124</v>
      </c>
      <c r="BC40" s="54">
        <f t="shared" si="10"/>
        <v>0</v>
      </c>
    </row>
    <row r="41" spans="1:55" ht="15.6" customHeight="1" x14ac:dyDescent="0.3">
      <c r="A41" s="33">
        <f>SUBTOTAL(3,$C$8:C41)</f>
        <v>34</v>
      </c>
      <c r="B41" s="68"/>
      <c r="C41" s="50" t="s">
        <v>123</v>
      </c>
      <c r="D41" s="84" t="s">
        <v>22</v>
      </c>
      <c r="E41" s="44">
        <v>45943</v>
      </c>
      <c r="F41" s="44"/>
      <c r="G41" s="69" t="s">
        <v>93</v>
      </c>
      <c r="H41" s="69" t="s">
        <v>93</v>
      </c>
      <c r="I41" s="69" t="s">
        <v>93</v>
      </c>
      <c r="J41" s="69" t="s">
        <v>27</v>
      </c>
      <c r="K41" s="69" t="s">
        <v>27</v>
      </c>
      <c r="L41" s="69" t="s">
        <v>30</v>
      </c>
      <c r="M41" s="69"/>
      <c r="N41" s="69">
        <v>8</v>
      </c>
      <c r="O41" s="69">
        <v>8</v>
      </c>
      <c r="P41" s="69">
        <v>8</v>
      </c>
      <c r="Q41" s="69">
        <v>8</v>
      </c>
      <c r="R41" s="69">
        <v>8</v>
      </c>
      <c r="S41" s="69">
        <v>8</v>
      </c>
      <c r="T41" s="69"/>
      <c r="U41" s="69">
        <v>8</v>
      </c>
      <c r="V41" s="69">
        <v>8</v>
      </c>
      <c r="W41" s="69">
        <v>8</v>
      </c>
      <c r="X41" s="69">
        <v>8</v>
      </c>
      <c r="Y41" s="69">
        <v>8</v>
      </c>
      <c r="Z41" s="69">
        <v>8</v>
      </c>
      <c r="AA41" s="69"/>
      <c r="AB41" s="69">
        <v>8</v>
      </c>
      <c r="AC41" s="69">
        <v>8</v>
      </c>
      <c r="AD41" s="69">
        <v>8</v>
      </c>
      <c r="AE41" s="69">
        <v>8</v>
      </c>
      <c r="AF41" s="69">
        <v>8</v>
      </c>
      <c r="AG41" s="69">
        <v>8</v>
      </c>
      <c r="AH41" s="69"/>
      <c r="AI41" s="69">
        <v>8</v>
      </c>
      <c r="AJ41" s="69">
        <v>8</v>
      </c>
      <c r="AK41" s="69"/>
      <c r="AL41" s="38">
        <f t="shared" si="3"/>
        <v>20</v>
      </c>
      <c r="AM41" s="38">
        <f t="shared" si="4"/>
        <v>2</v>
      </c>
      <c r="AN41" s="38">
        <f t="shared" si="5"/>
        <v>3</v>
      </c>
      <c r="AO41" s="38">
        <f t="shared" si="6"/>
        <v>0</v>
      </c>
      <c r="AP41" s="38">
        <f t="shared" si="7"/>
        <v>1</v>
      </c>
      <c r="AQ41" s="38">
        <f t="shared" si="8"/>
        <v>3</v>
      </c>
      <c r="AR41" s="39">
        <f t="shared" si="9"/>
        <v>25</v>
      </c>
      <c r="AS41" s="40">
        <f>INDEX([1]T06.2026!$C:$C,MATCH(C41,[1]T06.2026!$B:$B,0))</f>
        <v>1</v>
      </c>
      <c r="AT41" s="42">
        <f>INDEX([1]T06.2026!$J:$J,MATCH(C41,[1]T06.2026!$B:$B,0))</f>
        <v>0</v>
      </c>
      <c r="AU41" s="73">
        <v>607296.69000000006</v>
      </c>
      <c r="AV41" s="43">
        <v>50000</v>
      </c>
      <c r="AW41" s="43"/>
      <c r="AX41" s="41"/>
      <c r="AY41" s="41"/>
      <c r="AZ41" s="41"/>
      <c r="BA41" s="41"/>
      <c r="BB41" s="92" t="s">
        <v>226</v>
      </c>
      <c r="BC41" s="54">
        <f t="shared" si="10"/>
        <v>0</v>
      </c>
    </row>
    <row r="42" spans="1:55" ht="15.6" customHeight="1" x14ac:dyDescent="0.3">
      <c r="A42" s="33">
        <f>SUBTOTAL(3,$C$8:C42)</f>
        <v>35</v>
      </c>
      <c r="B42" s="68"/>
      <c r="C42" s="50" t="s">
        <v>26</v>
      </c>
      <c r="D42" s="84" t="s">
        <v>22</v>
      </c>
      <c r="E42" s="44"/>
      <c r="F42" s="44"/>
      <c r="G42" s="69" t="s">
        <v>93</v>
      </c>
      <c r="H42" s="69" t="s">
        <v>93</v>
      </c>
      <c r="I42" s="69" t="s">
        <v>93</v>
      </c>
      <c r="J42" s="69" t="s">
        <v>27</v>
      </c>
      <c r="K42" s="69" t="s">
        <v>27</v>
      </c>
      <c r="L42" s="69" t="s">
        <v>30</v>
      </c>
      <c r="M42" s="69"/>
      <c r="N42" s="69">
        <v>8</v>
      </c>
      <c r="O42" s="69">
        <v>8</v>
      </c>
      <c r="P42" s="69">
        <v>8</v>
      </c>
      <c r="Q42" s="69">
        <v>8</v>
      </c>
      <c r="R42" s="69">
        <v>8</v>
      </c>
      <c r="S42" s="69">
        <v>8</v>
      </c>
      <c r="T42" s="69"/>
      <c r="U42" s="69">
        <v>8</v>
      </c>
      <c r="V42" s="69">
        <v>8</v>
      </c>
      <c r="W42" s="69">
        <v>8</v>
      </c>
      <c r="X42" s="69">
        <v>8</v>
      </c>
      <c r="Y42" s="69">
        <v>8</v>
      </c>
      <c r="Z42" s="69">
        <v>8</v>
      </c>
      <c r="AA42" s="69"/>
      <c r="AB42" s="69">
        <v>8</v>
      </c>
      <c r="AC42" s="69">
        <v>8</v>
      </c>
      <c r="AD42" s="69">
        <v>8</v>
      </c>
      <c r="AE42" s="69">
        <v>8</v>
      </c>
      <c r="AF42" s="69">
        <v>8</v>
      </c>
      <c r="AG42" s="69">
        <v>8</v>
      </c>
      <c r="AH42" s="69"/>
      <c r="AI42" s="69">
        <v>8</v>
      </c>
      <c r="AJ42" s="69">
        <v>8</v>
      </c>
      <c r="AK42" s="69"/>
      <c r="AL42" s="38">
        <f t="shared" si="3"/>
        <v>20</v>
      </c>
      <c r="AM42" s="38">
        <f t="shared" si="4"/>
        <v>2</v>
      </c>
      <c r="AN42" s="38">
        <f t="shared" si="5"/>
        <v>3</v>
      </c>
      <c r="AO42" s="38">
        <f t="shared" si="6"/>
        <v>0</v>
      </c>
      <c r="AP42" s="38">
        <f t="shared" si="7"/>
        <v>1</v>
      </c>
      <c r="AQ42" s="38">
        <f t="shared" si="8"/>
        <v>3</v>
      </c>
      <c r="AR42" s="39">
        <f t="shared" si="9"/>
        <v>25</v>
      </c>
      <c r="AS42" s="40">
        <f>INDEX([1]T06.2026!$C:$C,MATCH(C42,[1]T06.2026!$B:$B,0))</f>
        <v>1</v>
      </c>
      <c r="AT42" s="42">
        <f>INDEX([1]T06.2026!$J:$J,MATCH(C42,[1]T06.2026!$B:$B,0))</f>
        <v>0</v>
      </c>
      <c r="AU42" s="73">
        <v>636215.57999999996</v>
      </c>
      <c r="AV42" s="43">
        <v>50000</v>
      </c>
      <c r="AW42" s="43"/>
      <c r="AX42" s="41"/>
      <c r="AY42" s="41"/>
      <c r="AZ42" s="41"/>
      <c r="BA42" s="41"/>
      <c r="BB42" s="92" t="s">
        <v>191</v>
      </c>
      <c r="BC42" s="54">
        <f t="shared" si="10"/>
        <v>0</v>
      </c>
    </row>
    <row r="43" spans="1:55" ht="15.6" customHeight="1" x14ac:dyDescent="0.3">
      <c r="A43" s="33">
        <f>SUBTOTAL(3,$C$8:C43)</f>
        <v>36</v>
      </c>
      <c r="B43" s="68"/>
      <c r="C43" s="50" t="s">
        <v>133</v>
      </c>
      <c r="D43" s="84" t="s">
        <v>22</v>
      </c>
      <c r="E43" s="44">
        <v>46016</v>
      </c>
      <c r="F43" s="44"/>
      <c r="G43" s="69" t="s">
        <v>93</v>
      </c>
      <c r="H43" s="69" t="s">
        <v>93</v>
      </c>
      <c r="I43" s="69" t="s">
        <v>93</v>
      </c>
      <c r="J43" s="69" t="s">
        <v>27</v>
      </c>
      <c r="K43" s="69" t="s">
        <v>27</v>
      </c>
      <c r="L43" s="69" t="s">
        <v>30</v>
      </c>
      <c r="M43" s="69"/>
      <c r="N43" s="69">
        <v>8</v>
      </c>
      <c r="O43" s="69">
        <v>8</v>
      </c>
      <c r="P43" s="69">
        <v>8</v>
      </c>
      <c r="Q43" s="69">
        <v>8</v>
      </c>
      <c r="R43" s="69">
        <v>8</v>
      </c>
      <c r="S43" s="69">
        <v>8</v>
      </c>
      <c r="T43" s="69"/>
      <c r="U43" s="69">
        <v>8</v>
      </c>
      <c r="V43" s="69">
        <v>8</v>
      </c>
      <c r="W43" s="69">
        <v>8</v>
      </c>
      <c r="X43" s="69">
        <v>8</v>
      </c>
      <c r="Y43" s="69">
        <v>8</v>
      </c>
      <c r="Z43" s="69">
        <v>8</v>
      </c>
      <c r="AA43" s="69"/>
      <c r="AB43" s="69">
        <v>8</v>
      </c>
      <c r="AC43" s="69">
        <v>8</v>
      </c>
      <c r="AD43" s="69">
        <v>8</v>
      </c>
      <c r="AE43" s="69">
        <v>8</v>
      </c>
      <c r="AF43" s="69">
        <v>8</v>
      </c>
      <c r="AG43" s="69">
        <v>8</v>
      </c>
      <c r="AH43" s="69"/>
      <c r="AI43" s="69">
        <v>8</v>
      </c>
      <c r="AJ43" s="69">
        <v>8</v>
      </c>
      <c r="AK43" s="69"/>
      <c r="AL43" s="38">
        <f t="shared" si="3"/>
        <v>20</v>
      </c>
      <c r="AM43" s="38">
        <f t="shared" si="4"/>
        <v>2</v>
      </c>
      <c r="AN43" s="38">
        <f t="shared" si="5"/>
        <v>3</v>
      </c>
      <c r="AO43" s="38">
        <f t="shared" si="6"/>
        <v>0</v>
      </c>
      <c r="AP43" s="38">
        <f t="shared" si="7"/>
        <v>1</v>
      </c>
      <c r="AQ43" s="38">
        <f t="shared" si="8"/>
        <v>3</v>
      </c>
      <c r="AR43" s="39">
        <f t="shared" si="9"/>
        <v>25</v>
      </c>
      <c r="AS43" s="40">
        <f>INDEX([1]T06.2026!$C:$C,MATCH(C43,[1]T06.2026!$B:$B,0))</f>
        <v>1</v>
      </c>
      <c r="AT43" s="42">
        <f>INDEX([1]T06.2026!$J:$J,MATCH(C43,[1]T06.2026!$B:$B,0))</f>
        <v>0</v>
      </c>
      <c r="AU43" s="41">
        <v>596610</v>
      </c>
      <c r="AV43" s="43">
        <v>50000</v>
      </c>
      <c r="AW43" s="43"/>
      <c r="AX43" s="41">
        <v>100000</v>
      </c>
      <c r="AY43" s="41"/>
      <c r="AZ43" s="41"/>
      <c r="BA43" s="41"/>
      <c r="BB43" s="142" t="s">
        <v>157</v>
      </c>
      <c r="BC43" s="54">
        <f t="shared" si="10"/>
        <v>0</v>
      </c>
    </row>
    <row r="44" spans="1:55" ht="15.6" customHeight="1" x14ac:dyDescent="0.3">
      <c r="A44" s="33">
        <f>SUBTOTAL(3,$C$8:C44)</f>
        <v>37</v>
      </c>
      <c r="B44" s="68"/>
      <c r="C44" s="50" t="s">
        <v>148</v>
      </c>
      <c r="D44" s="84" t="s">
        <v>22</v>
      </c>
      <c r="E44" s="44">
        <v>46083</v>
      </c>
      <c r="F44" s="44"/>
      <c r="G44" s="69" t="s">
        <v>93</v>
      </c>
      <c r="H44" s="69" t="s">
        <v>93</v>
      </c>
      <c r="I44" s="69" t="s">
        <v>93</v>
      </c>
      <c r="J44" s="69" t="s">
        <v>30</v>
      </c>
      <c r="K44" s="69" t="s">
        <v>30</v>
      </c>
      <c r="L44" s="69" t="s">
        <v>30</v>
      </c>
      <c r="M44" s="69"/>
      <c r="N44" s="69">
        <v>8</v>
      </c>
      <c r="O44" s="69">
        <v>8</v>
      </c>
      <c r="P44" s="69">
        <v>8</v>
      </c>
      <c r="Q44" s="69">
        <v>8</v>
      </c>
      <c r="R44" s="69">
        <v>8</v>
      </c>
      <c r="S44" s="69">
        <v>8</v>
      </c>
      <c r="T44" s="69"/>
      <c r="U44" s="69">
        <v>8</v>
      </c>
      <c r="V44" s="69">
        <v>8</v>
      </c>
      <c r="W44" s="69">
        <v>8</v>
      </c>
      <c r="X44" s="69">
        <v>8</v>
      </c>
      <c r="Y44" s="69">
        <v>8</v>
      </c>
      <c r="Z44" s="69">
        <v>8</v>
      </c>
      <c r="AA44" s="69"/>
      <c r="AB44" s="69">
        <v>8</v>
      </c>
      <c r="AC44" s="69">
        <v>8</v>
      </c>
      <c r="AD44" s="69">
        <v>8</v>
      </c>
      <c r="AE44" s="69">
        <v>8</v>
      </c>
      <c r="AF44" s="69" t="s">
        <v>27</v>
      </c>
      <c r="AG44" s="69">
        <v>8</v>
      </c>
      <c r="AH44" s="69"/>
      <c r="AI44" s="69">
        <v>8</v>
      </c>
      <c r="AJ44" s="69">
        <v>8</v>
      </c>
      <c r="AK44" s="69"/>
      <c r="AL44" s="38">
        <f t="shared" si="3"/>
        <v>19</v>
      </c>
      <c r="AM44" s="38">
        <f t="shared" si="4"/>
        <v>1</v>
      </c>
      <c r="AN44" s="38">
        <f t="shared" si="5"/>
        <v>3</v>
      </c>
      <c r="AO44" s="38">
        <f t="shared" si="6"/>
        <v>0</v>
      </c>
      <c r="AP44" s="38">
        <f t="shared" si="7"/>
        <v>3</v>
      </c>
      <c r="AQ44" s="38">
        <f t="shared" si="8"/>
        <v>4</v>
      </c>
      <c r="AR44" s="39">
        <f t="shared" si="9"/>
        <v>23</v>
      </c>
      <c r="AS44" s="40">
        <f>INDEX([1]T06.2026!$C:$C,MATCH(C44,[1]T06.2026!$B:$B,0))</f>
        <v>0.5</v>
      </c>
      <c r="AT44" s="42">
        <f>INDEX([1]T06.2026!$J:$J,MATCH(C44,[1]T06.2026!$B:$B,0))</f>
        <v>0.5</v>
      </c>
      <c r="AU44" s="41">
        <v>596610</v>
      </c>
      <c r="AV44" s="43">
        <v>50000</v>
      </c>
      <c r="AW44" s="43"/>
      <c r="AX44" s="40"/>
      <c r="AY44" s="41"/>
      <c r="AZ44" s="41"/>
      <c r="BA44" s="41"/>
      <c r="BB44" s="142" t="s">
        <v>163</v>
      </c>
      <c r="BC44" s="54">
        <f t="shared" si="10"/>
        <v>0</v>
      </c>
    </row>
    <row r="45" spans="1:55" ht="15.6" customHeight="1" x14ac:dyDescent="0.3">
      <c r="A45" s="33">
        <f>SUBTOTAL(3,$C$8:C45)</f>
        <v>38</v>
      </c>
      <c r="B45" s="68"/>
      <c r="C45" s="50" t="s">
        <v>152</v>
      </c>
      <c r="D45" s="84" t="s">
        <v>175</v>
      </c>
      <c r="E45" s="44">
        <v>46083</v>
      </c>
      <c r="F45" s="44"/>
      <c r="G45" s="69" t="s">
        <v>93</v>
      </c>
      <c r="H45" s="69" t="s">
        <v>93</v>
      </c>
      <c r="I45" s="69" t="s">
        <v>93</v>
      </c>
      <c r="J45" s="69" t="s">
        <v>27</v>
      </c>
      <c r="K45" s="69" t="s">
        <v>27</v>
      </c>
      <c r="L45" s="69" t="s">
        <v>30</v>
      </c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38">
        <f t="shared" si="3"/>
        <v>0</v>
      </c>
      <c r="AM45" s="38">
        <f t="shared" si="4"/>
        <v>2</v>
      </c>
      <c r="AN45" s="38">
        <f t="shared" si="5"/>
        <v>3</v>
      </c>
      <c r="AO45" s="38">
        <f t="shared" si="6"/>
        <v>0</v>
      </c>
      <c r="AP45" s="38">
        <f t="shared" si="7"/>
        <v>21</v>
      </c>
      <c r="AQ45" s="38">
        <f t="shared" ref="AQ45:AQ47" si="11">AP45+AM45+AO45</f>
        <v>23</v>
      </c>
      <c r="AR45" s="82">
        <v>5</v>
      </c>
      <c r="AS45" s="40">
        <f>INDEX([1]T06.2026!$C:$C,MATCH(C45,[1]T06.2026!$B:$B,0))</f>
        <v>2</v>
      </c>
      <c r="AT45" s="42">
        <f>INDEX([1]T06.2026!$J:$J,MATCH(C45,[1]T06.2026!$B:$B,0))</f>
        <v>0</v>
      </c>
      <c r="AU45" s="168">
        <v>79650</v>
      </c>
      <c r="AV45" s="43">
        <v>50000</v>
      </c>
      <c r="AW45" s="43"/>
      <c r="AX45" s="41">
        <v>100000</v>
      </c>
      <c r="AY45" s="41"/>
      <c r="AZ45" s="41"/>
      <c r="BA45" s="41"/>
      <c r="BB45" s="92" t="s">
        <v>183</v>
      </c>
      <c r="BC45" s="54">
        <f t="shared" ref="BC45:BC47" si="12">COUNTIF(G45:AK45,"KL/2")+COUNTIF(G45:AK45,"4")+COUNTIF(G45:AK45,"P/2")</f>
        <v>0</v>
      </c>
    </row>
    <row r="46" spans="1:55" ht="15.6" customHeight="1" x14ac:dyDescent="0.3">
      <c r="A46" s="33">
        <f>SUBTOTAL(3,$C$8:C46)</f>
        <v>39</v>
      </c>
      <c r="B46" s="68"/>
      <c r="C46" s="50" t="s">
        <v>149</v>
      </c>
      <c r="D46" s="84" t="s">
        <v>31</v>
      </c>
      <c r="E46" s="44">
        <v>46104</v>
      </c>
      <c r="F46" s="44"/>
      <c r="G46" s="69" t="s">
        <v>93</v>
      </c>
      <c r="H46" s="69" t="s">
        <v>93</v>
      </c>
      <c r="I46" s="69" t="s">
        <v>93</v>
      </c>
      <c r="J46" s="69" t="s">
        <v>27</v>
      </c>
      <c r="K46" s="69" t="s">
        <v>27</v>
      </c>
      <c r="L46" s="69" t="s">
        <v>30</v>
      </c>
      <c r="M46" s="69"/>
      <c r="N46" s="69">
        <v>8</v>
      </c>
      <c r="O46" s="69">
        <v>8</v>
      </c>
      <c r="P46" s="69">
        <v>8</v>
      </c>
      <c r="Q46" s="69">
        <v>8</v>
      </c>
      <c r="R46" s="69">
        <v>8</v>
      </c>
      <c r="S46" s="69">
        <v>8</v>
      </c>
      <c r="T46" s="69"/>
      <c r="U46" s="69">
        <v>8</v>
      </c>
      <c r="V46" s="69">
        <v>8</v>
      </c>
      <c r="W46" s="69">
        <v>8</v>
      </c>
      <c r="X46" s="69">
        <v>8</v>
      </c>
      <c r="Y46" s="69">
        <v>8</v>
      </c>
      <c r="Z46" s="69">
        <v>8</v>
      </c>
      <c r="AA46" s="69"/>
      <c r="AB46" s="69">
        <v>8</v>
      </c>
      <c r="AC46" s="69">
        <v>8</v>
      </c>
      <c r="AD46" s="69">
        <v>8</v>
      </c>
      <c r="AE46" s="69">
        <v>8</v>
      </c>
      <c r="AF46" s="69">
        <v>8</v>
      </c>
      <c r="AG46" s="69">
        <v>8</v>
      </c>
      <c r="AH46" s="69"/>
      <c r="AI46" s="69">
        <v>8</v>
      </c>
      <c r="AJ46" s="69">
        <v>8</v>
      </c>
      <c r="AK46" s="69"/>
      <c r="AL46" s="38">
        <f t="shared" si="3"/>
        <v>20</v>
      </c>
      <c r="AM46" s="38">
        <f t="shared" si="4"/>
        <v>2</v>
      </c>
      <c r="AN46" s="38">
        <f t="shared" si="5"/>
        <v>3</v>
      </c>
      <c r="AO46" s="38">
        <f t="shared" si="6"/>
        <v>0</v>
      </c>
      <c r="AP46" s="38">
        <f t="shared" si="7"/>
        <v>1</v>
      </c>
      <c r="AQ46" s="38">
        <f t="shared" si="11"/>
        <v>3</v>
      </c>
      <c r="AR46" s="39">
        <f t="shared" ref="AR46:AR47" si="13">$AR$2-AP46-AO46</f>
        <v>25</v>
      </c>
      <c r="AS46" s="40">
        <f>INDEX([1]T06.2026!$C:$C,MATCH(C46,[1]T06.2026!$B:$B,0))</f>
        <v>1</v>
      </c>
      <c r="AT46" s="42">
        <f>INDEX([1]T06.2026!$J:$J,MATCH(C46,[1]T06.2026!$B:$B,0))</f>
        <v>0</v>
      </c>
      <c r="AU46" s="41">
        <v>578377.79999999993</v>
      </c>
      <c r="AV46" s="43">
        <v>50000</v>
      </c>
      <c r="AW46" s="43"/>
      <c r="AX46" s="41">
        <v>100000</v>
      </c>
      <c r="AY46" s="41"/>
      <c r="AZ46" s="41"/>
      <c r="BA46" s="41"/>
      <c r="BB46" s="92" t="s">
        <v>184</v>
      </c>
      <c r="BC46" s="54">
        <f t="shared" si="12"/>
        <v>0</v>
      </c>
    </row>
    <row r="47" spans="1:55" ht="15.6" customHeight="1" x14ac:dyDescent="0.3">
      <c r="A47" s="33">
        <f>SUBTOTAL(3,$C$8:C47)</f>
        <v>40</v>
      </c>
      <c r="B47" s="68"/>
      <c r="C47" s="50" t="s">
        <v>187</v>
      </c>
      <c r="D47" s="84" t="s">
        <v>22</v>
      </c>
      <c r="E47" s="44">
        <v>46143</v>
      </c>
      <c r="F47" s="44"/>
      <c r="G47" s="69" t="s">
        <v>93</v>
      </c>
      <c r="H47" s="69" t="s">
        <v>93</v>
      </c>
      <c r="I47" s="69" t="s">
        <v>93</v>
      </c>
      <c r="J47" s="69" t="s">
        <v>27</v>
      </c>
      <c r="K47" s="69" t="s">
        <v>30</v>
      </c>
      <c r="L47" s="69" t="s">
        <v>30</v>
      </c>
      <c r="M47" s="69"/>
      <c r="N47" s="69">
        <v>8</v>
      </c>
      <c r="O47" s="69">
        <v>8</v>
      </c>
      <c r="P47" s="69">
        <v>8</v>
      </c>
      <c r="Q47" s="69">
        <v>8</v>
      </c>
      <c r="R47" s="69">
        <v>8</v>
      </c>
      <c r="S47" s="69">
        <v>8</v>
      </c>
      <c r="T47" s="69"/>
      <c r="U47" s="69">
        <v>8</v>
      </c>
      <c r="V47" s="69">
        <v>8</v>
      </c>
      <c r="W47" s="69">
        <v>8</v>
      </c>
      <c r="X47" s="69">
        <v>8</v>
      </c>
      <c r="Y47" s="69">
        <v>8</v>
      </c>
      <c r="Z47" s="69">
        <v>8</v>
      </c>
      <c r="AA47" s="69"/>
      <c r="AB47" s="69">
        <v>8</v>
      </c>
      <c r="AC47" s="69">
        <v>8</v>
      </c>
      <c r="AD47" s="69">
        <v>8</v>
      </c>
      <c r="AE47" s="69">
        <v>8</v>
      </c>
      <c r="AF47" s="69">
        <v>8</v>
      </c>
      <c r="AG47" s="69">
        <v>8</v>
      </c>
      <c r="AH47" s="69"/>
      <c r="AI47" s="69">
        <v>8</v>
      </c>
      <c r="AJ47" s="69">
        <v>8</v>
      </c>
      <c r="AK47" s="69"/>
      <c r="AL47" s="38">
        <f t="shared" si="3"/>
        <v>20</v>
      </c>
      <c r="AM47" s="38">
        <f t="shared" si="4"/>
        <v>1</v>
      </c>
      <c r="AN47" s="38">
        <f t="shared" si="5"/>
        <v>3</v>
      </c>
      <c r="AO47" s="38">
        <f t="shared" si="6"/>
        <v>0</v>
      </c>
      <c r="AP47" s="38">
        <f t="shared" si="7"/>
        <v>2</v>
      </c>
      <c r="AQ47" s="38">
        <f t="shared" si="11"/>
        <v>3</v>
      </c>
      <c r="AR47" s="39">
        <f t="shared" si="13"/>
        <v>24</v>
      </c>
      <c r="AS47" s="40">
        <f>INDEX([1]T06.2026!$C:$C,MATCH(C47,[1]T06.2026!$B:$B,0))</f>
        <v>0.5</v>
      </c>
      <c r="AT47" s="42">
        <f>INDEX([1]T06.2026!$J:$J,MATCH(C47,[1]T06.2026!$B:$B,0))</f>
        <v>0.5</v>
      </c>
      <c r="AU47" s="41">
        <v>607296.69000000006</v>
      </c>
      <c r="AV47" s="43">
        <v>50000</v>
      </c>
      <c r="AW47" s="43"/>
      <c r="AX47" s="41">
        <v>100000</v>
      </c>
      <c r="AY47" s="41"/>
      <c r="AZ47" s="154"/>
      <c r="BA47" s="41"/>
      <c r="BB47" s="92" t="s">
        <v>198</v>
      </c>
      <c r="BC47" s="54">
        <f t="shared" si="12"/>
        <v>0</v>
      </c>
    </row>
    <row r="48" spans="1:55" ht="15.6" customHeight="1" x14ac:dyDescent="0.3">
      <c r="A48" s="33">
        <f>SUBTOTAL(3,$C$8:C48)</f>
        <v>41</v>
      </c>
      <c r="B48" s="68"/>
      <c r="C48" s="50" t="s">
        <v>203</v>
      </c>
      <c r="D48" s="49" t="s">
        <v>88</v>
      </c>
      <c r="E48" s="44">
        <v>46181</v>
      </c>
      <c r="F48" s="44"/>
      <c r="G48" s="69"/>
      <c r="H48" s="69"/>
      <c r="I48" s="69"/>
      <c r="J48" s="69"/>
      <c r="K48" s="69"/>
      <c r="L48" s="69"/>
      <c r="M48" s="69"/>
      <c r="N48" s="69">
        <v>8</v>
      </c>
      <c r="O48" s="69">
        <v>8</v>
      </c>
      <c r="P48" s="69">
        <v>8</v>
      </c>
      <c r="Q48" s="69">
        <v>8</v>
      </c>
      <c r="R48" s="69">
        <v>8</v>
      </c>
      <c r="S48" s="69">
        <v>8</v>
      </c>
      <c r="T48" s="69"/>
      <c r="U48" s="69">
        <v>8</v>
      </c>
      <c r="V48" s="69">
        <v>8</v>
      </c>
      <c r="W48" s="69">
        <v>8</v>
      </c>
      <c r="X48" s="69">
        <v>8</v>
      </c>
      <c r="Y48" s="69">
        <v>8</v>
      </c>
      <c r="Z48" s="69">
        <v>8</v>
      </c>
      <c r="AA48" s="69"/>
      <c r="AB48" s="69">
        <v>8</v>
      </c>
      <c r="AC48" s="69">
        <v>8</v>
      </c>
      <c r="AD48" s="69">
        <v>8</v>
      </c>
      <c r="AE48" s="69">
        <v>8</v>
      </c>
      <c r="AF48" s="69">
        <v>8</v>
      </c>
      <c r="AG48" s="69" t="s">
        <v>30</v>
      </c>
      <c r="AH48" s="69"/>
      <c r="AI48" s="69">
        <v>8</v>
      </c>
      <c r="AJ48" s="69">
        <v>8</v>
      </c>
      <c r="AK48" s="69"/>
      <c r="AL48" s="38">
        <f t="shared" si="3"/>
        <v>19</v>
      </c>
      <c r="AM48" s="38">
        <f t="shared" si="4"/>
        <v>0</v>
      </c>
      <c r="AN48" s="38">
        <f t="shared" si="5"/>
        <v>0</v>
      </c>
      <c r="AO48" s="38">
        <f t="shared" si="6"/>
        <v>0</v>
      </c>
      <c r="AP48" s="38">
        <f t="shared" si="7"/>
        <v>7</v>
      </c>
      <c r="AQ48" s="38">
        <f t="shared" si="8"/>
        <v>7</v>
      </c>
      <c r="AR48" s="82">
        <v>20</v>
      </c>
      <c r="AS48" s="40"/>
      <c r="AT48" s="42"/>
      <c r="AU48" s="41"/>
      <c r="AV48" s="43"/>
      <c r="AW48" s="43"/>
      <c r="AX48" s="168">
        <v>50000</v>
      </c>
      <c r="AY48" s="41"/>
      <c r="AZ48" s="41"/>
      <c r="BA48" s="41"/>
      <c r="BB48" s="92" t="s">
        <v>218</v>
      </c>
      <c r="BC48" s="54">
        <f t="shared" si="10"/>
        <v>0</v>
      </c>
    </row>
    <row r="49" spans="1:55" ht="15.6" customHeight="1" x14ac:dyDescent="0.3">
      <c r="A49" s="33">
        <f>SUBTOTAL(3,$C$8:C49)</f>
        <v>42</v>
      </c>
      <c r="B49" s="68"/>
      <c r="C49" s="50" t="s">
        <v>204</v>
      </c>
      <c r="D49" s="49" t="s">
        <v>88</v>
      </c>
      <c r="E49" s="44">
        <v>46188</v>
      </c>
      <c r="F49" s="44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>
        <v>8</v>
      </c>
      <c r="V49" s="69" t="s">
        <v>30</v>
      </c>
      <c r="W49" s="69">
        <v>8</v>
      </c>
      <c r="X49" s="69">
        <v>8</v>
      </c>
      <c r="Y49" s="69">
        <v>8</v>
      </c>
      <c r="Z49" s="69">
        <v>8</v>
      </c>
      <c r="AA49" s="69"/>
      <c r="AB49" s="69">
        <v>8</v>
      </c>
      <c r="AC49" s="69">
        <v>8</v>
      </c>
      <c r="AD49" s="69">
        <v>8</v>
      </c>
      <c r="AE49" s="69">
        <v>8</v>
      </c>
      <c r="AF49" s="69">
        <v>8</v>
      </c>
      <c r="AG49" s="69" t="s">
        <v>30</v>
      </c>
      <c r="AH49" s="69"/>
      <c r="AI49" s="69">
        <v>8</v>
      </c>
      <c r="AJ49" s="69">
        <v>8</v>
      </c>
      <c r="AK49" s="69"/>
      <c r="AL49" s="38">
        <f t="shared" si="3"/>
        <v>12</v>
      </c>
      <c r="AM49" s="38">
        <f t="shared" si="4"/>
        <v>0</v>
      </c>
      <c r="AN49" s="38">
        <f t="shared" si="5"/>
        <v>0</v>
      </c>
      <c r="AO49" s="38">
        <f t="shared" si="6"/>
        <v>0</v>
      </c>
      <c r="AP49" s="38">
        <f t="shared" si="7"/>
        <v>14</v>
      </c>
      <c r="AQ49" s="38">
        <f t="shared" si="8"/>
        <v>14</v>
      </c>
      <c r="AR49" s="82">
        <v>12</v>
      </c>
      <c r="AS49" s="40"/>
      <c r="AT49" s="42"/>
      <c r="AU49" s="41"/>
      <c r="AV49" s="43"/>
      <c r="AW49" s="43"/>
      <c r="AX49" s="168">
        <v>25000</v>
      </c>
      <c r="AY49" s="41"/>
      <c r="AZ49" s="41"/>
      <c r="BA49" s="41"/>
      <c r="BB49" s="92" t="s">
        <v>220</v>
      </c>
      <c r="BC49" s="54">
        <f t="shared" si="10"/>
        <v>0</v>
      </c>
    </row>
    <row r="50" spans="1:55" ht="15.6" customHeight="1" x14ac:dyDescent="0.3">
      <c r="A50" s="33">
        <f>SUBTOTAL(3,$C$8:C50)</f>
        <v>43</v>
      </c>
      <c r="B50" s="68"/>
      <c r="C50" s="50" t="s">
        <v>205</v>
      </c>
      <c r="D50" s="164" t="s">
        <v>206</v>
      </c>
      <c r="E50" s="44">
        <v>46188</v>
      </c>
      <c r="F50" s="44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>
        <v>8</v>
      </c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38">
        <f t="shared" si="3"/>
        <v>1</v>
      </c>
      <c r="AM50" s="38">
        <f t="shared" si="4"/>
        <v>0</v>
      </c>
      <c r="AN50" s="38">
        <f t="shared" si="5"/>
        <v>0</v>
      </c>
      <c r="AO50" s="38">
        <f t="shared" si="6"/>
        <v>0</v>
      </c>
      <c r="AP50" s="38">
        <f t="shared" si="7"/>
        <v>25</v>
      </c>
      <c r="AQ50" s="38">
        <f t="shared" ref="AQ50:AQ51" si="14">AP50+AM50+AO50</f>
        <v>25</v>
      </c>
      <c r="AR50" s="82">
        <v>1</v>
      </c>
      <c r="AS50" s="40"/>
      <c r="AT50" s="42"/>
      <c r="AU50" s="41"/>
      <c r="AV50" s="43"/>
      <c r="AW50" s="43"/>
      <c r="AX50" s="41"/>
      <c r="AY50" s="41"/>
      <c r="AZ50" s="154"/>
      <c r="BA50" s="41"/>
      <c r="BB50" s="92" t="s">
        <v>158</v>
      </c>
      <c r="BC50" s="54">
        <f t="shared" ref="BC50:BC51" si="15">COUNTIF(G50:AK50,"KL/2")+COUNTIF(G50:AK50,"4")+COUNTIF(G50:AK50,"P/2")</f>
        <v>0</v>
      </c>
    </row>
    <row r="51" spans="1:55" ht="15.6" customHeight="1" x14ac:dyDescent="0.3">
      <c r="A51" s="33">
        <f>SUBTOTAL(3,$C$8:C51)</f>
        <v>44</v>
      </c>
      <c r="B51" s="68"/>
      <c r="C51" s="50" t="s">
        <v>209</v>
      </c>
      <c r="D51" s="164" t="s">
        <v>150</v>
      </c>
      <c r="E51" s="44">
        <v>46198</v>
      </c>
      <c r="F51" s="44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>
        <v>8</v>
      </c>
      <c r="AF51" s="69">
        <v>8</v>
      </c>
      <c r="AG51" s="69">
        <v>8</v>
      </c>
      <c r="AH51" s="69"/>
      <c r="AI51" s="69">
        <v>8</v>
      </c>
      <c r="AJ51" s="69">
        <v>8</v>
      </c>
      <c r="AK51" s="69"/>
      <c r="AL51" s="38">
        <f t="shared" si="3"/>
        <v>5</v>
      </c>
      <c r="AM51" s="38">
        <f t="shared" si="4"/>
        <v>0</v>
      </c>
      <c r="AN51" s="38">
        <f t="shared" si="5"/>
        <v>0</v>
      </c>
      <c r="AO51" s="38">
        <f t="shared" si="6"/>
        <v>0</v>
      </c>
      <c r="AP51" s="38">
        <f t="shared" si="7"/>
        <v>21</v>
      </c>
      <c r="AQ51" s="38">
        <f t="shared" si="14"/>
        <v>21</v>
      </c>
      <c r="AR51" s="82">
        <v>5</v>
      </c>
      <c r="AS51" s="40"/>
      <c r="AT51" s="42"/>
      <c r="AU51" s="41"/>
      <c r="AV51" s="43"/>
      <c r="AW51" s="43"/>
      <c r="AX51" s="168">
        <v>25000</v>
      </c>
      <c r="AY51" s="41"/>
      <c r="AZ51" s="154"/>
      <c r="BA51" s="41"/>
      <c r="BB51" s="92" t="s">
        <v>221</v>
      </c>
      <c r="BC51" s="54">
        <f t="shared" si="15"/>
        <v>0</v>
      </c>
    </row>
    <row r="52" spans="1:55" ht="15.6" customHeight="1" x14ac:dyDescent="0.3">
      <c r="A52" s="33">
        <f>SUBTOTAL(3,$C$8:C52)</f>
        <v>45</v>
      </c>
      <c r="B52" s="68"/>
      <c r="C52" s="50" t="s">
        <v>214</v>
      </c>
      <c r="D52" s="164" t="s">
        <v>213</v>
      </c>
      <c r="E52" s="44">
        <v>46189</v>
      </c>
      <c r="F52" s="44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>
        <v>8</v>
      </c>
      <c r="W52" s="69">
        <v>8</v>
      </c>
      <c r="X52" s="69">
        <v>8</v>
      </c>
      <c r="Y52" s="69">
        <v>8</v>
      </c>
      <c r="Z52" s="69">
        <v>8</v>
      </c>
      <c r="AA52" s="69"/>
      <c r="AB52" s="69">
        <v>8</v>
      </c>
      <c r="AC52" s="69">
        <v>8</v>
      </c>
      <c r="AD52" s="69" t="s">
        <v>30</v>
      </c>
      <c r="AE52" s="69" t="s">
        <v>30</v>
      </c>
      <c r="AF52" s="69" t="s">
        <v>30</v>
      </c>
      <c r="AG52" s="69">
        <v>8</v>
      </c>
      <c r="AH52" s="69"/>
      <c r="AI52" s="69">
        <v>8</v>
      </c>
      <c r="AJ52" s="69">
        <v>8</v>
      </c>
      <c r="AK52" s="69"/>
      <c r="AL52" s="38">
        <f t="shared" si="3"/>
        <v>10</v>
      </c>
      <c r="AM52" s="38">
        <f t="shared" si="4"/>
        <v>0</v>
      </c>
      <c r="AN52" s="38">
        <f t="shared" si="5"/>
        <v>0</v>
      </c>
      <c r="AO52" s="38">
        <f t="shared" si="6"/>
        <v>0</v>
      </c>
      <c r="AP52" s="38">
        <f t="shared" si="7"/>
        <v>16</v>
      </c>
      <c r="AQ52" s="38">
        <f t="shared" si="8"/>
        <v>16</v>
      </c>
      <c r="AR52" s="82">
        <v>10</v>
      </c>
      <c r="AS52" s="40"/>
      <c r="AT52" s="42"/>
      <c r="AU52" s="41"/>
      <c r="AV52" s="43"/>
      <c r="AW52" s="43"/>
      <c r="AX52" s="168">
        <v>50000</v>
      </c>
      <c r="AY52" s="41"/>
      <c r="AZ52" s="154"/>
      <c r="BA52" s="41"/>
      <c r="BB52" s="92" t="s">
        <v>219</v>
      </c>
      <c r="BC52" s="54">
        <f t="shared" si="10"/>
        <v>0</v>
      </c>
    </row>
    <row r="53" spans="1:55" x14ac:dyDescent="0.3">
      <c r="B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70">
        <f t="shared" ref="AL53:BA53" si="16">SUM(AL8:AL52)</f>
        <v>804</v>
      </c>
      <c r="AM53" s="52">
        <f t="shared" si="16"/>
        <v>113</v>
      </c>
      <c r="AN53" s="70">
        <f t="shared" si="16"/>
        <v>123</v>
      </c>
      <c r="AO53" s="70">
        <f t="shared" si="16"/>
        <v>1</v>
      </c>
      <c r="AP53" s="70">
        <f t="shared" si="16"/>
        <v>129</v>
      </c>
      <c r="AQ53" s="70">
        <f t="shared" si="16"/>
        <v>243</v>
      </c>
      <c r="AR53" s="70">
        <f t="shared" si="16"/>
        <v>1041</v>
      </c>
      <c r="AS53" s="70">
        <f t="shared" si="16"/>
        <v>133</v>
      </c>
      <c r="AT53" s="70">
        <f t="shared" si="16"/>
        <v>63</v>
      </c>
      <c r="AU53" s="70">
        <f t="shared" si="16"/>
        <v>23445621.300000001</v>
      </c>
      <c r="AV53" s="70">
        <f t="shared" si="16"/>
        <v>1900000</v>
      </c>
      <c r="AW53" s="70">
        <f t="shared" si="16"/>
        <v>1660000</v>
      </c>
      <c r="AX53" s="70">
        <f t="shared" si="16"/>
        <v>2550000</v>
      </c>
      <c r="AY53" s="70">
        <f t="shared" si="16"/>
        <v>0</v>
      </c>
      <c r="AZ53" s="70">
        <f t="shared" si="16"/>
        <v>900000</v>
      </c>
      <c r="BA53" s="70">
        <f t="shared" si="16"/>
        <v>1120000</v>
      </c>
      <c r="BB53" s="12"/>
    </row>
    <row r="54" spans="1:55" x14ac:dyDescent="0.3">
      <c r="B54" s="32"/>
      <c r="D54" s="5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54"/>
      <c r="AN54" s="32"/>
      <c r="AO54" s="32"/>
      <c r="AP54" s="32"/>
      <c r="AQ54" s="32"/>
      <c r="AR54" s="52">
        <f>SUM(AR8:AR52)</f>
        <v>1041</v>
      </c>
      <c r="AU54" s="85">
        <v>238824</v>
      </c>
      <c r="BB54" s="12"/>
    </row>
    <row r="55" spans="1:55" ht="15.6" customHeight="1" x14ac:dyDescent="0.3">
      <c r="C55" s="56" t="s">
        <v>46</v>
      </c>
      <c r="D55" s="57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V55" s="79"/>
      <c r="AW55" s="79"/>
      <c r="BB55" s="12"/>
    </row>
    <row r="56" spans="1:55" ht="15.6" customHeight="1" x14ac:dyDescent="0.3">
      <c r="C56" s="58" t="s">
        <v>47</v>
      </c>
      <c r="D56" s="59" t="s">
        <v>48</v>
      </c>
      <c r="E56" s="89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T56" s="74"/>
      <c r="AV56" s="80"/>
      <c r="AW56" s="80"/>
      <c r="BB56" s="12"/>
    </row>
    <row r="57" spans="1:55" ht="15.6" customHeight="1" x14ac:dyDescent="0.3">
      <c r="C57" s="58" t="s">
        <v>11</v>
      </c>
      <c r="D57" s="60" t="s">
        <v>30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T57" s="74"/>
      <c r="AU57" s="74"/>
      <c r="BB57" s="12"/>
    </row>
    <row r="58" spans="1:55" ht="15.6" customHeight="1" x14ac:dyDescent="0.3">
      <c r="C58" s="58" t="s">
        <v>49</v>
      </c>
      <c r="D58" s="61" t="s">
        <v>25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BB58" s="12"/>
    </row>
    <row r="59" spans="1:55" ht="15.6" customHeight="1" x14ac:dyDescent="0.3">
      <c r="C59" s="58" t="s">
        <v>50</v>
      </c>
      <c r="D59" s="59" t="s">
        <v>51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B59" s="12"/>
    </row>
    <row r="60" spans="1:55" ht="15.6" customHeight="1" x14ac:dyDescent="0.3">
      <c r="C60" s="48" t="s">
        <v>52</v>
      </c>
      <c r="D60" s="62" t="s">
        <v>27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B60" s="12"/>
    </row>
    <row r="61" spans="1:55" ht="15.6" customHeight="1" x14ac:dyDescent="0.3">
      <c r="C61" s="48" t="s">
        <v>53</v>
      </c>
      <c r="D61" s="62" t="s">
        <v>54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B61" s="12"/>
    </row>
    <row r="62" spans="1:55" ht="15.6" customHeight="1" x14ac:dyDescent="0.3">
      <c r="C62" s="48" t="s">
        <v>55</v>
      </c>
      <c r="D62" s="62" t="s">
        <v>56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BB62" s="12"/>
    </row>
    <row r="63" spans="1:55" ht="15.6" customHeight="1" x14ac:dyDescent="0.3">
      <c r="C63" s="48" t="s">
        <v>57</v>
      </c>
      <c r="D63" s="62" t="s">
        <v>58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BB63" s="12"/>
    </row>
    <row r="64" spans="1:55" ht="15.6" customHeight="1" x14ac:dyDescent="0.3">
      <c r="C64" s="48" t="s">
        <v>59</v>
      </c>
      <c r="D64" s="6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BB64" s="12"/>
    </row>
    <row r="65" spans="2:54" ht="15.6" customHeight="1" x14ac:dyDescent="0.3">
      <c r="C65" s="48" t="s">
        <v>60</v>
      </c>
      <c r="D65" s="62" t="s">
        <v>61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BB65" s="12"/>
    </row>
    <row r="66" spans="2:54" ht="15.6" customHeight="1" x14ac:dyDescent="0.3">
      <c r="C66" s="48" t="s">
        <v>77</v>
      </c>
      <c r="D66" s="75" t="s">
        <v>76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BB66" s="12"/>
    </row>
    <row r="67" spans="2:54" x14ac:dyDescent="0.3">
      <c r="B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54"/>
      <c r="AN67" s="32"/>
      <c r="AO67" s="32"/>
      <c r="AP67" s="32"/>
      <c r="AQ67" s="32"/>
      <c r="BB67" s="12"/>
    </row>
    <row r="68" spans="2:54" x14ac:dyDescent="0.3">
      <c r="B68" s="32"/>
      <c r="C68" s="63" t="s">
        <v>201</v>
      </c>
      <c r="D68" s="64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BB68" s="12"/>
    </row>
    <row r="69" spans="2:54" x14ac:dyDescent="0.3">
      <c r="B69" s="32"/>
      <c r="C69" s="50" t="s">
        <v>81</v>
      </c>
      <c r="D69" s="32" t="s">
        <v>207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54" x14ac:dyDescent="0.3">
      <c r="B70" s="32"/>
      <c r="C70" s="50" t="s">
        <v>99</v>
      </c>
      <c r="D70" s="32" t="s">
        <v>208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54" x14ac:dyDescent="0.3">
      <c r="B71" s="32"/>
      <c r="C71" s="50" t="s">
        <v>84</v>
      </c>
      <c r="D71" s="32" t="s">
        <v>210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54" x14ac:dyDescent="0.3">
      <c r="B72" s="32"/>
      <c r="C72" s="50" t="s">
        <v>109</v>
      </c>
      <c r="D72" s="32" t="s">
        <v>210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54" x14ac:dyDescent="0.3">
      <c r="B73" s="32"/>
      <c r="C73" s="50" t="s">
        <v>152</v>
      </c>
      <c r="D73" s="32" t="s">
        <v>212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54" x14ac:dyDescent="0.3">
      <c r="B74" s="32"/>
      <c r="C74" s="50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54" x14ac:dyDescent="0.3">
      <c r="B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54" x14ac:dyDescent="0.3">
      <c r="B76" s="32"/>
      <c r="C76" s="72"/>
      <c r="D76" s="7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54" x14ac:dyDescent="0.3">
      <c r="B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54" x14ac:dyDescent="0.3">
      <c r="B78" s="32"/>
      <c r="D78" s="87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54" x14ac:dyDescent="0.3">
      <c r="B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54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43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43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43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43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43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43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43" x14ac:dyDescent="0.3">
      <c r="B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</row>
    <row r="1240" spans="1:43" x14ac:dyDescent="0.3">
      <c r="B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  <c r="AP1240" s="32"/>
      <c r="AQ1240" s="32"/>
    </row>
    <row r="1241" spans="1:43" x14ac:dyDescent="0.3">
      <c r="B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</row>
    <row r="1242" spans="1:43" x14ac:dyDescent="0.3">
      <c r="B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  <c r="AP1242" s="32"/>
      <c r="AQ1242" s="32"/>
    </row>
    <row r="1243" spans="1:43" x14ac:dyDescent="0.3">
      <c r="B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  <c r="AP1243" s="32"/>
      <c r="AQ1243" s="32"/>
    </row>
    <row r="1244" spans="1:43" x14ac:dyDescent="0.3">
      <c r="A1244" s="55"/>
      <c r="B1244" s="32"/>
      <c r="F1244" s="65"/>
    </row>
    <row r="1245" spans="1:43" x14ac:dyDescent="0.3">
      <c r="A1245" s="55"/>
      <c r="B1245" s="32"/>
      <c r="F1245" s="65"/>
    </row>
    <row r="1246" spans="1:43" x14ac:dyDescent="0.3">
      <c r="A1246" s="55"/>
      <c r="B1246" s="32"/>
      <c r="F1246" s="65"/>
    </row>
    <row r="1247" spans="1:43" x14ac:dyDescent="0.3">
      <c r="A1247" s="55"/>
      <c r="B1247" s="32"/>
      <c r="F1247" s="65"/>
    </row>
    <row r="1248" spans="1:43" x14ac:dyDescent="0.3">
      <c r="A1248" s="55"/>
      <c r="B1248" s="32"/>
      <c r="F1248" s="65"/>
    </row>
    <row r="1249" spans="1:54" x14ac:dyDescent="0.3">
      <c r="A1249" s="55"/>
      <c r="B1249" s="32"/>
      <c r="F1249" s="65"/>
    </row>
    <row r="1250" spans="1:54" x14ac:dyDescent="0.3">
      <c r="A1250" s="55"/>
      <c r="B1250" s="32"/>
      <c r="F1250" s="65"/>
    </row>
    <row r="1251" spans="1:54" x14ac:dyDescent="0.3">
      <c r="A1251" s="55"/>
      <c r="B1251" s="32"/>
      <c r="F1251" s="65"/>
    </row>
    <row r="1252" spans="1:54" s="66" customFormat="1" x14ac:dyDescent="0.3">
      <c r="A1252" s="55"/>
      <c r="B1252" s="32"/>
      <c r="C1252" s="32"/>
      <c r="D1252" s="32"/>
      <c r="E1252" s="51"/>
      <c r="F1252" s="65"/>
      <c r="AL1252" s="53"/>
      <c r="AM1252" s="53"/>
      <c r="AN1252" s="53"/>
      <c r="AO1252" s="53"/>
      <c r="AP1252" s="53"/>
      <c r="AQ1252" s="53"/>
      <c r="AR1252" s="32"/>
      <c r="AS1252" s="32"/>
      <c r="AT1252" s="32"/>
      <c r="AU1252" s="53"/>
      <c r="AV1252" s="32"/>
      <c r="AW1252" s="32"/>
      <c r="AX1252" s="32"/>
      <c r="AY1252" s="32"/>
      <c r="AZ1252" s="53"/>
      <c r="BA1252" s="53"/>
      <c r="BB1252" s="32"/>
    </row>
    <row r="1253" spans="1:54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32"/>
      <c r="AZ1253" s="53"/>
      <c r="BA1253" s="53"/>
      <c r="BB1253" s="32"/>
    </row>
    <row r="1254" spans="1:54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32"/>
      <c r="AZ1254" s="53"/>
      <c r="BA1254" s="53"/>
      <c r="BB1254" s="32"/>
    </row>
    <row r="1255" spans="1:54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32"/>
      <c r="AZ1255" s="53"/>
      <c r="BA1255" s="53"/>
      <c r="BB1255" s="32"/>
    </row>
    <row r="1256" spans="1:54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32"/>
      <c r="AZ1256" s="53"/>
      <c r="BA1256" s="53"/>
      <c r="BB1256" s="32"/>
    </row>
    <row r="1257" spans="1:54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32"/>
      <c r="AZ1257" s="53"/>
      <c r="BA1257" s="53"/>
      <c r="BB1257" s="32"/>
    </row>
    <row r="1258" spans="1:54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32"/>
      <c r="AZ1258" s="53"/>
      <c r="BA1258" s="53"/>
      <c r="BB1258" s="32"/>
    </row>
    <row r="1259" spans="1:54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32"/>
      <c r="AZ1259" s="53"/>
      <c r="BA1259" s="53"/>
      <c r="BB1259" s="32"/>
    </row>
    <row r="1260" spans="1:54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32"/>
      <c r="AZ1260" s="53"/>
      <c r="BA1260" s="53"/>
      <c r="BB1260" s="32"/>
    </row>
    <row r="1261" spans="1:54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32"/>
      <c r="AZ1261" s="53"/>
      <c r="BA1261" s="53"/>
      <c r="BB1261" s="32"/>
    </row>
    <row r="1262" spans="1:54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32"/>
      <c r="AZ1262" s="53"/>
      <c r="BA1262" s="53"/>
      <c r="BB1262" s="32"/>
    </row>
    <row r="1263" spans="1:54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32"/>
      <c r="AZ1263" s="53"/>
      <c r="BA1263" s="53"/>
      <c r="BB1263" s="32"/>
    </row>
    <row r="1264" spans="1:54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32"/>
      <c r="AZ1264" s="53"/>
      <c r="BA1264" s="53"/>
      <c r="BB1264" s="32"/>
    </row>
    <row r="1265" spans="1:54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32"/>
      <c r="AZ1265" s="53"/>
      <c r="BA1265" s="53"/>
      <c r="BB1265" s="32"/>
    </row>
    <row r="1266" spans="1:54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32"/>
      <c r="AZ1266" s="53"/>
      <c r="BA1266" s="53"/>
      <c r="BB1266" s="32"/>
    </row>
    <row r="1267" spans="1:54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32"/>
      <c r="AZ1267" s="53"/>
      <c r="BA1267" s="53"/>
      <c r="BB1267" s="32"/>
    </row>
    <row r="1268" spans="1:54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32"/>
      <c r="AZ1268" s="53"/>
      <c r="BA1268" s="53"/>
      <c r="BB1268" s="32"/>
    </row>
    <row r="1269" spans="1:54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32"/>
      <c r="AZ1269" s="53"/>
      <c r="BA1269" s="53"/>
      <c r="BB1269" s="32"/>
    </row>
    <row r="1270" spans="1:54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32"/>
      <c r="AZ1270" s="53"/>
      <c r="BA1270" s="53"/>
      <c r="BB1270" s="32"/>
    </row>
    <row r="1271" spans="1:54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32"/>
      <c r="AZ1271" s="53"/>
      <c r="BA1271" s="53"/>
      <c r="BB1271" s="32"/>
    </row>
    <row r="1272" spans="1:54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32"/>
      <c r="AZ1272" s="53"/>
      <c r="BA1272" s="53"/>
      <c r="BB1272" s="32"/>
    </row>
    <row r="1273" spans="1:54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32"/>
      <c r="AZ1273" s="53"/>
      <c r="BA1273" s="53"/>
      <c r="BB1273" s="32"/>
    </row>
    <row r="1274" spans="1:54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32"/>
      <c r="AZ1274" s="53"/>
      <c r="BA1274" s="53"/>
      <c r="BB1274" s="32"/>
    </row>
    <row r="1275" spans="1:54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32"/>
      <c r="AZ1275" s="53"/>
      <c r="BA1275" s="53"/>
      <c r="BB1275" s="32"/>
    </row>
    <row r="1276" spans="1:54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32"/>
      <c r="AZ1276" s="53"/>
      <c r="BA1276" s="53"/>
      <c r="BB1276" s="32"/>
    </row>
    <row r="1277" spans="1:54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32"/>
      <c r="AZ1277" s="53"/>
      <c r="BA1277" s="53"/>
      <c r="BB1277" s="32"/>
    </row>
    <row r="1278" spans="1:54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32"/>
      <c r="AZ1278" s="53"/>
      <c r="BA1278" s="53"/>
      <c r="BB1278" s="32"/>
    </row>
    <row r="1279" spans="1:54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32"/>
      <c r="AZ1279" s="53"/>
      <c r="BA1279" s="53"/>
      <c r="BB1279" s="32"/>
    </row>
    <row r="1280" spans="1:54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32"/>
      <c r="AZ1280" s="53"/>
      <c r="BA1280" s="53"/>
      <c r="BB1280" s="32"/>
    </row>
    <row r="1281" spans="1:54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32"/>
      <c r="AZ1281" s="53"/>
      <c r="BA1281" s="53"/>
      <c r="BB1281" s="32"/>
    </row>
    <row r="1282" spans="1:54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32"/>
      <c r="AZ1282" s="53"/>
      <c r="BA1282" s="53"/>
      <c r="BB1282" s="32"/>
    </row>
    <row r="1283" spans="1:54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32"/>
      <c r="AZ1283" s="53"/>
      <c r="BA1283" s="53"/>
      <c r="BB1283" s="32"/>
    </row>
    <row r="1284" spans="1:54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32"/>
      <c r="AZ1284" s="53"/>
      <c r="BA1284" s="53"/>
      <c r="BB1284" s="32"/>
    </row>
    <row r="1285" spans="1:54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32"/>
      <c r="AZ1285" s="53"/>
      <c r="BA1285" s="53"/>
      <c r="BB1285" s="32"/>
    </row>
    <row r="1286" spans="1:54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32"/>
      <c r="AZ1286" s="53"/>
      <c r="BA1286" s="53"/>
      <c r="BB1286" s="32"/>
    </row>
    <row r="1287" spans="1:54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32"/>
      <c r="AZ1287" s="53"/>
      <c r="BA1287" s="53"/>
      <c r="BB1287" s="32"/>
    </row>
    <row r="1288" spans="1:54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32"/>
      <c r="AZ1288" s="53"/>
      <c r="BA1288" s="53"/>
      <c r="BB1288" s="32"/>
    </row>
    <row r="1289" spans="1:54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32"/>
      <c r="AZ1289" s="53"/>
      <c r="BA1289" s="53"/>
      <c r="BB1289" s="32"/>
    </row>
    <row r="1290" spans="1:54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32"/>
      <c r="AZ1290" s="53"/>
      <c r="BA1290" s="53"/>
      <c r="BB1290" s="32"/>
    </row>
    <row r="1291" spans="1:54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32"/>
      <c r="AZ1291" s="53"/>
      <c r="BA1291" s="53"/>
      <c r="BB1291" s="32"/>
    </row>
    <row r="1292" spans="1:54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32"/>
      <c r="AZ1292" s="53"/>
      <c r="BA1292" s="53"/>
      <c r="BB1292" s="32"/>
    </row>
    <row r="1293" spans="1:54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32"/>
      <c r="AZ1293" s="53"/>
      <c r="BA1293" s="53"/>
      <c r="BB1293" s="32"/>
    </row>
    <row r="1294" spans="1:54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32"/>
      <c r="AZ1294" s="53"/>
      <c r="BA1294" s="53"/>
      <c r="BB1294" s="32"/>
    </row>
    <row r="1295" spans="1:54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32"/>
      <c r="AZ1295" s="53"/>
      <c r="BA1295" s="53"/>
      <c r="BB1295" s="32"/>
    </row>
    <row r="1296" spans="1:54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32"/>
      <c r="AZ1296" s="53"/>
      <c r="BA1296" s="53"/>
      <c r="BB1296" s="32"/>
    </row>
    <row r="1297" spans="1:54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32"/>
      <c r="AZ1297" s="53"/>
      <c r="BA1297" s="53"/>
      <c r="BB1297" s="32"/>
    </row>
    <row r="1298" spans="1:54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32"/>
      <c r="AZ1298" s="53"/>
      <c r="BA1298" s="53"/>
      <c r="BB1298" s="32"/>
    </row>
    <row r="1299" spans="1:54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32"/>
      <c r="AZ1299" s="53"/>
      <c r="BA1299" s="53"/>
      <c r="BB1299" s="32"/>
    </row>
    <row r="1300" spans="1:54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32"/>
      <c r="AZ1300" s="53"/>
      <c r="BA1300" s="53"/>
      <c r="BB1300" s="32"/>
    </row>
    <row r="1301" spans="1:54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32"/>
      <c r="AZ1301" s="53"/>
      <c r="BA1301" s="53"/>
      <c r="BB1301" s="32"/>
    </row>
    <row r="1302" spans="1:54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32"/>
      <c r="AZ1302" s="53"/>
      <c r="BA1302" s="53"/>
      <c r="BB1302" s="32"/>
    </row>
    <row r="1303" spans="1:54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32"/>
      <c r="AZ1303" s="53"/>
      <c r="BA1303" s="53"/>
      <c r="BB1303" s="32"/>
    </row>
    <row r="1304" spans="1:54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32"/>
      <c r="AZ1304" s="53"/>
      <c r="BA1304" s="53"/>
      <c r="BB1304" s="32"/>
    </row>
    <row r="1305" spans="1:54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32"/>
      <c r="AZ1305" s="53"/>
      <c r="BA1305" s="53"/>
      <c r="BB1305" s="32"/>
    </row>
    <row r="1306" spans="1:54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32"/>
      <c r="AZ1306" s="53"/>
      <c r="BA1306" s="53"/>
      <c r="BB1306" s="32"/>
    </row>
    <row r="1307" spans="1:54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32"/>
      <c r="AZ1307" s="53"/>
      <c r="BA1307" s="53"/>
      <c r="BB1307" s="32"/>
    </row>
    <row r="1308" spans="1:54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32"/>
      <c r="AZ1308" s="53"/>
      <c r="BA1308" s="53"/>
      <c r="BB1308" s="32"/>
    </row>
    <row r="1309" spans="1:54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32"/>
      <c r="AZ1309" s="53"/>
      <c r="BA1309" s="53"/>
      <c r="BB1309" s="32"/>
    </row>
    <row r="1310" spans="1:54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32"/>
      <c r="AZ1310" s="53"/>
      <c r="BA1310" s="53"/>
      <c r="BB1310" s="32"/>
    </row>
    <row r="1311" spans="1:54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32"/>
      <c r="AZ1311" s="53"/>
      <c r="BA1311" s="53"/>
      <c r="BB1311" s="32"/>
    </row>
    <row r="1312" spans="1:54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32"/>
      <c r="AZ1312" s="53"/>
      <c r="BA1312" s="53"/>
      <c r="BB1312" s="32"/>
    </row>
    <row r="1313" spans="1:54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32"/>
      <c r="AZ1313" s="53"/>
      <c r="BA1313" s="53"/>
      <c r="BB1313" s="32"/>
    </row>
    <row r="1314" spans="1:54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32"/>
      <c r="AZ1314" s="53"/>
      <c r="BA1314" s="53"/>
      <c r="BB1314" s="32"/>
    </row>
    <row r="1315" spans="1:54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32"/>
      <c r="AZ1315" s="53"/>
      <c r="BA1315" s="53"/>
      <c r="BB1315" s="32"/>
    </row>
    <row r="1316" spans="1:54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32"/>
      <c r="AZ1316" s="53"/>
      <c r="BA1316" s="53"/>
      <c r="BB1316" s="32"/>
    </row>
    <row r="1317" spans="1:54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32"/>
      <c r="AZ1317" s="53"/>
      <c r="BA1317" s="53"/>
      <c r="BB1317" s="32"/>
    </row>
    <row r="1318" spans="1:54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32"/>
      <c r="AZ1318" s="53"/>
      <c r="BA1318" s="53"/>
      <c r="BB1318" s="32"/>
    </row>
    <row r="1319" spans="1:54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32"/>
      <c r="AZ1319" s="53"/>
      <c r="BA1319" s="53"/>
      <c r="BB1319" s="32"/>
    </row>
    <row r="1320" spans="1:54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32"/>
      <c r="AZ1320" s="53"/>
      <c r="BA1320" s="53"/>
      <c r="BB1320" s="32"/>
    </row>
    <row r="1321" spans="1:54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32"/>
      <c r="AZ1321" s="53"/>
      <c r="BA1321" s="53"/>
      <c r="BB1321" s="32"/>
    </row>
    <row r="1322" spans="1:54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32"/>
      <c r="AZ1322" s="53"/>
      <c r="BA1322" s="53"/>
      <c r="BB1322" s="32"/>
    </row>
    <row r="1323" spans="1:54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32"/>
      <c r="AZ1323" s="53"/>
      <c r="BA1323" s="53"/>
      <c r="BB1323" s="32"/>
    </row>
    <row r="1324" spans="1:54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32"/>
      <c r="AZ1324" s="53"/>
      <c r="BA1324" s="53"/>
      <c r="BB1324" s="32"/>
    </row>
    <row r="1325" spans="1:54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32"/>
      <c r="AZ1325" s="53"/>
      <c r="BA1325" s="53"/>
      <c r="BB1325" s="32"/>
    </row>
    <row r="1326" spans="1:54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32"/>
      <c r="AZ1326" s="53"/>
      <c r="BA1326" s="53"/>
      <c r="BB1326" s="32"/>
    </row>
    <row r="1327" spans="1:54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32"/>
      <c r="AZ1327" s="53"/>
      <c r="BA1327" s="53"/>
      <c r="BB1327" s="32"/>
    </row>
    <row r="1328" spans="1:54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32"/>
      <c r="AZ1328" s="53"/>
      <c r="BA1328" s="53"/>
      <c r="BB1328" s="32"/>
    </row>
    <row r="1329" spans="1:54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32"/>
      <c r="AZ1329" s="53"/>
      <c r="BA1329" s="53"/>
      <c r="BB1329" s="32"/>
    </row>
    <row r="1330" spans="1:54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32"/>
      <c r="AZ1330" s="53"/>
      <c r="BA1330" s="53"/>
      <c r="BB1330" s="32"/>
    </row>
    <row r="1331" spans="1:54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32"/>
      <c r="AZ1331" s="53"/>
      <c r="BA1331" s="53"/>
      <c r="BB1331" s="32"/>
    </row>
    <row r="1332" spans="1:54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32"/>
      <c r="AZ1332" s="53"/>
      <c r="BA1332" s="53"/>
      <c r="BB1332" s="32"/>
    </row>
    <row r="1333" spans="1:54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32"/>
      <c r="AZ1333" s="53"/>
      <c r="BA1333" s="53"/>
      <c r="BB1333" s="32"/>
    </row>
    <row r="1334" spans="1:54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32"/>
      <c r="AZ1334" s="53"/>
      <c r="BA1334" s="53"/>
      <c r="BB1334" s="32"/>
    </row>
    <row r="1335" spans="1:54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32"/>
      <c r="AZ1335" s="53"/>
      <c r="BA1335" s="53"/>
      <c r="BB1335" s="32"/>
    </row>
    <row r="1336" spans="1:54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32"/>
      <c r="AZ1336" s="53"/>
      <c r="BA1336" s="53"/>
      <c r="BB1336" s="32"/>
    </row>
    <row r="1337" spans="1:54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32"/>
      <c r="AZ1337" s="53"/>
      <c r="BA1337" s="53"/>
      <c r="BB1337" s="32"/>
    </row>
    <row r="1338" spans="1:54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32"/>
      <c r="AZ1338" s="53"/>
      <c r="BA1338" s="53"/>
      <c r="BB1338" s="32"/>
    </row>
    <row r="1339" spans="1:54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32"/>
      <c r="AZ1339" s="53"/>
      <c r="BA1339" s="53"/>
      <c r="BB1339" s="32"/>
    </row>
    <row r="1340" spans="1:54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32"/>
      <c r="AZ1340" s="53"/>
      <c r="BA1340" s="53"/>
      <c r="BB1340" s="32"/>
    </row>
    <row r="1341" spans="1:54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32"/>
      <c r="AZ1341" s="53"/>
      <c r="BA1341" s="53"/>
      <c r="BB1341" s="32"/>
    </row>
    <row r="1342" spans="1:54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32"/>
      <c r="AZ1342" s="53"/>
      <c r="BA1342" s="53"/>
      <c r="BB1342" s="32"/>
    </row>
    <row r="1343" spans="1:54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32"/>
      <c r="AZ1343" s="53"/>
      <c r="BA1343" s="53"/>
      <c r="BB1343" s="32"/>
    </row>
    <row r="1344" spans="1:54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32"/>
      <c r="AZ1344" s="53"/>
      <c r="BA1344" s="53"/>
      <c r="BB1344" s="32"/>
    </row>
    <row r="1345" spans="1:54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32"/>
      <c r="AZ1345" s="53"/>
      <c r="BA1345" s="53"/>
      <c r="BB1345" s="32"/>
    </row>
    <row r="1346" spans="1:54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32"/>
      <c r="AZ1346" s="53"/>
      <c r="BA1346" s="53"/>
      <c r="BB1346" s="32"/>
    </row>
    <row r="1347" spans="1:54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32"/>
      <c r="AZ1347" s="53"/>
      <c r="BA1347" s="53"/>
      <c r="BB1347" s="32"/>
    </row>
    <row r="1348" spans="1:54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32"/>
      <c r="AZ1348" s="53"/>
      <c r="BA1348" s="53"/>
      <c r="BB1348" s="32"/>
    </row>
    <row r="1349" spans="1:54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32"/>
      <c r="AZ1349" s="53"/>
      <c r="BA1349" s="53"/>
      <c r="BB1349" s="32"/>
    </row>
    <row r="1350" spans="1:54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32"/>
      <c r="AZ1350" s="53"/>
      <c r="BA1350" s="53"/>
      <c r="BB1350" s="32"/>
    </row>
    <row r="1351" spans="1:54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32"/>
      <c r="AZ1351" s="53"/>
      <c r="BA1351" s="53"/>
      <c r="BB1351" s="32"/>
    </row>
    <row r="1352" spans="1:54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32"/>
      <c r="AZ1352" s="53"/>
      <c r="BA1352" s="53"/>
      <c r="BB1352" s="32"/>
    </row>
    <row r="1353" spans="1:54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32"/>
      <c r="AZ1353" s="53"/>
      <c r="BA1353" s="53"/>
      <c r="BB1353" s="32"/>
    </row>
    <row r="1354" spans="1:54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32"/>
      <c r="AZ1354" s="53"/>
      <c r="BA1354" s="53"/>
      <c r="BB1354" s="32"/>
    </row>
    <row r="1355" spans="1:54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32"/>
      <c r="AZ1355" s="53"/>
      <c r="BA1355" s="53"/>
      <c r="BB1355" s="32"/>
    </row>
    <row r="1356" spans="1:54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32"/>
      <c r="AZ1356" s="53"/>
      <c r="BA1356" s="53"/>
      <c r="BB1356" s="32"/>
    </row>
    <row r="1357" spans="1:54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32"/>
      <c r="AZ1357" s="53"/>
      <c r="BA1357" s="53"/>
      <c r="BB1357" s="32"/>
    </row>
    <row r="1358" spans="1:54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32"/>
      <c r="AZ1358" s="53"/>
      <c r="BA1358" s="53"/>
      <c r="BB1358" s="32"/>
    </row>
    <row r="1359" spans="1:54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32"/>
      <c r="AZ1359" s="53"/>
      <c r="BA1359" s="53"/>
      <c r="BB1359" s="32"/>
    </row>
    <row r="1360" spans="1:54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32"/>
      <c r="AZ1360" s="53"/>
      <c r="BA1360" s="53"/>
      <c r="BB1360" s="32"/>
    </row>
    <row r="1361" spans="1:54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32"/>
      <c r="AZ1361" s="53"/>
      <c r="BA1361" s="53"/>
      <c r="BB1361" s="32"/>
    </row>
    <row r="1362" spans="1:54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32"/>
      <c r="AZ1362" s="53"/>
      <c r="BA1362" s="53"/>
      <c r="BB1362" s="32"/>
    </row>
    <row r="1363" spans="1:54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32"/>
      <c r="AZ1363" s="53"/>
      <c r="BA1363" s="53"/>
      <c r="BB1363" s="32"/>
    </row>
    <row r="1364" spans="1:54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32"/>
      <c r="AZ1364" s="53"/>
      <c r="BA1364" s="53"/>
      <c r="BB1364" s="32"/>
    </row>
    <row r="1365" spans="1:54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32"/>
      <c r="AZ1365" s="53"/>
      <c r="BA1365" s="53"/>
      <c r="BB1365" s="32"/>
    </row>
    <row r="1366" spans="1:54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32"/>
      <c r="AZ1366" s="53"/>
      <c r="BA1366" s="53"/>
      <c r="BB1366" s="32"/>
    </row>
    <row r="1367" spans="1:54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32"/>
      <c r="AZ1367" s="53"/>
      <c r="BA1367" s="53"/>
      <c r="BB1367" s="32"/>
    </row>
    <row r="1368" spans="1:54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32"/>
      <c r="AZ1368" s="53"/>
      <c r="BA1368" s="53"/>
      <c r="BB1368" s="32"/>
    </row>
    <row r="1369" spans="1:54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32"/>
      <c r="AZ1369" s="53"/>
      <c r="BA1369" s="53"/>
      <c r="BB1369" s="32"/>
    </row>
    <row r="1370" spans="1:54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32"/>
      <c r="AZ1370" s="53"/>
      <c r="BA1370" s="53"/>
      <c r="BB1370" s="32"/>
    </row>
    <row r="1371" spans="1:54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32"/>
      <c r="AZ1371" s="53"/>
      <c r="BA1371" s="53"/>
      <c r="BB1371" s="32"/>
    </row>
    <row r="1372" spans="1:54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32"/>
      <c r="AZ1372" s="53"/>
      <c r="BA1372" s="53"/>
      <c r="BB1372" s="32"/>
    </row>
    <row r="1373" spans="1:54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32"/>
      <c r="AZ1373" s="53"/>
      <c r="BA1373" s="53"/>
      <c r="BB1373" s="32"/>
    </row>
    <row r="1374" spans="1:54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32"/>
      <c r="AZ1374" s="53"/>
      <c r="BA1374" s="53"/>
      <c r="BB1374" s="32"/>
    </row>
    <row r="1375" spans="1:54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32"/>
      <c r="AZ1375" s="53"/>
      <c r="BA1375" s="53"/>
      <c r="BB1375" s="32"/>
    </row>
    <row r="1376" spans="1:54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32"/>
      <c r="AZ1376" s="53"/>
      <c r="BA1376" s="53"/>
      <c r="BB1376" s="32"/>
    </row>
    <row r="1377" spans="1:54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32"/>
      <c r="AZ1377" s="53"/>
      <c r="BA1377" s="53"/>
      <c r="BB1377" s="32"/>
    </row>
    <row r="1378" spans="1:54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32"/>
      <c r="AZ1378" s="53"/>
      <c r="BA1378" s="53"/>
      <c r="BB1378" s="32"/>
    </row>
    <row r="1379" spans="1:54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32"/>
      <c r="AZ1379" s="53"/>
      <c r="BA1379" s="53"/>
      <c r="BB1379" s="32"/>
    </row>
    <row r="1380" spans="1:54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32"/>
      <c r="AZ1380" s="53"/>
      <c r="BA1380" s="53"/>
      <c r="BB1380" s="32"/>
    </row>
    <row r="1381" spans="1:54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32"/>
      <c r="AZ1381" s="53"/>
      <c r="BA1381" s="53"/>
      <c r="BB1381" s="32"/>
    </row>
    <row r="1382" spans="1:54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32"/>
      <c r="AZ1382" s="53"/>
      <c r="BA1382" s="53"/>
      <c r="BB1382" s="32"/>
    </row>
    <row r="1383" spans="1:54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32"/>
      <c r="AZ1383" s="53"/>
      <c r="BA1383" s="53"/>
      <c r="BB1383" s="32"/>
    </row>
    <row r="1384" spans="1:54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32"/>
      <c r="AZ1384" s="53"/>
      <c r="BA1384" s="53"/>
      <c r="BB1384" s="32"/>
    </row>
    <row r="1385" spans="1:54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32"/>
      <c r="AZ1385" s="53"/>
      <c r="BA1385" s="53"/>
      <c r="BB1385" s="32"/>
    </row>
    <row r="1386" spans="1:54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32"/>
      <c r="AZ1386" s="53"/>
      <c r="BA1386" s="53"/>
      <c r="BB1386" s="32"/>
    </row>
    <row r="1387" spans="1:54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32"/>
      <c r="AZ1387" s="53"/>
      <c r="BA1387" s="53"/>
      <c r="BB1387" s="32"/>
    </row>
    <row r="1388" spans="1:54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32"/>
      <c r="AZ1388" s="53"/>
      <c r="BA1388" s="53"/>
      <c r="BB1388" s="32"/>
    </row>
    <row r="1389" spans="1:54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32"/>
      <c r="AZ1389" s="53"/>
      <c r="BA1389" s="53"/>
      <c r="BB1389" s="32"/>
    </row>
    <row r="1390" spans="1:54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32"/>
      <c r="AZ1390" s="53"/>
      <c r="BA1390" s="53"/>
      <c r="BB1390" s="32"/>
    </row>
    <row r="1391" spans="1:54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32"/>
      <c r="AZ1391" s="53"/>
      <c r="BA1391" s="53"/>
      <c r="BB1391" s="32"/>
    </row>
    <row r="1392" spans="1:54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32"/>
      <c r="AZ1392" s="53"/>
      <c r="BA1392" s="53"/>
      <c r="BB1392" s="32"/>
    </row>
    <row r="1393" spans="1:54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32"/>
      <c r="AZ1393" s="53"/>
      <c r="BA1393" s="53"/>
      <c r="BB1393" s="32"/>
    </row>
    <row r="1394" spans="1:54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32"/>
      <c r="AZ1394" s="53"/>
      <c r="BA1394" s="53"/>
      <c r="BB1394" s="32"/>
    </row>
    <row r="1395" spans="1:54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32"/>
      <c r="AZ1395" s="53"/>
      <c r="BA1395" s="53"/>
      <c r="BB1395" s="32"/>
    </row>
    <row r="1396" spans="1:54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32"/>
      <c r="AZ1396" s="53"/>
      <c r="BA1396" s="53"/>
      <c r="BB1396" s="32"/>
    </row>
    <row r="1397" spans="1:54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32"/>
      <c r="AZ1397" s="53"/>
      <c r="BA1397" s="53"/>
      <c r="BB1397" s="32"/>
    </row>
    <row r="1398" spans="1:54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32"/>
      <c r="AZ1398" s="53"/>
      <c r="BA1398" s="53"/>
      <c r="BB1398" s="32"/>
    </row>
    <row r="1399" spans="1:54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32"/>
      <c r="AZ1399" s="53"/>
      <c r="BA1399" s="53"/>
      <c r="BB1399" s="32"/>
    </row>
    <row r="1400" spans="1:54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32"/>
      <c r="AZ1400" s="53"/>
      <c r="BA1400" s="53"/>
      <c r="BB1400" s="32"/>
    </row>
    <row r="1401" spans="1:54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32"/>
      <c r="AZ1401" s="53"/>
      <c r="BA1401" s="53"/>
      <c r="BB1401" s="32"/>
    </row>
    <row r="1402" spans="1:54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32"/>
      <c r="AZ1402" s="53"/>
      <c r="BA1402" s="53"/>
      <c r="BB1402" s="32"/>
    </row>
    <row r="1403" spans="1:54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32"/>
      <c r="AZ1403" s="53"/>
      <c r="BA1403" s="53"/>
      <c r="BB1403" s="32"/>
    </row>
    <row r="1404" spans="1:54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32"/>
      <c r="AZ1404" s="53"/>
      <c r="BA1404" s="53"/>
      <c r="BB1404" s="32"/>
    </row>
    <row r="1405" spans="1:54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32"/>
      <c r="AZ1405" s="53"/>
      <c r="BA1405" s="53"/>
      <c r="BB1405" s="32"/>
    </row>
    <row r="1406" spans="1:54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32"/>
      <c r="AZ1406" s="53"/>
      <c r="BA1406" s="53"/>
      <c r="BB1406" s="32"/>
    </row>
    <row r="1407" spans="1:54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32"/>
      <c r="AZ1407" s="53"/>
      <c r="BA1407" s="53"/>
      <c r="BB1407" s="32"/>
    </row>
    <row r="1408" spans="1:54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32"/>
      <c r="AZ1408" s="53"/>
      <c r="BA1408" s="53"/>
      <c r="BB1408" s="32"/>
    </row>
    <row r="1409" spans="1:54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32"/>
      <c r="AZ1409" s="53"/>
      <c r="BA1409" s="53"/>
      <c r="BB1409" s="32"/>
    </row>
    <row r="1410" spans="1:54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32"/>
      <c r="AZ1410" s="53"/>
      <c r="BA1410" s="53"/>
      <c r="BB1410" s="32"/>
    </row>
    <row r="1411" spans="1:54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32"/>
      <c r="AZ1411" s="53"/>
      <c r="BA1411" s="53"/>
      <c r="BB1411" s="32"/>
    </row>
    <row r="1412" spans="1:54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32"/>
      <c r="AZ1412" s="53"/>
      <c r="BA1412" s="53"/>
      <c r="BB1412" s="32"/>
    </row>
    <row r="1413" spans="1:54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32"/>
      <c r="AZ1413" s="53"/>
      <c r="BA1413" s="53"/>
      <c r="BB1413" s="32"/>
    </row>
    <row r="1414" spans="1:54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32"/>
      <c r="AZ1414" s="53"/>
      <c r="BA1414" s="53"/>
      <c r="BB1414" s="32"/>
    </row>
    <row r="1415" spans="1:54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32"/>
      <c r="AZ1415" s="53"/>
      <c r="BA1415" s="53"/>
      <c r="BB1415" s="32"/>
    </row>
    <row r="1416" spans="1:54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32"/>
      <c r="AZ1416" s="53"/>
      <c r="BA1416" s="53"/>
      <c r="BB1416" s="32"/>
    </row>
    <row r="1417" spans="1:54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32"/>
      <c r="AZ1417" s="53"/>
      <c r="BA1417" s="53"/>
      <c r="BB1417" s="32"/>
    </row>
    <row r="1418" spans="1:54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32"/>
      <c r="AZ1418" s="53"/>
      <c r="BA1418" s="53"/>
      <c r="BB1418" s="32"/>
    </row>
    <row r="1419" spans="1:54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32"/>
      <c r="AZ1419" s="53"/>
      <c r="BA1419" s="53"/>
      <c r="BB1419" s="32"/>
    </row>
    <row r="1420" spans="1:54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32"/>
      <c r="AZ1420" s="53"/>
      <c r="BA1420" s="53"/>
      <c r="BB1420" s="32"/>
    </row>
    <row r="1421" spans="1:54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32"/>
      <c r="AZ1421" s="53"/>
      <c r="BA1421" s="53"/>
      <c r="BB1421" s="32"/>
    </row>
    <row r="1422" spans="1:54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32"/>
      <c r="AZ1422" s="53"/>
      <c r="BA1422" s="53"/>
      <c r="BB1422" s="32"/>
    </row>
    <row r="1423" spans="1:54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32"/>
      <c r="AZ1423" s="53"/>
      <c r="BA1423" s="53"/>
      <c r="BB1423" s="32"/>
    </row>
    <row r="1424" spans="1:54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32"/>
      <c r="AZ1424" s="53"/>
      <c r="BA1424" s="53"/>
      <c r="BB1424" s="32"/>
    </row>
    <row r="1425" spans="1:54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32"/>
      <c r="AZ1425" s="53"/>
      <c r="BA1425" s="53"/>
      <c r="BB1425" s="32"/>
    </row>
    <row r="1426" spans="1:54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32"/>
      <c r="AZ1426" s="53"/>
      <c r="BA1426" s="53"/>
      <c r="BB1426" s="32"/>
    </row>
    <row r="1427" spans="1:54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32"/>
      <c r="AZ1427" s="53"/>
      <c r="BA1427" s="53"/>
      <c r="BB1427" s="32"/>
    </row>
    <row r="1428" spans="1:54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32"/>
      <c r="AZ1428" s="53"/>
      <c r="BA1428" s="53"/>
      <c r="BB1428" s="32"/>
    </row>
    <row r="1429" spans="1:54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32"/>
      <c r="AZ1429" s="53"/>
      <c r="BA1429" s="53"/>
      <c r="BB1429" s="32"/>
    </row>
    <row r="1430" spans="1:54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32"/>
      <c r="AZ1430" s="53"/>
      <c r="BA1430" s="53"/>
      <c r="BB1430" s="32"/>
    </row>
    <row r="1431" spans="1:54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32"/>
      <c r="AZ1431" s="53"/>
      <c r="BA1431" s="53"/>
      <c r="BB1431" s="32"/>
    </row>
    <row r="1432" spans="1:54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32"/>
      <c r="AZ1432" s="53"/>
      <c r="BA1432" s="53"/>
      <c r="BB1432" s="32"/>
    </row>
    <row r="1433" spans="1:54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32"/>
      <c r="AZ1433" s="53"/>
      <c r="BA1433" s="53"/>
      <c r="BB1433" s="32"/>
    </row>
    <row r="1434" spans="1:54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32"/>
      <c r="AZ1434" s="53"/>
      <c r="BA1434" s="53"/>
      <c r="BB1434" s="32"/>
    </row>
    <row r="1435" spans="1:54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32"/>
      <c r="AZ1435" s="53"/>
      <c r="BA1435" s="53"/>
      <c r="BB1435" s="32"/>
    </row>
    <row r="1436" spans="1:54" s="66" customFormat="1" x14ac:dyDescent="0.3">
      <c r="A1436" s="55"/>
      <c r="B1436" s="32"/>
      <c r="C1436" s="32"/>
      <c r="D1436" s="32"/>
      <c r="E1436" s="51"/>
      <c r="F1436" s="65"/>
      <c r="AL1436" s="53"/>
      <c r="AM1436" s="53"/>
      <c r="AN1436" s="53"/>
      <c r="AO1436" s="53"/>
      <c r="AP1436" s="53"/>
      <c r="AQ1436" s="53"/>
      <c r="AR1436" s="32"/>
      <c r="AS1436" s="32"/>
      <c r="AT1436" s="32"/>
      <c r="AU1436" s="53"/>
      <c r="AV1436" s="32"/>
      <c r="AW1436" s="32"/>
      <c r="AX1436" s="32"/>
      <c r="AY1436" s="32"/>
      <c r="AZ1436" s="53"/>
      <c r="BA1436" s="53"/>
      <c r="BB1436" s="32"/>
    </row>
    <row r="1437" spans="1:54" s="66" customFormat="1" x14ac:dyDescent="0.3">
      <c r="A1437" s="55"/>
      <c r="B1437" s="32"/>
      <c r="C1437" s="32"/>
      <c r="D1437" s="32"/>
      <c r="E1437" s="51"/>
      <c r="F1437" s="65"/>
      <c r="AL1437" s="53"/>
      <c r="AM1437" s="53"/>
      <c r="AN1437" s="53"/>
      <c r="AO1437" s="53"/>
      <c r="AP1437" s="53"/>
      <c r="AQ1437" s="53"/>
      <c r="AR1437" s="32"/>
      <c r="AS1437" s="32"/>
      <c r="AT1437" s="32"/>
      <c r="AU1437" s="53"/>
      <c r="AV1437" s="32"/>
      <c r="AW1437" s="32"/>
      <c r="AX1437" s="32"/>
      <c r="AY1437" s="32"/>
      <c r="AZ1437" s="53"/>
      <c r="BA1437" s="53"/>
      <c r="BB1437" s="32"/>
    </row>
    <row r="1438" spans="1:54" s="66" customFormat="1" x14ac:dyDescent="0.3">
      <c r="A1438" s="55"/>
      <c r="B1438" s="32"/>
      <c r="C1438" s="32"/>
      <c r="D1438" s="32"/>
      <c r="E1438" s="51"/>
      <c r="F1438" s="65"/>
      <c r="AL1438" s="53"/>
      <c r="AM1438" s="53"/>
      <c r="AN1438" s="53"/>
      <c r="AO1438" s="53"/>
      <c r="AP1438" s="53"/>
      <c r="AQ1438" s="53"/>
      <c r="AR1438" s="32"/>
      <c r="AS1438" s="32"/>
      <c r="AT1438" s="32"/>
      <c r="AU1438" s="53"/>
      <c r="AV1438" s="32"/>
      <c r="AW1438" s="32"/>
      <c r="AX1438" s="32"/>
      <c r="AY1438" s="32"/>
      <c r="AZ1438" s="53"/>
      <c r="BA1438" s="53"/>
      <c r="BB1438" s="32"/>
    </row>
    <row r="1439" spans="1:54" s="66" customFormat="1" x14ac:dyDescent="0.3">
      <c r="A1439" s="55"/>
      <c r="B1439" s="32"/>
      <c r="C1439" s="32"/>
      <c r="D1439" s="32"/>
      <c r="E1439" s="51"/>
      <c r="F1439" s="65"/>
      <c r="AL1439" s="53"/>
      <c r="AM1439" s="53"/>
      <c r="AN1439" s="53"/>
      <c r="AO1439" s="53"/>
      <c r="AP1439" s="53"/>
      <c r="AQ1439" s="53"/>
      <c r="AR1439" s="32"/>
      <c r="AS1439" s="32"/>
      <c r="AT1439" s="32"/>
      <c r="AU1439" s="53"/>
      <c r="AV1439" s="32"/>
      <c r="AW1439" s="32"/>
      <c r="AX1439" s="32"/>
      <c r="AY1439" s="32"/>
      <c r="AZ1439" s="53"/>
      <c r="BA1439" s="53"/>
      <c r="BB1439" s="32"/>
    </row>
    <row r="1440" spans="1:54" s="66" customFormat="1" x14ac:dyDescent="0.3">
      <c r="A1440" s="55"/>
      <c r="B1440" s="32"/>
      <c r="C1440" s="32"/>
      <c r="D1440" s="32"/>
      <c r="E1440" s="51"/>
      <c r="F1440" s="65"/>
      <c r="AL1440" s="53"/>
      <c r="AM1440" s="53"/>
      <c r="AN1440" s="53"/>
      <c r="AO1440" s="53"/>
      <c r="AP1440" s="53"/>
      <c r="AQ1440" s="53"/>
      <c r="AR1440" s="32"/>
      <c r="AS1440" s="32"/>
      <c r="AT1440" s="32"/>
      <c r="AU1440" s="53"/>
      <c r="AV1440" s="32"/>
      <c r="AW1440" s="32"/>
      <c r="AX1440" s="32"/>
      <c r="AY1440" s="32"/>
      <c r="AZ1440" s="53"/>
      <c r="BA1440" s="53"/>
      <c r="BB1440" s="32"/>
    </row>
  </sheetData>
  <autoFilter ref="A7:BB66"/>
  <mergeCells count="25">
    <mergeCell ref="BA5:BA6"/>
    <mergeCell ref="BB5:BB6"/>
    <mergeCell ref="AT5:AT6"/>
    <mergeCell ref="AU5:AU6"/>
    <mergeCell ref="AW5:AW6"/>
    <mergeCell ref="AX5:AX6"/>
    <mergeCell ref="AY5:AY6"/>
    <mergeCell ref="AZ5:AZ6"/>
    <mergeCell ref="AV5:AV6"/>
    <mergeCell ref="AS5:AS6"/>
    <mergeCell ref="AX1:AX3"/>
    <mergeCell ref="AZ1:AZ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</mergeCells>
  <conditionalFormatting sqref="F5 C5:D5">
    <cfRule type="duplicateValues" dxfId="470" priority="511"/>
  </conditionalFormatting>
  <conditionalFormatting sqref="F5 D3:D4">
    <cfRule type="timePeriod" dxfId="469" priority="510" timePeriod="thisMonth">
      <formula>AND(MONTH(D3)=MONTH(TODAY()),YEAR(D3)=YEAR(TODAY()))</formula>
    </cfRule>
  </conditionalFormatting>
  <conditionalFormatting sqref="H5:AK5 AD6:AE7 AG6:AI7 P6:AB7 G5:G7 AJ6 AK6:AK7 AK42 G48:L49 AK9:AK40 G52:L52 N48:AJ49 N9:AJ44 N52:AJ52 G9:L44">
    <cfRule type="expression" dxfId="468" priority="509">
      <formula>WEEKDAY(G$5)=1</formula>
    </cfRule>
  </conditionalFormatting>
  <conditionalFormatting sqref="G6:G7">
    <cfRule type="cellIs" dxfId="467" priority="508" operator="equal">
      <formula>0</formula>
    </cfRule>
  </conditionalFormatting>
  <conditionalFormatting sqref="I5">
    <cfRule type="expression" dxfId="466" priority="507">
      <formula>WEEKDAY(I$5)=1</formula>
    </cfRule>
  </conditionalFormatting>
  <conditionalFormatting sqref="S5">
    <cfRule type="expression" dxfId="465" priority="506">
      <formula>WEEKDAY(S$5)=1</formula>
    </cfRule>
  </conditionalFormatting>
  <conditionalFormatting sqref="L5">
    <cfRule type="expression" dxfId="464" priority="505">
      <formula>WEEKDAY(L$5)=1</formula>
    </cfRule>
  </conditionalFormatting>
  <conditionalFormatting sqref="AG5">
    <cfRule type="expression" dxfId="463" priority="504">
      <formula>WEEKDAY(AG$5)=1</formula>
    </cfRule>
  </conditionalFormatting>
  <conditionalFormatting sqref="X5:Y5">
    <cfRule type="expression" dxfId="462" priority="503">
      <formula>WEEKDAY(X$5)=1</formula>
    </cfRule>
  </conditionalFormatting>
  <conditionalFormatting sqref="Z5">
    <cfRule type="expression" dxfId="461" priority="502">
      <formula>WEEKDAY(Z$5)=1</formula>
    </cfRule>
  </conditionalFormatting>
  <conditionalFormatting sqref="I6:N7">
    <cfRule type="expression" dxfId="460" priority="501">
      <formula>WEEKDAY(I$5)=1</formula>
    </cfRule>
  </conditionalFormatting>
  <conditionalFormatting sqref="M5">
    <cfRule type="expression" dxfId="459" priority="500">
      <formula>WEEKDAY(M$5)=1</formula>
    </cfRule>
  </conditionalFormatting>
  <conditionalFormatting sqref="P5">
    <cfRule type="expression" dxfId="458" priority="499">
      <formula>WEEKDAY(P$5)=1</formula>
    </cfRule>
  </conditionalFormatting>
  <conditionalFormatting sqref="T5">
    <cfRule type="expression" dxfId="457" priority="498">
      <formula>WEEKDAY(T$5)=1</formula>
    </cfRule>
  </conditionalFormatting>
  <conditionalFormatting sqref="W5">
    <cfRule type="expression" dxfId="456" priority="497">
      <formula>WEEKDAY(W$5)=1</formula>
    </cfRule>
  </conditionalFormatting>
  <conditionalFormatting sqref="AA5">
    <cfRule type="expression" dxfId="455" priority="496">
      <formula>WEEKDAY(AA$5)=1</formula>
    </cfRule>
  </conditionalFormatting>
  <conditionalFormatting sqref="AD5">
    <cfRule type="expression" dxfId="454" priority="495">
      <formula>WEEKDAY(AD$5)=1</formula>
    </cfRule>
  </conditionalFormatting>
  <conditionalFormatting sqref="AH5">
    <cfRule type="expression" dxfId="453" priority="494">
      <formula>WEEKDAY(AH$5)=1</formula>
    </cfRule>
  </conditionalFormatting>
  <conditionalFormatting sqref="AK5">
    <cfRule type="expression" dxfId="452" priority="493">
      <formula>WEEKDAY(AK$5)=1</formula>
    </cfRule>
  </conditionalFormatting>
  <conditionalFormatting sqref="E1441:E1048576">
    <cfRule type="cellIs" dxfId="451" priority="492" operator="greaterThan">
      <formula>43556</formula>
    </cfRule>
  </conditionalFormatting>
  <conditionalFormatting sqref="AF5">
    <cfRule type="expression" dxfId="450" priority="491">
      <formula>WEEKDAY(AF$5)=1</formula>
    </cfRule>
  </conditionalFormatting>
  <conditionalFormatting sqref="AF6:AF7">
    <cfRule type="expression" dxfId="449" priority="490">
      <formula>WEEKDAY(AF$5)=1</formula>
    </cfRule>
  </conditionalFormatting>
  <conditionalFormatting sqref="K5">
    <cfRule type="expression" dxfId="448" priority="489">
      <formula>WEEKDAY(K$5)=1</formula>
    </cfRule>
  </conditionalFormatting>
  <conditionalFormatting sqref="AC5:AC7">
    <cfRule type="expression" dxfId="447" priority="488">
      <formula>WEEKDAY(AC$5)=1</formula>
    </cfRule>
  </conditionalFormatting>
  <conditionalFormatting sqref="AJ5:AJ7 AK5:AK6">
    <cfRule type="expression" dxfId="446" priority="487">
      <formula>WEEKDAY(AJ$5)=1</formula>
    </cfRule>
  </conditionalFormatting>
  <conditionalFormatting sqref="O5:O7">
    <cfRule type="expression" dxfId="445" priority="486">
      <formula>WEEKDAY(O$5)=1</formula>
    </cfRule>
  </conditionalFormatting>
  <conditionalFormatting sqref="H5:H7">
    <cfRule type="expression" dxfId="444" priority="485">
      <formula>WEEKDAY(H$5)=1</formula>
    </cfRule>
  </conditionalFormatting>
  <conditionalFormatting sqref="G7:W7 Y7:AK7 G6:AK6">
    <cfRule type="expression" dxfId="443" priority="484">
      <formula>WEEKDAY(G$5)=1</formula>
    </cfRule>
  </conditionalFormatting>
  <conditionalFormatting sqref="C1441:D1048576 A3:A4 E4 B1244:B1440 C5:D5">
    <cfRule type="duplicateValues" dxfId="442" priority="483"/>
  </conditionalFormatting>
  <conditionalFormatting sqref="AK6:AK7">
    <cfRule type="expression" dxfId="441" priority="482">
      <formula>WEEKDAY(AK$5)=1</formula>
    </cfRule>
  </conditionalFormatting>
  <conditionalFormatting sqref="E5">
    <cfRule type="duplicateValues" dxfId="440" priority="481"/>
  </conditionalFormatting>
  <conditionalFormatting sqref="E5">
    <cfRule type="duplicateValues" dxfId="439" priority="480"/>
  </conditionalFormatting>
  <conditionalFormatting sqref="G7:W7 Y7:AK7 G5:AK6">
    <cfRule type="expression" dxfId="438" priority="479">
      <formula>WEEKDAY(G$5)=1</formula>
    </cfRule>
  </conditionalFormatting>
  <conditionalFormatting sqref="B8">
    <cfRule type="duplicateValues" dxfId="437" priority="478"/>
  </conditionalFormatting>
  <conditionalFormatting sqref="F8">
    <cfRule type="cellIs" dxfId="436" priority="477" operator="greaterThan">
      <formula>#REF!</formula>
    </cfRule>
  </conditionalFormatting>
  <conditionalFormatting sqref="E8">
    <cfRule type="cellIs" dxfId="435" priority="476" operator="greaterThan">
      <formula>43586</formula>
    </cfRule>
  </conditionalFormatting>
  <conditionalFormatting sqref="AT54:AT64 AT72:AT73 AT66:AT68 AT75:AT1048576 AT52 AT1:AT50">
    <cfRule type="cellIs" dxfId="434" priority="475" operator="lessThan">
      <formula>0</formula>
    </cfRule>
  </conditionalFormatting>
  <conditionalFormatting sqref="AK6">
    <cfRule type="expression" dxfId="433" priority="474">
      <formula>WEEKDAY(AK$5)=1</formula>
    </cfRule>
  </conditionalFormatting>
  <conditionalFormatting sqref="AK5">
    <cfRule type="expression" dxfId="432" priority="473">
      <formula>WEEKDAY(AK$5)=1</formula>
    </cfRule>
  </conditionalFormatting>
  <conditionalFormatting sqref="AK5">
    <cfRule type="expression" dxfId="431" priority="471">
      <formula>WEEKDAY(AK$5)=1</formula>
    </cfRule>
  </conditionalFormatting>
  <conditionalFormatting sqref="AK6">
    <cfRule type="expression" dxfId="430" priority="472">
      <formula>WEEKDAY(AK$5)=1</formula>
    </cfRule>
  </conditionalFormatting>
  <conditionalFormatting sqref="AT65">
    <cfRule type="cellIs" dxfId="429" priority="470" operator="lessThan">
      <formula>0</formula>
    </cfRule>
  </conditionalFormatting>
  <conditionalFormatting sqref="AI5:AK5">
    <cfRule type="expression" dxfId="428" priority="469">
      <formula>WEEKDAY(AI$5)=1</formula>
    </cfRule>
  </conditionalFormatting>
  <conditionalFormatting sqref="AT69">
    <cfRule type="cellIs" dxfId="427" priority="468" operator="lessThan">
      <formula>0</formula>
    </cfRule>
  </conditionalFormatting>
  <conditionalFormatting sqref="AT70">
    <cfRule type="cellIs" dxfId="426" priority="467" operator="lessThan">
      <formula>0</formula>
    </cfRule>
  </conditionalFormatting>
  <conditionalFormatting sqref="AT71">
    <cfRule type="cellIs" dxfId="425" priority="466" operator="lessThan">
      <formula>0</formula>
    </cfRule>
  </conditionalFormatting>
  <conditionalFormatting sqref="AK42 G48:L49 AK9:AK40 G52:L52 N48:AJ49 N9:AJ44 N52:AJ52 G9:L44">
    <cfRule type="cellIs" dxfId="424" priority="464" operator="equal">
      <formula>0</formula>
    </cfRule>
    <cfRule type="expression" dxfId="423" priority="465">
      <formula>WEEKDAY(G$5)=1</formula>
    </cfRule>
  </conditionalFormatting>
  <conditionalFormatting sqref="AK42 G48:L49 AK9:AK40 G52:L52 N48:AJ49 N9:AJ44 N52:AJ52 G9:L44">
    <cfRule type="expression" dxfId="422" priority="462">
      <formula>WEEKDAY(G$5)=1</formula>
    </cfRule>
    <cfRule type="cellIs" dxfId="421" priority="463" operator="equal">
      <formula>0</formula>
    </cfRule>
  </conditionalFormatting>
  <conditionalFormatting sqref="AT74">
    <cfRule type="cellIs" dxfId="420" priority="461" operator="lessThan">
      <formula>0</formula>
    </cfRule>
  </conditionalFormatting>
  <conditionalFormatting sqref="AK8">
    <cfRule type="cellIs" dxfId="419" priority="446" operator="equal">
      <formula>0</formula>
    </cfRule>
    <cfRule type="expression" dxfId="418" priority="447">
      <formula>WEEKDAY(AK$5)=1</formula>
    </cfRule>
  </conditionalFormatting>
  <conditionalFormatting sqref="AK8">
    <cfRule type="expression" dxfId="417" priority="444">
      <formula>WEEKDAY(AK$5)=1</formula>
    </cfRule>
    <cfRule type="cellIs" dxfId="416" priority="445" operator="equal">
      <formula>0</formula>
    </cfRule>
  </conditionalFormatting>
  <conditionalFormatting sqref="AK8:AK40">
    <cfRule type="expression" dxfId="415" priority="442">
      <formula>AK8="KL"</formula>
    </cfRule>
    <cfRule type="expression" dxfId="414" priority="443">
      <formula>#REF!="KL"</formula>
    </cfRule>
  </conditionalFormatting>
  <conditionalFormatting sqref="AK42">
    <cfRule type="expression" dxfId="413" priority="454">
      <formula>AK42="KL"</formula>
    </cfRule>
    <cfRule type="expression" dxfId="412" priority="455">
      <formula>#REF!="KL"</formula>
    </cfRule>
  </conditionalFormatting>
  <conditionalFormatting sqref="AK42 AK9:AK40">
    <cfRule type="expression" dxfId="411" priority="456">
      <formula>AK9="O"</formula>
    </cfRule>
    <cfRule type="expression" dxfId="410" priority="457">
      <formula>AK9="P/2"</formula>
    </cfRule>
    <cfRule type="expression" dxfId="409" priority="458">
      <formula>AK9="P"</formula>
    </cfRule>
    <cfRule type="expression" dxfId="408" priority="459">
      <formula>$G9="P"</formula>
    </cfRule>
    <cfRule type="expression" dxfId="407" priority="460">
      <formula>#REF!="P"</formula>
    </cfRule>
  </conditionalFormatting>
  <conditionalFormatting sqref="AK8">
    <cfRule type="expression" dxfId="406" priority="453">
      <formula>WEEKDAY(AK$5)=1</formula>
    </cfRule>
  </conditionalFormatting>
  <conditionalFormatting sqref="AK8">
    <cfRule type="expression" dxfId="405" priority="448">
      <formula>AK8="O"</formula>
    </cfRule>
    <cfRule type="expression" dxfId="404" priority="449">
      <formula>AK8="P/2"</formula>
    </cfRule>
    <cfRule type="expression" dxfId="403" priority="450">
      <formula>AK8="P"</formula>
    </cfRule>
    <cfRule type="expression" dxfId="402" priority="451">
      <formula>$G8="P"</formula>
    </cfRule>
    <cfRule type="expression" dxfId="401" priority="452">
      <formula>#REF!="P"</formula>
    </cfRule>
  </conditionalFormatting>
  <conditionalFormatting sqref="AK43">
    <cfRule type="expression" dxfId="400" priority="441">
      <formula>WEEKDAY(AK$5)=1</formula>
    </cfRule>
  </conditionalFormatting>
  <conditionalFormatting sqref="AK43">
    <cfRule type="cellIs" dxfId="399" priority="434" operator="equal">
      <formula>0</formula>
    </cfRule>
    <cfRule type="expression" dxfId="398" priority="435">
      <formula>WEEKDAY(AK$5)=1</formula>
    </cfRule>
  </conditionalFormatting>
  <conditionalFormatting sqref="AK43">
    <cfRule type="expression" dxfId="397" priority="432">
      <formula>WEEKDAY(AK$5)=1</formula>
    </cfRule>
    <cfRule type="cellIs" dxfId="396" priority="433" operator="equal">
      <formula>0</formula>
    </cfRule>
  </conditionalFormatting>
  <conditionalFormatting sqref="AK43">
    <cfRule type="expression" dxfId="395" priority="430">
      <formula>AK43="KL"</formula>
    </cfRule>
    <cfRule type="expression" dxfId="394" priority="431">
      <formula>#REF!="KL"</formula>
    </cfRule>
  </conditionalFormatting>
  <conditionalFormatting sqref="AK43">
    <cfRule type="expression" dxfId="393" priority="436">
      <formula>AK43="O"</formula>
    </cfRule>
    <cfRule type="expression" dxfId="392" priority="437">
      <formula>AK43="P/2"</formula>
    </cfRule>
    <cfRule type="expression" dxfId="391" priority="438">
      <formula>AK43="P"</formula>
    </cfRule>
    <cfRule type="expression" dxfId="390" priority="439">
      <formula>$G43="P"</formula>
    </cfRule>
    <cfRule type="expression" dxfId="389" priority="440">
      <formula>#REF!="P"</formula>
    </cfRule>
  </conditionalFormatting>
  <conditionalFormatting sqref="AK52">
    <cfRule type="expression" dxfId="388" priority="417">
      <formula>WEEKDAY(AK$5)=1</formula>
    </cfRule>
  </conditionalFormatting>
  <conditionalFormatting sqref="AK52">
    <cfRule type="cellIs" dxfId="387" priority="410" operator="equal">
      <formula>0</formula>
    </cfRule>
    <cfRule type="expression" dxfId="386" priority="411">
      <formula>WEEKDAY(AK$5)=1</formula>
    </cfRule>
  </conditionalFormatting>
  <conditionalFormatting sqref="AK52">
    <cfRule type="expression" dxfId="385" priority="408">
      <formula>WEEKDAY(AK$5)=1</formula>
    </cfRule>
    <cfRule type="cellIs" dxfId="384" priority="409" operator="equal">
      <formula>0</formula>
    </cfRule>
  </conditionalFormatting>
  <conditionalFormatting sqref="AK52">
    <cfRule type="expression" dxfId="383" priority="406">
      <formula>AK52="KL"</formula>
    </cfRule>
    <cfRule type="expression" dxfId="382" priority="407">
      <formula>#REF!="KL"</formula>
    </cfRule>
  </conditionalFormatting>
  <conditionalFormatting sqref="AK52">
    <cfRule type="expression" dxfId="381" priority="412">
      <formula>AK52="O"</formula>
    </cfRule>
    <cfRule type="expression" dxfId="380" priority="413">
      <formula>AK52="P/2"</formula>
    </cfRule>
    <cfRule type="expression" dxfId="379" priority="414">
      <formula>AK52="P"</formula>
    </cfRule>
    <cfRule type="expression" dxfId="378" priority="415">
      <formula>$G52="P"</formula>
    </cfRule>
    <cfRule type="expression" dxfId="377" priority="416">
      <formula>#REF!="P"</formula>
    </cfRule>
  </conditionalFormatting>
  <conditionalFormatting sqref="AK49">
    <cfRule type="cellIs" dxfId="376" priority="278" operator="equal">
      <formula>0</formula>
    </cfRule>
    <cfRule type="expression" dxfId="375" priority="279">
      <formula>WEEKDAY(AK$5)=1</formula>
    </cfRule>
  </conditionalFormatting>
  <conditionalFormatting sqref="AK49">
    <cfRule type="expression" dxfId="374" priority="276">
      <formula>WEEKDAY(AK$5)=1</formula>
    </cfRule>
    <cfRule type="cellIs" dxfId="373" priority="277" operator="equal">
      <formula>0</formula>
    </cfRule>
  </conditionalFormatting>
  <conditionalFormatting sqref="AK49">
    <cfRule type="expression" dxfId="372" priority="274">
      <formula>AK49="KL"</formula>
    </cfRule>
    <cfRule type="expression" dxfId="371" priority="275">
      <formula>#REF!="KL"</formula>
    </cfRule>
  </conditionalFormatting>
  <conditionalFormatting sqref="AK48">
    <cfRule type="cellIs" dxfId="370" priority="302" operator="equal">
      <formula>0</formula>
    </cfRule>
    <cfRule type="expression" dxfId="369" priority="303">
      <formula>WEEKDAY(AK$5)=1</formula>
    </cfRule>
  </conditionalFormatting>
  <conditionalFormatting sqref="AK48">
    <cfRule type="expression" dxfId="368" priority="300">
      <formula>WEEKDAY(AK$5)=1</formula>
    </cfRule>
    <cfRule type="cellIs" dxfId="367" priority="301" operator="equal">
      <formula>0</formula>
    </cfRule>
  </conditionalFormatting>
  <conditionalFormatting sqref="AK48">
    <cfRule type="expression" dxfId="366" priority="298">
      <formula>AK48="KL"</formula>
    </cfRule>
    <cfRule type="expression" dxfId="365" priority="299">
      <formula>#REF!="KL"</formula>
    </cfRule>
  </conditionalFormatting>
  <conditionalFormatting sqref="AK44">
    <cfRule type="cellIs" dxfId="364" priority="290" operator="equal">
      <formula>0</formula>
    </cfRule>
    <cfRule type="expression" dxfId="363" priority="291">
      <formula>WEEKDAY(AK$5)=1</formula>
    </cfRule>
  </conditionalFormatting>
  <conditionalFormatting sqref="AK44">
    <cfRule type="expression" dxfId="362" priority="288">
      <formula>WEEKDAY(AK$5)=1</formula>
    </cfRule>
    <cfRule type="cellIs" dxfId="361" priority="289" operator="equal">
      <formula>0</formula>
    </cfRule>
  </conditionalFormatting>
  <conditionalFormatting sqref="AK44">
    <cfRule type="expression" dxfId="360" priority="286">
      <formula>AK44="KL"</formula>
    </cfRule>
    <cfRule type="expression" dxfId="359" priority="287">
      <formula>#REF!="KL"</formula>
    </cfRule>
  </conditionalFormatting>
  <conditionalFormatting sqref="AK48">
    <cfRule type="expression" dxfId="358" priority="309">
      <formula>WEEKDAY(AK$5)=1</formula>
    </cfRule>
  </conditionalFormatting>
  <conditionalFormatting sqref="AK48">
    <cfRule type="expression" dxfId="357" priority="304">
      <formula>AK48="O"</formula>
    </cfRule>
    <cfRule type="expression" dxfId="356" priority="305">
      <formula>AK48="P/2"</formula>
    </cfRule>
    <cfRule type="expression" dxfId="355" priority="306">
      <formula>AK48="P"</formula>
    </cfRule>
    <cfRule type="expression" dxfId="354" priority="307">
      <formula>$G48="P"</formula>
    </cfRule>
    <cfRule type="expression" dxfId="353" priority="308">
      <formula>#REF!="P"</formula>
    </cfRule>
  </conditionalFormatting>
  <conditionalFormatting sqref="AK44">
    <cfRule type="expression" dxfId="352" priority="297">
      <formula>WEEKDAY(AK$5)=1</formula>
    </cfRule>
  </conditionalFormatting>
  <conditionalFormatting sqref="AK44">
    <cfRule type="expression" dxfId="351" priority="292">
      <formula>AK44="O"</formula>
    </cfRule>
    <cfRule type="expression" dxfId="350" priority="293">
      <formula>AK44="P/2"</formula>
    </cfRule>
    <cfRule type="expression" dxfId="349" priority="294">
      <formula>AK44="P"</formula>
    </cfRule>
    <cfRule type="expression" dxfId="348" priority="295">
      <formula>$G44="P"</formula>
    </cfRule>
    <cfRule type="expression" dxfId="347" priority="296">
      <formula>#REF!="P"</formula>
    </cfRule>
  </conditionalFormatting>
  <conditionalFormatting sqref="AK49">
    <cfRule type="expression" dxfId="346" priority="285">
      <formula>WEEKDAY(AK$5)=1</formula>
    </cfRule>
  </conditionalFormatting>
  <conditionalFormatting sqref="AK49">
    <cfRule type="expression" dxfId="345" priority="280">
      <formula>AK49="O"</formula>
    </cfRule>
    <cfRule type="expression" dxfId="344" priority="281">
      <formula>AK49="P/2"</formula>
    </cfRule>
    <cfRule type="expression" dxfId="343" priority="282">
      <formula>AK49="P"</formula>
    </cfRule>
    <cfRule type="expression" dxfId="342" priority="283">
      <formula>$G49="P"</formula>
    </cfRule>
    <cfRule type="expression" dxfId="341" priority="284">
      <formula>#REF!="P"</formula>
    </cfRule>
  </conditionalFormatting>
  <conditionalFormatting sqref="AK41">
    <cfRule type="expression" dxfId="340" priority="237">
      <formula>WEEKDAY(AK$5)=1</formula>
    </cfRule>
  </conditionalFormatting>
  <conditionalFormatting sqref="AK41">
    <cfRule type="cellIs" dxfId="339" priority="234" operator="equal">
      <formula>0</formula>
    </cfRule>
    <cfRule type="expression" dxfId="338" priority="235">
      <formula>WEEKDAY(AK$5)=1</formula>
    </cfRule>
  </conditionalFormatting>
  <conditionalFormatting sqref="AK41">
    <cfRule type="expression" dxfId="337" priority="232">
      <formula>WEEKDAY(AK$5)=1</formula>
    </cfRule>
    <cfRule type="cellIs" dxfId="336" priority="233" operator="equal">
      <formula>0</formula>
    </cfRule>
  </conditionalFormatting>
  <conditionalFormatting sqref="AK41">
    <cfRule type="expression" dxfId="335" priority="225">
      <formula>AK41="KL"</formula>
    </cfRule>
    <cfRule type="expression" dxfId="334" priority="226">
      <formula>#REF!="KL"</formula>
    </cfRule>
  </conditionalFormatting>
  <conditionalFormatting sqref="AK41">
    <cfRule type="expression" dxfId="333" priority="227">
      <formula>AK41="O"</formula>
    </cfRule>
    <cfRule type="expression" dxfId="332" priority="228">
      <formula>AK41="P/2"</formula>
    </cfRule>
    <cfRule type="expression" dxfId="331" priority="229">
      <formula>AK41="P"</formula>
    </cfRule>
    <cfRule type="expression" dxfId="330" priority="230">
      <formula>$G41="P"</formula>
    </cfRule>
    <cfRule type="expression" dxfId="329" priority="231">
      <formula>#REF!="P"</formula>
    </cfRule>
  </conditionalFormatting>
  <conditionalFormatting sqref="AB8:AG8">
    <cfRule type="expression" dxfId="328" priority="171">
      <formula>WEEKDAY(AB$5)=1</formula>
    </cfRule>
  </conditionalFormatting>
  <conditionalFormatting sqref="AB8:AG8">
    <cfRule type="cellIs" dxfId="327" priority="169" operator="equal">
      <formula>0</formula>
    </cfRule>
    <cfRule type="expression" dxfId="326" priority="170">
      <formula>WEEKDAY(AB$5)=1</formula>
    </cfRule>
  </conditionalFormatting>
  <conditionalFormatting sqref="AB8:AG8">
    <cfRule type="expression" dxfId="325" priority="167">
      <formula>WEEKDAY(AB$5)=1</formula>
    </cfRule>
    <cfRule type="cellIs" dxfId="324" priority="168" operator="equal">
      <formula>0</formula>
    </cfRule>
  </conditionalFormatting>
  <conditionalFormatting sqref="AI8:AJ8">
    <cfRule type="expression" dxfId="323" priority="159">
      <formula>WEEKDAY(AI$5)=1</formula>
    </cfRule>
  </conditionalFormatting>
  <conditionalFormatting sqref="AI8:AJ8">
    <cfRule type="cellIs" dxfId="322" priority="157" operator="equal">
      <formula>0</formula>
    </cfRule>
    <cfRule type="expression" dxfId="321" priority="158">
      <formula>WEEKDAY(AI$5)=1</formula>
    </cfRule>
  </conditionalFormatting>
  <conditionalFormatting sqref="AI8:AJ8">
    <cfRule type="expression" dxfId="320" priority="155">
      <formula>WEEKDAY(AI$5)=1</formula>
    </cfRule>
    <cfRule type="cellIs" dxfId="319" priority="156" operator="equal">
      <formula>0</formula>
    </cfRule>
  </conditionalFormatting>
  <conditionalFormatting sqref="G8:AA8 G48:L49 N48:AJ49 M9:M50 N9:AJ44 G52:AJ52 G9:L44">
    <cfRule type="expression" dxfId="318" priority="196">
      <formula>G8="O"</formula>
    </cfRule>
    <cfRule type="expression" dxfId="317" priority="197">
      <formula>G8="P/2"</formula>
    </cfRule>
    <cfRule type="expression" dxfId="316" priority="198">
      <formula>G8="P"</formula>
    </cfRule>
    <cfRule type="expression" dxfId="315" priority="199">
      <formula>$G8="P"</formula>
    </cfRule>
    <cfRule type="expression" dxfId="314" priority="200">
      <formula>#REF!="P"</formula>
    </cfRule>
  </conditionalFormatting>
  <conditionalFormatting sqref="G8:AA8 M9:M50 M52">
    <cfRule type="expression" dxfId="313" priority="195">
      <formula>WEEKDAY(G$5)=1</formula>
    </cfRule>
  </conditionalFormatting>
  <conditionalFormatting sqref="G8:AA8 M9:M50 M52">
    <cfRule type="cellIs" dxfId="312" priority="193" operator="equal">
      <formula>0</formula>
    </cfRule>
    <cfRule type="expression" dxfId="311" priority="194">
      <formula>WEEKDAY(G$5)=1</formula>
    </cfRule>
  </conditionalFormatting>
  <conditionalFormatting sqref="G8:AA8 M9:M50 M52">
    <cfRule type="expression" dxfId="310" priority="191">
      <formula>WEEKDAY(G$5)=1</formula>
    </cfRule>
    <cfRule type="cellIs" dxfId="309" priority="192" operator="equal">
      <formula>0</formula>
    </cfRule>
  </conditionalFormatting>
  <conditionalFormatting sqref="G8:AA8 G48:L49 N48:AJ49 M9:M50 N9:AJ44 G52:AJ52 G9:L44">
    <cfRule type="expression" dxfId="308" priority="189">
      <formula>G8="KL"</formula>
    </cfRule>
    <cfRule type="expression" dxfId="307" priority="190">
      <formula>#REF!="KL"</formula>
    </cfRule>
  </conditionalFormatting>
  <conditionalFormatting sqref="AH8">
    <cfRule type="expression" dxfId="306" priority="184">
      <formula>AH8="O"</formula>
    </cfRule>
    <cfRule type="expression" dxfId="305" priority="185">
      <formula>AH8="P/2"</formula>
    </cfRule>
    <cfRule type="expression" dxfId="304" priority="186">
      <formula>AH8="P"</formula>
    </cfRule>
    <cfRule type="expression" dxfId="303" priority="187">
      <formula>$G8="P"</formula>
    </cfRule>
    <cfRule type="expression" dxfId="302" priority="188">
      <formula>#REF!="P"</formula>
    </cfRule>
  </conditionalFormatting>
  <conditionalFormatting sqref="AH8">
    <cfRule type="expression" dxfId="301" priority="183">
      <formula>WEEKDAY(AH$5)=1</formula>
    </cfRule>
  </conditionalFormatting>
  <conditionalFormatting sqref="AH8">
    <cfRule type="cellIs" dxfId="300" priority="181" operator="equal">
      <formula>0</formula>
    </cfRule>
    <cfRule type="expression" dxfId="299" priority="182">
      <formula>WEEKDAY(AH$5)=1</formula>
    </cfRule>
  </conditionalFormatting>
  <conditionalFormatting sqref="AH8">
    <cfRule type="expression" dxfId="298" priority="179">
      <formula>WEEKDAY(AH$5)=1</formula>
    </cfRule>
    <cfRule type="cellIs" dxfId="297" priority="180" operator="equal">
      <formula>0</formula>
    </cfRule>
  </conditionalFormatting>
  <conditionalFormatting sqref="AH8">
    <cfRule type="expression" dxfId="296" priority="177">
      <formula>AH8="KL"</formula>
    </cfRule>
    <cfRule type="expression" dxfId="295" priority="178">
      <formula>#REF!="KL"</formula>
    </cfRule>
  </conditionalFormatting>
  <conditionalFormatting sqref="AB8:AG8">
    <cfRule type="expression" dxfId="294" priority="172">
      <formula>AB8="O"</formula>
    </cfRule>
    <cfRule type="expression" dxfId="293" priority="173">
      <formula>AB8="P/2"</formula>
    </cfRule>
    <cfRule type="expression" dxfId="292" priority="174">
      <formula>AB8="P"</formula>
    </cfRule>
    <cfRule type="expression" dxfId="291" priority="175">
      <formula>$G8="P"</formula>
    </cfRule>
    <cfRule type="expression" dxfId="290" priority="176">
      <formula>#REF!="P"</formula>
    </cfRule>
  </conditionalFormatting>
  <conditionalFormatting sqref="AB8:AG8">
    <cfRule type="expression" dxfId="289" priority="165">
      <formula>AB8="KL"</formula>
    </cfRule>
    <cfRule type="expression" dxfId="288" priority="166">
      <formula>#REF!="KL"</formula>
    </cfRule>
  </conditionalFormatting>
  <conditionalFormatting sqref="AI8:AJ8">
    <cfRule type="expression" dxfId="287" priority="160">
      <formula>AI8="O"</formula>
    </cfRule>
    <cfRule type="expression" dxfId="286" priority="161">
      <formula>AI8="P/2"</formula>
    </cfRule>
    <cfRule type="expression" dxfId="285" priority="162">
      <formula>AI8="P"</formula>
    </cfRule>
    <cfRule type="expression" dxfId="284" priority="163">
      <formula>$G8="P"</formula>
    </cfRule>
    <cfRule type="expression" dxfId="283" priority="164">
      <formula>#REF!="P"</formula>
    </cfRule>
  </conditionalFormatting>
  <conditionalFormatting sqref="AI8:AJ8">
    <cfRule type="expression" dxfId="282" priority="153">
      <formula>AI8="KL"</formula>
    </cfRule>
    <cfRule type="expression" dxfId="281" priority="154">
      <formula>#REF!="KL"</formula>
    </cfRule>
  </conditionalFormatting>
  <conditionalFormatting sqref="G45:L47 N45:AJ47">
    <cfRule type="expression" dxfId="280" priority="104">
      <formula>WEEKDAY(G$5)=1</formula>
    </cfRule>
  </conditionalFormatting>
  <conditionalFormatting sqref="G45:L47 N45:AJ47">
    <cfRule type="cellIs" dxfId="279" priority="101" operator="equal">
      <formula>0</formula>
    </cfRule>
    <cfRule type="expression" dxfId="278" priority="102">
      <formula>WEEKDAY(G$5)=1</formula>
    </cfRule>
  </conditionalFormatting>
  <conditionalFormatting sqref="G45:L47 N45:AJ47">
    <cfRule type="expression" dxfId="277" priority="99">
      <formula>WEEKDAY(G$5)=1</formula>
    </cfRule>
    <cfRule type="cellIs" dxfId="276" priority="100" operator="equal">
      <formula>0</formula>
    </cfRule>
  </conditionalFormatting>
  <conditionalFormatting sqref="AK47">
    <cfRule type="expression" dxfId="275" priority="98">
      <formula>WEEKDAY(AK$5)=1</formula>
    </cfRule>
  </conditionalFormatting>
  <conditionalFormatting sqref="AK47">
    <cfRule type="cellIs" dxfId="274" priority="91" operator="equal">
      <formula>0</formula>
    </cfRule>
    <cfRule type="expression" dxfId="273" priority="92">
      <formula>WEEKDAY(AK$5)=1</formula>
    </cfRule>
  </conditionalFormatting>
  <conditionalFormatting sqref="AK47">
    <cfRule type="expression" dxfId="272" priority="89">
      <formula>WEEKDAY(AK$5)=1</formula>
    </cfRule>
    <cfRule type="cellIs" dxfId="271" priority="90" operator="equal">
      <formula>0</formula>
    </cfRule>
  </conditionalFormatting>
  <conditionalFormatting sqref="AK47">
    <cfRule type="expression" dxfId="270" priority="87">
      <formula>AK47="KL"</formula>
    </cfRule>
    <cfRule type="expression" dxfId="269" priority="88">
      <formula>#REF!="KL"</formula>
    </cfRule>
  </conditionalFormatting>
  <conditionalFormatting sqref="AK47">
    <cfRule type="expression" dxfId="268" priority="93">
      <formula>AK47="O"</formula>
    </cfRule>
    <cfRule type="expression" dxfId="267" priority="94">
      <formula>AK47="P/2"</formula>
    </cfRule>
    <cfRule type="expression" dxfId="266" priority="95">
      <formula>AK47="P"</formula>
    </cfRule>
    <cfRule type="expression" dxfId="265" priority="96">
      <formula>$G47="P"</formula>
    </cfRule>
    <cfRule type="expression" dxfId="264" priority="97">
      <formula>#REF!="P"</formula>
    </cfRule>
  </conditionalFormatting>
  <conditionalFormatting sqref="AK46">
    <cfRule type="cellIs" dxfId="263" priority="67" operator="equal">
      <formula>0</formula>
    </cfRule>
    <cfRule type="expression" dxfId="262" priority="68">
      <formula>WEEKDAY(AK$5)=1</formula>
    </cfRule>
  </conditionalFormatting>
  <conditionalFormatting sqref="AK46">
    <cfRule type="expression" dxfId="261" priority="65">
      <formula>WEEKDAY(AK$5)=1</formula>
    </cfRule>
    <cfRule type="cellIs" dxfId="260" priority="66" operator="equal">
      <formula>0</formula>
    </cfRule>
  </conditionalFormatting>
  <conditionalFormatting sqref="AK46">
    <cfRule type="expression" dxfId="259" priority="63">
      <formula>AK46="KL"</formula>
    </cfRule>
    <cfRule type="expression" dxfId="258" priority="64">
      <formula>#REF!="KL"</formula>
    </cfRule>
  </conditionalFormatting>
  <conditionalFormatting sqref="AK45">
    <cfRule type="cellIs" dxfId="257" priority="79" operator="equal">
      <formula>0</formula>
    </cfRule>
    <cfRule type="expression" dxfId="256" priority="80">
      <formula>WEEKDAY(AK$5)=1</formula>
    </cfRule>
  </conditionalFormatting>
  <conditionalFormatting sqref="AK45">
    <cfRule type="expression" dxfId="255" priority="77">
      <formula>WEEKDAY(AK$5)=1</formula>
    </cfRule>
    <cfRule type="cellIs" dxfId="254" priority="78" operator="equal">
      <formula>0</formula>
    </cfRule>
  </conditionalFormatting>
  <conditionalFormatting sqref="AK45">
    <cfRule type="expression" dxfId="253" priority="75">
      <formula>AK45="KL"</formula>
    </cfRule>
    <cfRule type="expression" dxfId="252" priority="76">
      <formula>#REF!="KL"</formula>
    </cfRule>
  </conditionalFormatting>
  <conditionalFormatting sqref="AK45">
    <cfRule type="expression" dxfId="251" priority="86">
      <formula>WEEKDAY(AK$5)=1</formula>
    </cfRule>
  </conditionalFormatting>
  <conditionalFormatting sqref="AK45">
    <cfRule type="expression" dxfId="250" priority="81">
      <formula>AK45="O"</formula>
    </cfRule>
    <cfRule type="expression" dxfId="249" priority="82">
      <formula>AK45="P/2"</formula>
    </cfRule>
    <cfRule type="expression" dxfId="248" priority="83">
      <formula>AK45="P"</formula>
    </cfRule>
    <cfRule type="expression" dxfId="247" priority="84">
      <formula>$G45="P"</formula>
    </cfRule>
    <cfRule type="expression" dxfId="246" priority="85">
      <formula>#REF!="P"</formula>
    </cfRule>
  </conditionalFormatting>
  <conditionalFormatting sqref="AK46">
    <cfRule type="expression" dxfId="245" priority="74">
      <formula>WEEKDAY(AK$5)=1</formula>
    </cfRule>
  </conditionalFormatting>
  <conditionalFormatting sqref="AK46">
    <cfRule type="expression" dxfId="244" priority="69">
      <formula>AK46="O"</formula>
    </cfRule>
    <cfRule type="expression" dxfId="243" priority="70">
      <formula>AK46="P/2"</formula>
    </cfRule>
    <cfRule type="expression" dxfId="242" priority="71">
      <formula>AK46="P"</formula>
    </cfRule>
    <cfRule type="expression" dxfId="241" priority="72">
      <formula>$G46="P"</formula>
    </cfRule>
    <cfRule type="expression" dxfId="240" priority="73">
      <formula>#REF!="P"</formula>
    </cfRule>
  </conditionalFormatting>
  <conditionalFormatting sqref="G45:L47 N45:AJ47">
    <cfRule type="expression" dxfId="239" priority="58">
      <formula>G45="O"</formula>
    </cfRule>
    <cfRule type="expression" dxfId="238" priority="59">
      <formula>G45="P/2"</formula>
    </cfRule>
    <cfRule type="expression" dxfId="237" priority="60">
      <formula>G45="P"</formula>
    </cfRule>
    <cfRule type="expression" dxfId="236" priority="61">
      <formula>$G45="P"</formula>
    </cfRule>
    <cfRule type="expression" dxfId="235" priority="62">
      <formula>#REF!="P"</formula>
    </cfRule>
  </conditionalFormatting>
  <conditionalFormatting sqref="G45:L47 N45:AJ47">
    <cfRule type="expression" dxfId="234" priority="56">
      <formula>G45="KL"</formula>
    </cfRule>
    <cfRule type="expression" dxfId="233" priority="57">
      <formula>#REF!="KL"</formula>
    </cfRule>
  </conditionalFormatting>
  <conditionalFormatting sqref="G50:L50 N50:AJ50">
    <cfRule type="expression" dxfId="232" priority="55">
      <formula>WEEKDAY(G$5)=1</formula>
    </cfRule>
  </conditionalFormatting>
  <conditionalFormatting sqref="G50:L50 N50:AJ50">
    <cfRule type="cellIs" dxfId="231" priority="52" operator="equal">
      <formula>0</formula>
    </cfRule>
    <cfRule type="expression" dxfId="230" priority="53">
      <formula>WEEKDAY(G$5)=1</formula>
    </cfRule>
  </conditionalFormatting>
  <conditionalFormatting sqref="G50:L50 N50:AJ50">
    <cfRule type="expression" dxfId="229" priority="50">
      <formula>WEEKDAY(G$5)=1</formula>
    </cfRule>
    <cfRule type="cellIs" dxfId="228" priority="51" operator="equal">
      <formula>0</formula>
    </cfRule>
  </conditionalFormatting>
  <conditionalFormatting sqref="AK50">
    <cfRule type="expression" dxfId="227" priority="49">
      <formula>WEEKDAY(AK$5)=1</formula>
    </cfRule>
  </conditionalFormatting>
  <conditionalFormatting sqref="AK50">
    <cfRule type="cellIs" dxfId="226" priority="42" operator="equal">
      <formula>0</formula>
    </cfRule>
    <cfRule type="expression" dxfId="225" priority="43">
      <formula>WEEKDAY(AK$5)=1</formula>
    </cfRule>
  </conditionalFormatting>
  <conditionalFormatting sqref="AK50">
    <cfRule type="expression" dxfId="224" priority="40">
      <formula>WEEKDAY(AK$5)=1</formula>
    </cfRule>
    <cfRule type="cellIs" dxfId="223" priority="41" operator="equal">
      <formula>0</formula>
    </cfRule>
  </conditionalFormatting>
  <conditionalFormatting sqref="AK50">
    <cfRule type="expression" dxfId="222" priority="38">
      <formula>AK50="KL"</formula>
    </cfRule>
    <cfRule type="expression" dxfId="221" priority="39">
      <formula>#REF!="KL"</formula>
    </cfRule>
  </conditionalFormatting>
  <conditionalFormatting sqref="AK50">
    <cfRule type="expression" dxfId="220" priority="44">
      <formula>AK50="O"</formula>
    </cfRule>
    <cfRule type="expression" dxfId="219" priority="45">
      <formula>AK50="P/2"</formula>
    </cfRule>
    <cfRule type="expression" dxfId="218" priority="46">
      <formula>AK50="P"</formula>
    </cfRule>
    <cfRule type="expression" dxfId="217" priority="47">
      <formula>$G50="P"</formula>
    </cfRule>
    <cfRule type="expression" dxfId="216" priority="48">
      <formula>#REF!="P"</formula>
    </cfRule>
  </conditionalFormatting>
  <conditionalFormatting sqref="G50:L50 N50:AJ50">
    <cfRule type="expression" dxfId="215" priority="33">
      <formula>G50="O"</formula>
    </cfRule>
    <cfRule type="expression" dxfId="214" priority="34">
      <formula>G50="P/2"</formula>
    </cfRule>
    <cfRule type="expression" dxfId="213" priority="35">
      <formula>G50="P"</formula>
    </cfRule>
    <cfRule type="expression" dxfId="212" priority="36">
      <formula>$G50="P"</formula>
    </cfRule>
    <cfRule type="expression" dxfId="211" priority="37">
      <formula>#REF!="P"</formula>
    </cfRule>
  </conditionalFormatting>
  <conditionalFormatting sqref="G50:L50 N50:AJ50">
    <cfRule type="expression" dxfId="210" priority="31">
      <formula>G50="KL"</formula>
    </cfRule>
    <cfRule type="expression" dxfId="209" priority="32">
      <formula>#REF!="KL"</formula>
    </cfRule>
  </conditionalFormatting>
  <conditionalFormatting sqref="G51:L51 N51:AJ51">
    <cfRule type="expression" dxfId="208" priority="30">
      <formula>WEEKDAY(G$5)=1</formula>
    </cfRule>
  </conditionalFormatting>
  <conditionalFormatting sqref="AT51">
    <cfRule type="cellIs" dxfId="207" priority="29" operator="lessThan">
      <formula>0</formula>
    </cfRule>
  </conditionalFormatting>
  <conditionalFormatting sqref="G51:L51 N51:AJ51">
    <cfRule type="cellIs" dxfId="206" priority="27" operator="equal">
      <formula>0</formula>
    </cfRule>
    <cfRule type="expression" dxfId="205" priority="28">
      <formula>WEEKDAY(G$5)=1</formula>
    </cfRule>
  </conditionalFormatting>
  <conditionalFormatting sqref="G51:L51 N51:AJ51">
    <cfRule type="expression" dxfId="204" priority="25">
      <formula>WEEKDAY(G$5)=1</formula>
    </cfRule>
    <cfRule type="cellIs" dxfId="203" priority="26" operator="equal">
      <formula>0</formula>
    </cfRule>
  </conditionalFormatting>
  <conditionalFormatting sqref="AK51">
    <cfRule type="expression" dxfId="202" priority="24">
      <formula>WEEKDAY(AK$5)=1</formula>
    </cfRule>
  </conditionalFormatting>
  <conditionalFormatting sqref="AK51">
    <cfRule type="cellIs" dxfId="201" priority="17" operator="equal">
      <formula>0</formula>
    </cfRule>
    <cfRule type="expression" dxfId="200" priority="18">
      <formula>WEEKDAY(AK$5)=1</formula>
    </cfRule>
  </conditionalFormatting>
  <conditionalFormatting sqref="AK51">
    <cfRule type="expression" dxfId="199" priority="15">
      <formula>WEEKDAY(AK$5)=1</formula>
    </cfRule>
    <cfRule type="cellIs" dxfId="198" priority="16" operator="equal">
      <formula>0</formula>
    </cfRule>
  </conditionalFormatting>
  <conditionalFormatting sqref="AK51">
    <cfRule type="expression" dxfId="197" priority="13">
      <formula>AK51="KL"</formula>
    </cfRule>
    <cfRule type="expression" dxfId="196" priority="14">
      <formula>#REF!="KL"</formula>
    </cfRule>
  </conditionalFormatting>
  <conditionalFormatting sqref="AK51">
    <cfRule type="expression" dxfId="195" priority="19">
      <formula>AK51="O"</formula>
    </cfRule>
    <cfRule type="expression" dxfId="194" priority="20">
      <formula>AK51="P/2"</formula>
    </cfRule>
    <cfRule type="expression" dxfId="193" priority="21">
      <formula>AK51="P"</formula>
    </cfRule>
    <cfRule type="expression" dxfId="192" priority="22">
      <formula>$G51="P"</formula>
    </cfRule>
    <cfRule type="expression" dxfId="191" priority="23">
      <formula>#REF!="P"</formula>
    </cfRule>
  </conditionalFormatting>
  <conditionalFormatting sqref="G51:AJ51">
    <cfRule type="expression" dxfId="190" priority="8">
      <formula>G51="O"</formula>
    </cfRule>
    <cfRule type="expression" dxfId="189" priority="9">
      <formula>G51="P/2"</formula>
    </cfRule>
    <cfRule type="expression" dxfId="188" priority="10">
      <formula>G51="P"</formula>
    </cfRule>
    <cfRule type="expression" dxfId="187" priority="11">
      <formula>$G51="P"</formula>
    </cfRule>
    <cfRule type="expression" dxfId="186" priority="12">
      <formula>#REF!="P"</formula>
    </cfRule>
  </conditionalFormatting>
  <conditionalFormatting sqref="M51">
    <cfRule type="expression" dxfId="185" priority="7">
      <formula>WEEKDAY(M$5)=1</formula>
    </cfRule>
  </conditionalFormatting>
  <conditionalFormatting sqref="M51">
    <cfRule type="cellIs" dxfId="184" priority="5" operator="equal">
      <formula>0</formula>
    </cfRule>
    <cfRule type="expression" dxfId="183" priority="6">
      <formula>WEEKDAY(M$5)=1</formula>
    </cfRule>
  </conditionalFormatting>
  <conditionalFormatting sqref="M51">
    <cfRule type="expression" dxfId="182" priority="3">
      <formula>WEEKDAY(M$5)=1</formula>
    </cfRule>
    <cfRule type="cellIs" dxfId="181" priority="4" operator="equal">
      <formula>0</formula>
    </cfRule>
  </conditionalFormatting>
  <conditionalFormatting sqref="G51:AJ51">
    <cfRule type="expression" dxfId="180" priority="1">
      <formula>G51="KL"</formula>
    </cfRule>
    <cfRule type="expression" dxfId="179" priority="2">
      <formula>#REF!="KL"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435"/>
  <sheetViews>
    <sheetView showZeros="0" tabSelected="1" zoomScale="70" zoomScaleNormal="70" workbookViewId="0">
      <pane xSplit="3" ySplit="6" topLeftCell="AO34" activePane="bottomRight" state="frozen"/>
      <selection activeCell="C53" sqref="C53:E53"/>
      <selection pane="topRight" activeCell="C53" sqref="C53:E53"/>
      <selection pane="bottomLeft" activeCell="C53" sqref="C53:E53"/>
      <selection pane="bottomRight" activeCell="BB51" sqref="BB51"/>
    </sheetView>
  </sheetViews>
  <sheetFormatPr defaultColWidth="9" defaultRowHeight="15.6" outlineLevelRow="1" outlineLevelCol="1" x14ac:dyDescent="0.3"/>
  <cols>
    <col min="1" max="1" width="6.77734375" style="32" customWidth="1"/>
    <col min="2" max="2" width="14.44140625" style="55" hidden="1" customWidth="1"/>
    <col min="3" max="3" width="35.21875" style="32" customWidth="1"/>
    <col min="4" max="4" width="13.77734375" style="32" customWidth="1"/>
    <col min="5" max="5" width="13.44140625" style="51" customWidth="1"/>
    <col min="6" max="6" width="14.44140625" style="51" hidden="1" customWidth="1"/>
    <col min="7" max="21" width="5.5546875" style="66" customWidth="1"/>
    <col min="22" max="22" width="6.21875" style="66" customWidth="1"/>
    <col min="23" max="36" width="5.5546875" style="66" customWidth="1"/>
    <col min="37" max="37" width="6.21875" style="66" customWidth="1" outlineLevel="1"/>
    <col min="38" max="38" width="15" style="53" customWidth="1" outlineLevel="1"/>
    <col min="39" max="39" width="10.109375" style="53" customWidth="1"/>
    <col min="40" max="40" width="9.5546875" style="53" customWidth="1"/>
    <col min="41" max="41" width="15" style="53" customWidth="1"/>
    <col min="42" max="42" width="10.77734375" style="53" customWidth="1"/>
    <col min="43" max="43" width="11.77734375" style="53" customWidth="1"/>
    <col min="44" max="44" width="10.44140625" style="32" customWidth="1"/>
    <col min="45" max="45" width="10.21875" style="32" customWidth="1"/>
    <col min="46" max="46" width="10.5546875" style="32" customWidth="1"/>
    <col min="47" max="47" width="15.6640625" style="53" customWidth="1"/>
    <col min="48" max="48" width="16.77734375" style="32" hidden="1" customWidth="1"/>
    <col min="49" max="49" width="16.77734375" style="32" customWidth="1"/>
    <col min="50" max="50" width="20.109375" style="32" customWidth="1"/>
    <col min="51" max="51" width="13.109375" style="32" customWidth="1"/>
    <col min="52" max="52" width="19.44140625" style="53" customWidth="1"/>
    <col min="53" max="53" width="13.21875" style="53" customWidth="1"/>
    <col min="54" max="54" width="67.88671875" style="32" customWidth="1"/>
    <col min="55" max="55" width="13.88671875" style="32" hidden="1" customWidth="1"/>
    <col min="56" max="16384" width="9" style="32"/>
  </cols>
  <sheetData>
    <row r="1" spans="1:56" s="8" customFormat="1" ht="24.6" x14ac:dyDescent="0.4">
      <c r="A1" s="1" t="s">
        <v>0</v>
      </c>
      <c r="B1" s="2"/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6"/>
      <c r="AM1" s="6"/>
      <c r="AN1" s="6"/>
      <c r="AO1" s="6"/>
      <c r="AP1" s="6"/>
      <c r="AQ1" s="6"/>
      <c r="AR1" s="3"/>
      <c r="AS1" s="3"/>
      <c r="AT1" s="3"/>
      <c r="AU1" s="7"/>
      <c r="AX1" s="191" t="s">
        <v>137</v>
      </c>
      <c r="AZ1" s="193" t="s">
        <v>92</v>
      </c>
      <c r="BA1" s="7"/>
    </row>
    <row r="2" spans="1:56" s="8" customFormat="1" ht="36" customHeight="1" x14ac:dyDescent="0.3"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  <c r="T2" s="9" t="s">
        <v>1</v>
      </c>
      <c r="U2" s="9"/>
      <c r="V2" s="9">
        <f>A4</f>
        <v>7</v>
      </c>
      <c r="W2" s="9" t="s">
        <v>2</v>
      </c>
      <c r="X2" s="195">
        <f>A3</f>
        <v>2026</v>
      </c>
      <c r="Y2" s="195"/>
      <c r="Z2" s="9"/>
      <c r="AA2" s="9"/>
      <c r="AB2" s="9"/>
      <c r="AC2" s="9"/>
      <c r="AD2" s="9"/>
      <c r="AE2" s="3"/>
      <c r="AF2" s="3"/>
      <c r="AG2" s="3"/>
      <c r="AH2" s="3"/>
      <c r="AI2" s="169"/>
      <c r="AJ2" s="3"/>
      <c r="AK2" s="3"/>
      <c r="AL2" s="6"/>
      <c r="AM2" s="6"/>
      <c r="AN2" s="71"/>
      <c r="AO2" s="6"/>
      <c r="AP2" s="6"/>
      <c r="AQ2" s="6"/>
      <c r="AR2" s="10">
        <v>26</v>
      </c>
      <c r="AS2" s="3"/>
      <c r="AT2" s="3"/>
      <c r="AU2" s="7"/>
      <c r="AV2" s="7"/>
      <c r="AX2" s="192"/>
      <c r="AZ2" s="194"/>
      <c r="BA2" s="7"/>
      <c r="BB2" s="7"/>
    </row>
    <row r="3" spans="1:56" s="12" customFormat="1" outlineLevel="1" x14ac:dyDescent="0.3">
      <c r="A3" s="11">
        <v>2026</v>
      </c>
      <c r="C3" s="13">
        <f>EOMONTH(H6,-1)+1</f>
        <v>46204</v>
      </c>
      <c r="D3" s="14"/>
      <c r="E3" s="15"/>
      <c r="F3" s="15"/>
      <c r="G3" s="16"/>
      <c r="H3" s="16"/>
      <c r="I3" s="16"/>
      <c r="J3" s="17"/>
      <c r="K3" s="18"/>
      <c r="L3" s="16"/>
      <c r="M3" s="16"/>
      <c r="N3" s="16"/>
      <c r="O3" s="16"/>
      <c r="P3" s="16"/>
      <c r="Q3" s="1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20"/>
      <c r="AN3" s="20"/>
      <c r="AO3" s="20"/>
      <c r="AP3" s="20"/>
      <c r="AQ3" s="20"/>
      <c r="AU3" s="20"/>
      <c r="AV3" s="81"/>
      <c r="AW3" s="81"/>
      <c r="AX3" s="192"/>
      <c r="AZ3" s="194"/>
      <c r="BA3" s="20"/>
    </row>
    <row r="4" spans="1:56" s="21" customFormat="1" outlineLevel="1" x14ac:dyDescent="0.3">
      <c r="A4" s="11">
        <v>7</v>
      </c>
      <c r="C4" s="13">
        <f>EOMONTH(G6,0)</f>
        <v>46234</v>
      </c>
      <c r="D4" s="14">
        <f>NETWORKDAYS.INTL($C$3,$C$4,"1111110")</f>
        <v>4</v>
      </c>
      <c r="E4" s="22" t="s">
        <v>3</v>
      </c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U4" s="26"/>
      <c r="AZ4" s="26"/>
      <c r="BA4" s="26"/>
    </row>
    <row r="5" spans="1:56" s="29" customFormat="1" ht="15.75" customHeight="1" x14ac:dyDescent="0.3">
      <c r="A5" s="196" t="s">
        <v>4</v>
      </c>
      <c r="B5" s="197" t="s">
        <v>5</v>
      </c>
      <c r="C5" s="196" t="s">
        <v>6</v>
      </c>
      <c r="D5" s="196" t="s">
        <v>7</v>
      </c>
      <c r="E5" s="198" t="s">
        <v>8</v>
      </c>
      <c r="F5" s="198" t="s">
        <v>9</v>
      </c>
      <c r="G5" s="27">
        <f>WEEKDAY(G6)</f>
        <v>4</v>
      </c>
      <c r="H5" s="27">
        <f t="shared" ref="H5:N5" si="0">WEEKDAY(H6)</f>
        <v>5</v>
      </c>
      <c r="I5" s="27">
        <f t="shared" si="0"/>
        <v>6</v>
      </c>
      <c r="J5" s="27">
        <f t="shared" si="0"/>
        <v>7</v>
      </c>
      <c r="K5" s="27">
        <f t="shared" si="0"/>
        <v>1</v>
      </c>
      <c r="L5" s="27">
        <f t="shared" si="0"/>
        <v>2</v>
      </c>
      <c r="M5" s="27">
        <f t="shared" si="0"/>
        <v>3</v>
      </c>
      <c r="N5" s="27">
        <f t="shared" si="0"/>
        <v>4</v>
      </c>
      <c r="O5" s="27">
        <f>WEEKDAY(O6)</f>
        <v>5</v>
      </c>
      <c r="P5" s="27">
        <f t="shared" ref="P5:AK5" si="1">WEEKDAY(P6)</f>
        <v>6</v>
      </c>
      <c r="Q5" s="27">
        <f t="shared" si="1"/>
        <v>7</v>
      </c>
      <c r="R5" s="27">
        <f t="shared" si="1"/>
        <v>1</v>
      </c>
      <c r="S5" s="27">
        <f t="shared" si="1"/>
        <v>2</v>
      </c>
      <c r="T5" s="27">
        <f t="shared" si="1"/>
        <v>3</v>
      </c>
      <c r="U5" s="27">
        <f t="shared" si="1"/>
        <v>4</v>
      </c>
      <c r="V5" s="27">
        <f t="shared" si="1"/>
        <v>5</v>
      </c>
      <c r="W5" s="27">
        <f t="shared" si="1"/>
        <v>6</v>
      </c>
      <c r="X5" s="27">
        <f t="shared" si="1"/>
        <v>7</v>
      </c>
      <c r="Y5" s="27">
        <f t="shared" si="1"/>
        <v>1</v>
      </c>
      <c r="Z5" s="27">
        <f t="shared" si="1"/>
        <v>2</v>
      </c>
      <c r="AA5" s="27">
        <f t="shared" si="1"/>
        <v>3</v>
      </c>
      <c r="AB5" s="27">
        <f t="shared" si="1"/>
        <v>4</v>
      </c>
      <c r="AC5" s="27">
        <f t="shared" si="1"/>
        <v>5</v>
      </c>
      <c r="AD5" s="27">
        <f t="shared" si="1"/>
        <v>6</v>
      </c>
      <c r="AE5" s="27">
        <f t="shared" si="1"/>
        <v>7</v>
      </c>
      <c r="AF5" s="27">
        <f t="shared" si="1"/>
        <v>1</v>
      </c>
      <c r="AG5" s="27">
        <f t="shared" si="1"/>
        <v>2</v>
      </c>
      <c r="AH5" s="27">
        <f t="shared" si="1"/>
        <v>3</v>
      </c>
      <c r="AI5" s="27">
        <f t="shared" si="1"/>
        <v>4</v>
      </c>
      <c r="AJ5" s="27">
        <f t="shared" si="1"/>
        <v>5</v>
      </c>
      <c r="AK5" s="27">
        <f t="shared" si="1"/>
        <v>6</v>
      </c>
      <c r="AL5" s="199" t="s">
        <v>10</v>
      </c>
      <c r="AM5" s="199" t="s">
        <v>98</v>
      </c>
      <c r="AN5" s="199" t="s">
        <v>97</v>
      </c>
      <c r="AO5" s="199" t="s">
        <v>72</v>
      </c>
      <c r="AP5" s="199" t="s">
        <v>11</v>
      </c>
      <c r="AQ5" s="199" t="s">
        <v>12</v>
      </c>
      <c r="AR5" s="28"/>
      <c r="AS5" s="186" t="s">
        <v>215</v>
      </c>
      <c r="AT5" s="186" t="s">
        <v>240</v>
      </c>
      <c r="AU5" s="187" t="s">
        <v>13</v>
      </c>
      <c r="AV5" s="189"/>
      <c r="AW5" s="189" t="s">
        <v>15</v>
      </c>
      <c r="AX5" s="184" t="s">
        <v>130</v>
      </c>
      <c r="AY5" s="184" t="s">
        <v>78</v>
      </c>
      <c r="AZ5" s="184" t="s">
        <v>236</v>
      </c>
      <c r="BA5" s="182" t="s">
        <v>80</v>
      </c>
      <c r="BB5" s="184" t="s">
        <v>14</v>
      </c>
    </row>
    <row r="6" spans="1:56" ht="75.599999999999994" customHeight="1" x14ac:dyDescent="0.3">
      <c r="A6" s="196"/>
      <c r="B6" s="197"/>
      <c r="C6" s="196"/>
      <c r="D6" s="196"/>
      <c r="E6" s="198"/>
      <c r="F6" s="198"/>
      <c r="G6" s="30">
        <f>DATE($A$3,$A$4,1)</f>
        <v>46204</v>
      </c>
      <c r="H6" s="30">
        <f t="shared" ref="H6:AK6" si="2">G6+1</f>
        <v>46205</v>
      </c>
      <c r="I6" s="30">
        <f t="shared" si="2"/>
        <v>46206</v>
      </c>
      <c r="J6" s="30">
        <f>I6+1</f>
        <v>46207</v>
      </c>
      <c r="K6" s="30">
        <f t="shared" si="2"/>
        <v>46208</v>
      </c>
      <c r="L6" s="30">
        <f t="shared" si="2"/>
        <v>46209</v>
      </c>
      <c r="M6" s="30">
        <f t="shared" si="2"/>
        <v>46210</v>
      </c>
      <c r="N6" s="30">
        <f t="shared" si="2"/>
        <v>46211</v>
      </c>
      <c r="O6" s="30">
        <f t="shared" si="2"/>
        <v>46212</v>
      </c>
      <c r="P6" s="30">
        <f t="shared" si="2"/>
        <v>46213</v>
      </c>
      <c r="Q6" s="30">
        <f t="shared" si="2"/>
        <v>46214</v>
      </c>
      <c r="R6" s="30">
        <f t="shared" si="2"/>
        <v>46215</v>
      </c>
      <c r="S6" s="30">
        <f t="shared" si="2"/>
        <v>46216</v>
      </c>
      <c r="T6" s="30">
        <f t="shared" si="2"/>
        <v>46217</v>
      </c>
      <c r="U6" s="30">
        <f t="shared" si="2"/>
        <v>46218</v>
      </c>
      <c r="V6" s="30">
        <f t="shared" si="2"/>
        <v>46219</v>
      </c>
      <c r="W6" s="30">
        <f t="shared" si="2"/>
        <v>46220</v>
      </c>
      <c r="X6" s="30">
        <f t="shared" si="2"/>
        <v>46221</v>
      </c>
      <c r="Y6" s="30">
        <f t="shared" si="2"/>
        <v>46222</v>
      </c>
      <c r="Z6" s="30">
        <f t="shared" si="2"/>
        <v>46223</v>
      </c>
      <c r="AA6" s="30">
        <f t="shared" si="2"/>
        <v>46224</v>
      </c>
      <c r="AB6" s="30">
        <f t="shared" si="2"/>
        <v>46225</v>
      </c>
      <c r="AC6" s="30">
        <f t="shared" si="2"/>
        <v>46226</v>
      </c>
      <c r="AD6" s="30">
        <f t="shared" si="2"/>
        <v>46227</v>
      </c>
      <c r="AE6" s="30">
        <f t="shared" si="2"/>
        <v>46228</v>
      </c>
      <c r="AF6" s="30">
        <f t="shared" si="2"/>
        <v>46229</v>
      </c>
      <c r="AG6" s="30">
        <f t="shared" si="2"/>
        <v>46230</v>
      </c>
      <c r="AH6" s="30">
        <f t="shared" si="2"/>
        <v>46231</v>
      </c>
      <c r="AI6" s="30">
        <f t="shared" si="2"/>
        <v>46232</v>
      </c>
      <c r="AJ6" s="30">
        <f t="shared" si="2"/>
        <v>46233</v>
      </c>
      <c r="AK6" s="30">
        <f t="shared" si="2"/>
        <v>46234</v>
      </c>
      <c r="AL6" s="199"/>
      <c r="AM6" s="199"/>
      <c r="AN6" s="199"/>
      <c r="AO6" s="199"/>
      <c r="AP6" s="199"/>
      <c r="AQ6" s="199"/>
      <c r="AR6" s="31" t="s">
        <v>71</v>
      </c>
      <c r="AS6" s="186"/>
      <c r="AT6" s="186"/>
      <c r="AU6" s="188"/>
      <c r="AV6" s="190"/>
      <c r="AW6" s="190"/>
      <c r="AX6" s="185"/>
      <c r="AY6" s="185"/>
      <c r="AZ6" s="185"/>
      <c r="BA6" s="183"/>
      <c r="BB6" s="185"/>
    </row>
    <row r="7" spans="1:56" ht="15" customHeight="1" x14ac:dyDescent="0.3">
      <c r="A7" s="176"/>
      <c r="B7" s="177"/>
      <c r="C7" s="176"/>
      <c r="D7" s="176"/>
      <c r="E7" s="178"/>
      <c r="F7" s="178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179"/>
      <c r="AM7" s="179"/>
      <c r="AN7" s="179"/>
      <c r="AO7" s="179"/>
      <c r="AP7" s="179"/>
      <c r="AQ7" s="31"/>
      <c r="AR7" s="31"/>
      <c r="AS7" s="179"/>
      <c r="AT7" s="179"/>
      <c r="AU7" s="174"/>
      <c r="AV7" s="175"/>
      <c r="AW7" s="175"/>
      <c r="AX7" s="173"/>
      <c r="AY7" s="173"/>
      <c r="AZ7" s="172"/>
      <c r="BA7" s="172"/>
      <c r="BB7" s="173"/>
    </row>
    <row r="8" spans="1:56" x14ac:dyDescent="0.3">
      <c r="A8" s="33">
        <f>SUBTOTAL(3,$C8:C$8)</f>
        <v>1</v>
      </c>
      <c r="B8" s="34"/>
      <c r="C8" s="35" t="s">
        <v>16</v>
      </c>
      <c r="D8" s="36" t="s">
        <v>17</v>
      </c>
      <c r="E8" s="37"/>
      <c r="F8" s="37"/>
      <c r="G8" s="69">
        <v>8</v>
      </c>
      <c r="H8" s="69">
        <v>8</v>
      </c>
      <c r="I8" s="69">
        <v>8</v>
      </c>
      <c r="J8" s="69">
        <v>8</v>
      </c>
      <c r="K8" s="69"/>
      <c r="L8" s="69">
        <v>8</v>
      </c>
      <c r="M8" s="69">
        <v>8</v>
      </c>
      <c r="N8" s="69">
        <v>8</v>
      </c>
      <c r="O8" s="69">
        <v>8</v>
      </c>
      <c r="P8" s="69">
        <v>8</v>
      </c>
      <c r="Q8" s="69">
        <v>8</v>
      </c>
      <c r="R8" s="69"/>
      <c r="S8" s="69">
        <v>8</v>
      </c>
      <c r="T8" s="69">
        <v>8</v>
      </c>
      <c r="U8" s="69">
        <v>8</v>
      </c>
      <c r="V8" s="69">
        <v>8</v>
      </c>
      <c r="W8" s="69">
        <v>8</v>
      </c>
      <c r="X8" s="69">
        <v>8</v>
      </c>
      <c r="Y8" s="69"/>
      <c r="Z8" s="69">
        <v>8</v>
      </c>
      <c r="AA8" s="69">
        <v>8</v>
      </c>
      <c r="AB8" s="69">
        <v>8</v>
      </c>
      <c r="AC8" s="69">
        <v>8</v>
      </c>
      <c r="AD8" s="69">
        <v>8</v>
      </c>
      <c r="AE8" s="69">
        <v>8</v>
      </c>
      <c r="AF8" s="69"/>
      <c r="AG8" s="69">
        <v>8</v>
      </c>
      <c r="AH8" s="69">
        <v>8</v>
      </c>
      <c r="AI8" s="69">
        <v>8</v>
      </c>
      <c r="AJ8" s="69">
        <v>8</v>
      </c>
      <c r="AK8" s="69">
        <v>8</v>
      </c>
      <c r="AL8" s="38">
        <f>SUM(G8:AK8)/8+COUNTIF(G8:AK8,"P/2")*0.5</f>
        <v>27</v>
      </c>
      <c r="AM8" s="38">
        <f>COUNTIF(G8:AK8,"P")+COUNTIF(G8:AK8,"P/2")*0.5</f>
        <v>0</v>
      </c>
      <c r="AN8" s="38">
        <f>COUNTIF(G8:AK8,"NL")+COUNTIF(G8:AK8,"NL/2")*0.5+COUNTIF(G8:AK8,"HL")+COUNTIF(G8:AK8,"HH")</f>
        <v>0</v>
      </c>
      <c r="AO8" s="38">
        <f>COUNTIF(G8:AK8,"O")+COUNTIF(G8:AK8,"TS")</f>
        <v>0</v>
      </c>
      <c r="AP8" s="38">
        <f>COUNTIF(G8:AK8,"KL")+COUNTIF(G8:AK8,"KL/2")*0.5+COUNTIF(G8:AK8,"4")*0.5+COUNTIF(G8:AK8,"")-$D$4+COUNTIF(G8:AK8,"N")+COUNTIF(G8:AK8,"0")</f>
        <v>0</v>
      </c>
      <c r="AQ8" s="38">
        <f>AP8+AM8+AO8</f>
        <v>0</v>
      </c>
      <c r="AR8" s="39">
        <f>$AR$2-AP8-AO8</f>
        <v>26</v>
      </c>
      <c r="AS8" s="40">
        <f>INDEX([1]T07.2026!$C:$C,MATCH(C8,[1]T07.2026!$B:$B,0))</f>
        <v>3</v>
      </c>
      <c r="AT8" s="42">
        <f>INDEX([1]T07.2026!$J:$J,MATCH(C8,[1]T07.2026!$B:$B,0))</f>
        <v>4</v>
      </c>
      <c r="AU8" s="41">
        <v>1110900</v>
      </c>
      <c r="AV8" s="43"/>
      <c r="AW8" s="43"/>
      <c r="AX8" s="41"/>
      <c r="AY8" s="41"/>
      <c r="AZ8" s="41"/>
      <c r="BA8" s="41"/>
      <c r="BB8" s="40"/>
      <c r="BC8" s="54">
        <f>COUNTIF(G8:AK8,"KL/2")+COUNTIF(G8:AK8,"4")+COUNTIF(G8:AK8,"P/2")</f>
        <v>0</v>
      </c>
      <c r="BD8" s="32">
        <f>COUNTIF(C:C,#REF!)</f>
        <v>0</v>
      </c>
    </row>
    <row r="9" spans="1:56" x14ac:dyDescent="0.3">
      <c r="A9" s="33">
        <f>SUBTOTAL(3,$C$8:C9)</f>
        <v>2</v>
      </c>
      <c r="B9" s="67"/>
      <c r="C9" s="94" t="s">
        <v>19</v>
      </c>
      <c r="D9" s="36" t="s">
        <v>20</v>
      </c>
      <c r="E9" s="44"/>
      <c r="F9" s="44"/>
      <c r="G9" s="69">
        <v>8</v>
      </c>
      <c r="H9" s="69">
        <v>8</v>
      </c>
      <c r="I9" s="69">
        <v>8</v>
      </c>
      <c r="J9" s="69">
        <v>8</v>
      </c>
      <c r="K9" s="69"/>
      <c r="L9" s="69">
        <v>8</v>
      </c>
      <c r="M9" s="69">
        <v>8</v>
      </c>
      <c r="N9" s="69">
        <v>8</v>
      </c>
      <c r="O9" s="69">
        <v>8</v>
      </c>
      <c r="P9" s="69">
        <v>8</v>
      </c>
      <c r="Q9" s="69">
        <v>8</v>
      </c>
      <c r="R9" s="69"/>
      <c r="S9" s="69">
        <v>8</v>
      </c>
      <c r="T9" s="69">
        <v>8</v>
      </c>
      <c r="U9" s="69">
        <v>8</v>
      </c>
      <c r="V9" s="69">
        <v>8</v>
      </c>
      <c r="W9" s="69">
        <v>8</v>
      </c>
      <c r="X9" s="69">
        <v>8</v>
      </c>
      <c r="Y9" s="69"/>
      <c r="Z9" s="69">
        <v>8</v>
      </c>
      <c r="AA9" s="69">
        <v>8</v>
      </c>
      <c r="AB9" s="69">
        <v>8</v>
      </c>
      <c r="AC9" s="69">
        <v>8</v>
      </c>
      <c r="AD9" s="69">
        <v>8</v>
      </c>
      <c r="AE9" s="69">
        <v>8</v>
      </c>
      <c r="AF9" s="69"/>
      <c r="AG9" s="69">
        <v>8</v>
      </c>
      <c r="AH9" s="69">
        <v>8</v>
      </c>
      <c r="AI9" s="69">
        <v>8</v>
      </c>
      <c r="AJ9" s="69">
        <v>8</v>
      </c>
      <c r="AK9" s="69">
        <v>8</v>
      </c>
      <c r="AL9" s="38">
        <f t="shared" ref="AL9:AL47" si="3">SUM(G9:AK9)/8+COUNTIF(G9:AK9,"P/2")*0.5</f>
        <v>27</v>
      </c>
      <c r="AM9" s="38">
        <f t="shared" ref="AM9:AM47" si="4">COUNTIF(G9:AK9,"P")+COUNTIF(G9:AK9,"P/2")*0.5</f>
        <v>0</v>
      </c>
      <c r="AN9" s="38">
        <f t="shared" ref="AN9:AN47" si="5">COUNTIF(G9:AK9,"NL")+COUNTIF(G9:AK9,"NL/2")*0.5+COUNTIF(G9:AK9,"HL")+COUNTIF(G9:AK9,"HH")</f>
        <v>0</v>
      </c>
      <c r="AO9" s="38">
        <f t="shared" ref="AO9:AO47" si="6">COUNTIF(G9:AK9,"O")+COUNTIF(G9:AK9,"TS")</f>
        <v>0</v>
      </c>
      <c r="AP9" s="38">
        <f t="shared" ref="AP9:AP47" si="7">COUNTIF(G9:AK9,"KL")+COUNTIF(G9:AK9,"KL/2")*0.5+COUNTIF(G9:AK9,"4")*0.5+COUNTIF(G9:AK9,"")-$D$4+COUNTIF(G9:AK9,"N")+COUNTIF(G9:AK9,"0")</f>
        <v>0</v>
      </c>
      <c r="AQ9" s="38">
        <f t="shared" ref="AQ9:AQ47" si="8">AP9+AM9+AO9</f>
        <v>0</v>
      </c>
      <c r="AR9" s="39">
        <f t="shared" ref="AR9:AR39" si="9">$AR$2-AP9-AO9</f>
        <v>26</v>
      </c>
      <c r="AS9" s="40">
        <f>INDEX([1]T07.2026!$C:$C,MATCH(C9,[1]T07.2026!$B:$B,0))</f>
        <v>6</v>
      </c>
      <c r="AT9" s="42">
        <f>INDEX([1]T07.2026!$J:$J,MATCH(C9,[1]T07.2026!$B:$B,0))</f>
        <v>7</v>
      </c>
      <c r="AU9" s="41">
        <v>1110900</v>
      </c>
      <c r="AV9" s="43"/>
      <c r="AW9" s="43"/>
      <c r="AX9" s="41">
        <v>100000</v>
      </c>
      <c r="AY9" s="41"/>
      <c r="AZ9" s="41"/>
      <c r="BA9" s="41"/>
      <c r="BB9" s="170"/>
      <c r="BC9" s="54">
        <f t="shared" ref="BC9:BC47" si="10">COUNTIF(G9:AK9,"KL/2")+COUNTIF(G9:AK9,"4")+COUNTIF(G9:AK9,"P/2")</f>
        <v>0</v>
      </c>
      <c r="BD9" s="32">
        <f>COUNTIF(C:C,#REF!)</f>
        <v>0</v>
      </c>
    </row>
    <row r="10" spans="1:56" x14ac:dyDescent="0.3">
      <c r="A10" s="33">
        <f>SUBTOTAL(3,$C$8:C10)</f>
        <v>3</v>
      </c>
      <c r="B10" s="67"/>
      <c r="C10" s="35" t="s">
        <v>18</v>
      </c>
      <c r="D10" s="45" t="s">
        <v>82</v>
      </c>
      <c r="E10" s="44"/>
      <c r="F10" s="44"/>
      <c r="G10" s="69">
        <v>8</v>
      </c>
      <c r="H10" s="69">
        <v>8</v>
      </c>
      <c r="I10" s="69">
        <v>8</v>
      </c>
      <c r="J10" s="69">
        <v>8</v>
      </c>
      <c r="K10" s="69"/>
      <c r="L10" s="69">
        <v>8</v>
      </c>
      <c r="M10" s="69">
        <v>8</v>
      </c>
      <c r="N10" s="69">
        <v>8</v>
      </c>
      <c r="O10" s="69">
        <v>8</v>
      </c>
      <c r="P10" s="69">
        <v>8</v>
      </c>
      <c r="Q10" s="69">
        <v>8</v>
      </c>
      <c r="R10" s="69"/>
      <c r="S10" s="69">
        <v>8</v>
      </c>
      <c r="T10" s="69">
        <v>8</v>
      </c>
      <c r="U10" s="69">
        <v>8</v>
      </c>
      <c r="V10" s="69">
        <v>8</v>
      </c>
      <c r="W10" s="69">
        <v>8</v>
      </c>
      <c r="X10" s="69">
        <v>8</v>
      </c>
      <c r="Y10" s="69"/>
      <c r="Z10" s="69">
        <v>8</v>
      </c>
      <c r="AA10" s="69">
        <v>8</v>
      </c>
      <c r="AB10" s="69">
        <v>8</v>
      </c>
      <c r="AC10" s="69">
        <v>8</v>
      </c>
      <c r="AD10" s="69">
        <v>8</v>
      </c>
      <c r="AE10" s="69">
        <v>8</v>
      </c>
      <c r="AF10" s="69"/>
      <c r="AG10" s="69">
        <v>8</v>
      </c>
      <c r="AH10" s="69">
        <v>8</v>
      </c>
      <c r="AI10" s="69">
        <v>8</v>
      </c>
      <c r="AJ10" s="69">
        <v>8</v>
      </c>
      <c r="AK10" s="69">
        <v>8</v>
      </c>
      <c r="AL10" s="38">
        <f t="shared" si="3"/>
        <v>27</v>
      </c>
      <c r="AM10" s="38">
        <f t="shared" si="4"/>
        <v>0</v>
      </c>
      <c r="AN10" s="38">
        <f t="shared" si="5"/>
        <v>0</v>
      </c>
      <c r="AO10" s="38">
        <f t="shared" si="6"/>
        <v>0</v>
      </c>
      <c r="AP10" s="38">
        <f t="shared" si="7"/>
        <v>0</v>
      </c>
      <c r="AQ10" s="38">
        <f t="shared" si="8"/>
        <v>0</v>
      </c>
      <c r="AR10" s="39">
        <f t="shared" si="9"/>
        <v>26</v>
      </c>
      <c r="AS10" s="40">
        <f>INDEX([1]T07.2026!$C:$C,MATCH(C10,[1]T07.2026!$B:$B,0))</f>
        <v>3</v>
      </c>
      <c r="AT10" s="42">
        <f>INDEX([1]T07.2026!$J:$J,MATCH(C10,[1]T07.2026!$B:$B,0))</f>
        <v>4</v>
      </c>
      <c r="AU10" s="41">
        <v>1110900</v>
      </c>
      <c r="AV10" s="43"/>
      <c r="AW10" s="43"/>
      <c r="AX10" s="41"/>
      <c r="AY10" s="41"/>
      <c r="AZ10" s="41"/>
      <c r="BA10" s="41"/>
      <c r="BB10" s="76"/>
      <c r="BC10" s="54">
        <f>COUNTIF(G10:AK10,"KL/2")+COUNTIF(G10:AK10,"4")+COUNTIF(G10:AK10,"P/2")</f>
        <v>0</v>
      </c>
      <c r="BD10" s="32">
        <f>COUNTIF(C:C,#REF!)</f>
        <v>0</v>
      </c>
    </row>
    <row r="11" spans="1:56" x14ac:dyDescent="0.3">
      <c r="A11" s="33">
        <f>SUBTOTAL(3,$C$8:C11)</f>
        <v>4</v>
      </c>
      <c r="B11" s="67"/>
      <c r="C11" s="95" t="s">
        <v>24</v>
      </c>
      <c r="D11" s="45" t="s">
        <v>125</v>
      </c>
      <c r="E11" s="44"/>
      <c r="F11" s="44"/>
      <c r="G11" s="69">
        <v>8</v>
      </c>
      <c r="H11" s="69">
        <v>8</v>
      </c>
      <c r="I11" s="69">
        <v>8</v>
      </c>
      <c r="J11" s="69">
        <v>8</v>
      </c>
      <c r="K11" s="69"/>
      <c r="L11" s="69">
        <v>8</v>
      </c>
      <c r="M11" s="69">
        <v>8</v>
      </c>
      <c r="N11" s="69">
        <v>8</v>
      </c>
      <c r="O11" s="69">
        <v>8</v>
      </c>
      <c r="P11" s="69">
        <v>8</v>
      </c>
      <c r="Q11" s="69" t="s">
        <v>27</v>
      </c>
      <c r="R11" s="69"/>
      <c r="S11" s="69">
        <v>8</v>
      </c>
      <c r="T11" s="69">
        <v>8</v>
      </c>
      <c r="U11" s="69">
        <v>8</v>
      </c>
      <c r="V11" s="69">
        <v>8</v>
      </c>
      <c r="W11" s="69">
        <v>8</v>
      </c>
      <c r="X11" s="69">
        <v>8</v>
      </c>
      <c r="Y11" s="69"/>
      <c r="Z11" s="69">
        <v>8</v>
      </c>
      <c r="AA11" s="69">
        <v>8</v>
      </c>
      <c r="AB11" s="69">
        <v>8</v>
      </c>
      <c r="AC11" s="69">
        <v>8</v>
      </c>
      <c r="AD11" s="69">
        <v>8</v>
      </c>
      <c r="AE11" s="69">
        <v>8</v>
      </c>
      <c r="AF11" s="69"/>
      <c r="AG11" s="69">
        <v>8</v>
      </c>
      <c r="AH11" s="69">
        <v>8</v>
      </c>
      <c r="AI11" s="69">
        <v>8</v>
      </c>
      <c r="AJ11" s="69">
        <v>8</v>
      </c>
      <c r="AK11" s="69">
        <v>8</v>
      </c>
      <c r="AL11" s="38">
        <f t="shared" si="3"/>
        <v>26</v>
      </c>
      <c r="AM11" s="38">
        <f t="shared" si="4"/>
        <v>1</v>
      </c>
      <c r="AN11" s="38">
        <f t="shared" si="5"/>
        <v>0</v>
      </c>
      <c r="AO11" s="38">
        <f t="shared" si="6"/>
        <v>0</v>
      </c>
      <c r="AP11" s="38">
        <f t="shared" si="7"/>
        <v>0</v>
      </c>
      <c r="AQ11" s="38">
        <f t="shared" si="8"/>
        <v>1</v>
      </c>
      <c r="AR11" s="39">
        <f t="shared" si="9"/>
        <v>26</v>
      </c>
      <c r="AS11" s="40">
        <f>INDEX([1]T07.2026!$C:$C,MATCH(C11,[1]T07.2026!$B:$B,0))</f>
        <v>2</v>
      </c>
      <c r="AT11" s="42">
        <f>INDEX([1]T07.2026!$J:$J,MATCH(C11,[1]T07.2026!$B:$B,0))</f>
        <v>2</v>
      </c>
      <c r="AU11" s="41">
        <v>636215.57999999996</v>
      </c>
      <c r="AV11" s="43"/>
      <c r="AW11" s="43"/>
      <c r="AX11" s="41">
        <v>100000</v>
      </c>
      <c r="AY11" s="41"/>
      <c r="AZ11" s="41"/>
      <c r="BA11" s="41"/>
      <c r="BB11" s="170"/>
      <c r="BC11" s="54">
        <f t="shared" si="10"/>
        <v>0</v>
      </c>
      <c r="BD11" s="32">
        <f>COUNTIF(C:C,#REF!)</f>
        <v>0</v>
      </c>
    </row>
    <row r="12" spans="1:56" x14ac:dyDescent="0.3">
      <c r="A12" s="33">
        <f>SUBTOTAL(3,$C$8:C12)</f>
        <v>5</v>
      </c>
      <c r="B12" s="67"/>
      <c r="C12" s="94" t="s">
        <v>29</v>
      </c>
      <c r="D12" s="45" t="s">
        <v>22</v>
      </c>
      <c r="E12" s="44"/>
      <c r="F12" s="44"/>
      <c r="G12" s="69">
        <v>8</v>
      </c>
      <c r="H12" s="69">
        <v>8</v>
      </c>
      <c r="I12" s="69">
        <v>8</v>
      </c>
      <c r="J12" s="69">
        <v>8</v>
      </c>
      <c r="K12" s="69"/>
      <c r="L12" s="69">
        <v>8</v>
      </c>
      <c r="M12" s="69">
        <v>8</v>
      </c>
      <c r="N12" s="69">
        <v>8</v>
      </c>
      <c r="O12" s="69">
        <v>8</v>
      </c>
      <c r="P12" s="69">
        <v>8</v>
      </c>
      <c r="Q12" s="69">
        <v>8</v>
      </c>
      <c r="R12" s="69"/>
      <c r="S12" s="69">
        <v>8</v>
      </c>
      <c r="T12" s="69">
        <v>8</v>
      </c>
      <c r="U12" s="69">
        <v>8</v>
      </c>
      <c r="V12" s="69">
        <v>8</v>
      </c>
      <c r="W12" s="69">
        <v>8</v>
      </c>
      <c r="X12" s="69">
        <v>8</v>
      </c>
      <c r="Y12" s="69"/>
      <c r="Z12" s="69">
        <v>8</v>
      </c>
      <c r="AA12" s="69">
        <v>8</v>
      </c>
      <c r="AB12" s="69">
        <v>8</v>
      </c>
      <c r="AC12" s="69">
        <v>8</v>
      </c>
      <c r="AD12" s="69">
        <v>8</v>
      </c>
      <c r="AE12" s="69">
        <v>8</v>
      </c>
      <c r="AF12" s="69"/>
      <c r="AG12" s="69">
        <v>8</v>
      </c>
      <c r="AH12" s="69">
        <v>8</v>
      </c>
      <c r="AI12" s="69">
        <v>8</v>
      </c>
      <c r="AJ12" s="69">
        <v>8</v>
      </c>
      <c r="AK12" s="69">
        <v>8</v>
      </c>
      <c r="AL12" s="38">
        <f t="shared" si="3"/>
        <v>27</v>
      </c>
      <c r="AM12" s="38">
        <f t="shared" si="4"/>
        <v>0</v>
      </c>
      <c r="AN12" s="38">
        <f t="shared" si="5"/>
        <v>0</v>
      </c>
      <c r="AO12" s="38">
        <f t="shared" si="6"/>
        <v>0</v>
      </c>
      <c r="AP12" s="38">
        <f t="shared" si="7"/>
        <v>0</v>
      </c>
      <c r="AQ12" s="38">
        <f t="shared" si="8"/>
        <v>0</v>
      </c>
      <c r="AR12" s="39">
        <f t="shared" si="9"/>
        <v>26</v>
      </c>
      <c r="AS12" s="40">
        <f>INDEX([1]T07.2026!$C:$C,MATCH(C12,[1]T07.2026!$B:$B,0))</f>
        <v>3</v>
      </c>
      <c r="AT12" s="42">
        <f>INDEX([1]T07.2026!$J:$J,MATCH(C12,[1]T07.2026!$B:$B,0))</f>
        <v>4</v>
      </c>
      <c r="AU12" s="73">
        <v>596610</v>
      </c>
      <c r="AV12" s="43"/>
      <c r="AW12" s="43"/>
      <c r="AX12" s="41"/>
      <c r="AY12" s="41"/>
      <c r="AZ12" s="41"/>
      <c r="BA12" s="41"/>
      <c r="BB12" s="76" t="s">
        <v>105</v>
      </c>
      <c r="BC12" s="54">
        <f t="shared" si="10"/>
        <v>0</v>
      </c>
      <c r="BD12" s="32">
        <f>COUNTIF(C:C,#REF!)</f>
        <v>0</v>
      </c>
    </row>
    <row r="13" spans="1:56" ht="16.2" customHeight="1" x14ac:dyDescent="0.3">
      <c r="A13" s="33">
        <f>SUBTOTAL(3,$C$8:C13)</f>
        <v>6</v>
      </c>
      <c r="B13" s="67"/>
      <c r="C13" s="94" t="s">
        <v>32</v>
      </c>
      <c r="D13" s="45" t="s">
        <v>22</v>
      </c>
      <c r="E13" s="44"/>
      <c r="F13" s="44"/>
      <c r="G13" s="69">
        <v>8</v>
      </c>
      <c r="H13" s="69">
        <v>8</v>
      </c>
      <c r="I13" s="69">
        <v>8</v>
      </c>
      <c r="J13" s="69">
        <v>8</v>
      </c>
      <c r="K13" s="69"/>
      <c r="L13" s="69">
        <v>8</v>
      </c>
      <c r="M13" s="69">
        <v>8</v>
      </c>
      <c r="N13" s="69">
        <v>8</v>
      </c>
      <c r="O13" s="69">
        <v>8</v>
      </c>
      <c r="P13" s="69">
        <v>8</v>
      </c>
      <c r="Q13" s="69">
        <v>8</v>
      </c>
      <c r="R13" s="69"/>
      <c r="S13" s="69">
        <v>8</v>
      </c>
      <c r="T13" s="69">
        <v>8</v>
      </c>
      <c r="U13" s="69">
        <v>8</v>
      </c>
      <c r="V13" s="69">
        <v>8</v>
      </c>
      <c r="W13" s="69">
        <v>8</v>
      </c>
      <c r="X13" s="69">
        <v>8</v>
      </c>
      <c r="Y13" s="69"/>
      <c r="Z13" s="69">
        <v>8</v>
      </c>
      <c r="AA13" s="69">
        <v>8</v>
      </c>
      <c r="AB13" s="69">
        <v>8</v>
      </c>
      <c r="AC13" s="69">
        <v>8</v>
      </c>
      <c r="AD13" s="69">
        <v>8</v>
      </c>
      <c r="AE13" s="69">
        <v>8</v>
      </c>
      <c r="AF13" s="69"/>
      <c r="AG13" s="69">
        <v>8</v>
      </c>
      <c r="AH13" s="69">
        <v>8</v>
      </c>
      <c r="AI13" s="69">
        <v>8</v>
      </c>
      <c r="AJ13" s="69">
        <v>8</v>
      </c>
      <c r="AK13" s="69">
        <v>8</v>
      </c>
      <c r="AL13" s="38">
        <f t="shared" si="3"/>
        <v>27</v>
      </c>
      <c r="AM13" s="38">
        <f t="shared" si="4"/>
        <v>0</v>
      </c>
      <c r="AN13" s="38">
        <f t="shared" si="5"/>
        <v>0</v>
      </c>
      <c r="AO13" s="38">
        <f t="shared" si="6"/>
        <v>0</v>
      </c>
      <c r="AP13" s="38">
        <f t="shared" si="7"/>
        <v>0</v>
      </c>
      <c r="AQ13" s="38">
        <f t="shared" si="8"/>
        <v>0</v>
      </c>
      <c r="AR13" s="39">
        <f t="shared" si="9"/>
        <v>26</v>
      </c>
      <c r="AS13" s="40">
        <f>INDEX([1]T07.2026!$C:$C,MATCH(C13,[1]T07.2026!$B:$B,0))</f>
        <v>0</v>
      </c>
      <c r="AT13" s="42">
        <f>INDEX([1]T07.2026!$J:$J,MATCH(C13,[1]T07.2026!$B:$B,0))</f>
        <v>1</v>
      </c>
      <c r="AU13" s="41">
        <v>636215.57999999996</v>
      </c>
      <c r="AV13" s="43"/>
      <c r="AW13" s="43">
        <v>80000</v>
      </c>
      <c r="AX13" s="41">
        <v>100000</v>
      </c>
      <c r="AY13" s="41"/>
      <c r="AZ13" s="41"/>
      <c r="BA13" s="41"/>
      <c r="BB13" s="142" t="s">
        <v>162</v>
      </c>
      <c r="BC13" s="54">
        <f t="shared" si="10"/>
        <v>0</v>
      </c>
      <c r="BD13" s="32">
        <f>COUNTIF(C:C,#REF!)</f>
        <v>0</v>
      </c>
    </row>
    <row r="14" spans="1:56" x14ac:dyDescent="0.3">
      <c r="A14" s="33">
        <f>SUBTOTAL(3,$C$8:C14)</f>
        <v>7</v>
      </c>
      <c r="B14" s="67"/>
      <c r="C14" s="94" t="s">
        <v>33</v>
      </c>
      <c r="D14" s="45" t="s">
        <v>31</v>
      </c>
      <c r="E14" s="44"/>
      <c r="F14" s="44"/>
      <c r="G14" s="69">
        <v>8</v>
      </c>
      <c r="H14" s="69">
        <v>8</v>
      </c>
      <c r="I14" s="69">
        <v>8</v>
      </c>
      <c r="J14" s="69">
        <v>8</v>
      </c>
      <c r="K14" s="69"/>
      <c r="L14" s="69">
        <v>8</v>
      </c>
      <c r="M14" s="69">
        <v>8</v>
      </c>
      <c r="N14" s="69">
        <v>8</v>
      </c>
      <c r="O14" s="69">
        <v>8</v>
      </c>
      <c r="P14" s="69">
        <v>8</v>
      </c>
      <c r="Q14" s="69">
        <v>8</v>
      </c>
      <c r="R14" s="69"/>
      <c r="S14" s="69">
        <v>8</v>
      </c>
      <c r="T14" s="69">
        <v>8</v>
      </c>
      <c r="U14" s="69">
        <v>8</v>
      </c>
      <c r="V14" s="69">
        <v>8</v>
      </c>
      <c r="W14" s="69">
        <v>8</v>
      </c>
      <c r="X14" s="69">
        <v>8</v>
      </c>
      <c r="Y14" s="69"/>
      <c r="Z14" s="69">
        <v>8</v>
      </c>
      <c r="AA14" s="69">
        <v>8</v>
      </c>
      <c r="AB14" s="69">
        <v>8</v>
      </c>
      <c r="AC14" s="69">
        <v>8</v>
      </c>
      <c r="AD14" s="69" t="s">
        <v>27</v>
      </c>
      <c r="AE14" s="69" t="s">
        <v>27</v>
      </c>
      <c r="AF14" s="69"/>
      <c r="AG14" s="69">
        <v>8</v>
      </c>
      <c r="AH14" s="69">
        <v>8</v>
      </c>
      <c r="AI14" s="69">
        <v>8</v>
      </c>
      <c r="AJ14" s="69">
        <v>8</v>
      </c>
      <c r="AK14" s="69">
        <v>8</v>
      </c>
      <c r="AL14" s="38">
        <f t="shared" si="3"/>
        <v>25</v>
      </c>
      <c r="AM14" s="38">
        <f t="shared" si="4"/>
        <v>2</v>
      </c>
      <c r="AN14" s="38">
        <f t="shared" si="5"/>
        <v>0</v>
      </c>
      <c r="AO14" s="38">
        <f t="shared" si="6"/>
        <v>0</v>
      </c>
      <c r="AP14" s="38">
        <f t="shared" si="7"/>
        <v>0</v>
      </c>
      <c r="AQ14" s="38">
        <f t="shared" si="8"/>
        <v>2</v>
      </c>
      <c r="AR14" s="39">
        <f t="shared" si="9"/>
        <v>26</v>
      </c>
      <c r="AS14" s="40">
        <f>INDEX([1]T07.2026!$C:$C,MATCH(C14,[1]T07.2026!$B:$B,0))</f>
        <v>3</v>
      </c>
      <c r="AT14" s="42">
        <f>INDEX([1]T07.2026!$J:$J,MATCH(C14,[1]T07.2026!$B:$B,0))</f>
        <v>2</v>
      </c>
      <c r="AU14" s="41">
        <v>578377.79999999993</v>
      </c>
      <c r="AV14" s="43"/>
      <c r="AW14" s="43"/>
      <c r="AX14" s="41">
        <v>100000</v>
      </c>
      <c r="AY14" s="41"/>
      <c r="AZ14" s="41"/>
      <c r="BA14" s="41"/>
      <c r="BB14" s="142" t="s">
        <v>164</v>
      </c>
      <c r="BC14" s="54">
        <f t="shared" si="10"/>
        <v>0</v>
      </c>
      <c r="BD14" s="32">
        <f>COUNTIF(C:C,#REF!)</f>
        <v>0</v>
      </c>
    </row>
    <row r="15" spans="1:56" x14ac:dyDescent="0.3">
      <c r="A15" s="33">
        <f>SUBTOTAL(3,$C$8:C15)</f>
        <v>8</v>
      </c>
      <c r="B15" s="67"/>
      <c r="C15" s="94" t="s">
        <v>34</v>
      </c>
      <c r="D15" s="84" t="s">
        <v>121</v>
      </c>
      <c r="E15" s="44"/>
      <c r="F15" s="44"/>
      <c r="G15" s="69">
        <v>8</v>
      </c>
      <c r="H15" s="69">
        <v>8</v>
      </c>
      <c r="I15" s="69">
        <v>8</v>
      </c>
      <c r="J15" s="69">
        <v>8</v>
      </c>
      <c r="K15" s="69"/>
      <c r="L15" s="69">
        <v>8</v>
      </c>
      <c r="M15" s="69">
        <v>8</v>
      </c>
      <c r="N15" s="69">
        <v>8</v>
      </c>
      <c r="O15" s="69">
        <v>8</v>
      </c>
      <c r="P15" s="69">
        <v>8</v>
      </c>
      <c r="Q15" s="69">
        <v>8</v>
      </c>
      <c r="R15" s="69"/>
      <c r="S15" s="69">
        <v>8</v>
      </c>
      <c r="T15" s="69">
        <v>8</v>
      </c>
      <c r="U15" s="69">
        <v>8</v>
      </c>
      <c r="V15" s="69">
        <v>8</v>
      </c>
      <c r="W15" s="69">
        <v>8</v>
      </c>
      <c r="X15" s="69">
        <v>8</v>
      </c>
      <c r="Y15" s="69"/>
      <c r="Z15" s="69">
        <v>8</v>
      </c>
      <c r="AA15" s="69">
        <v>8</v>
      </c>
      <c r="AB15" s="69">
        <v>8</v>
      </c>
      <c r="AC15" s="69">
        <v>8</v>
      </c>
      <c r="AD15" s="69">
        <v>8</v>
      </c>
      <c r="AE15" s="69">
        <v>8</v>
      </c>
      <c r="AF15" s="69"/>
      <c r="AG15" s="69">
        <v>8</v>
      </c>
      <c r="AH15" s="69">
        <v>8</v>
      </c>
      <c r="AI15" s="69">
        <v>8</v>
      </c>
      <c r="AJ15" s="69">
        <v>8</v>
      </c>
      <c r="AK15" s="69">
        <v>8</v>
      </c>
      <c r="AL15" s="38">
        <f t="shared" si="3"/>
        <v>27</v>
      </c>
      <c r="AM15" s="38">
        <f t="shared" si="4"/>
        <v>0</v>
      </c>
      <c r="AN15" s="38">
        <f t="shared" si="5"/>
        <v>0</v>
      </c>
      <c r="AO15" s="38">
        <f t="shared" si="6"/>
        <v>0</v>
      </c>
      <c r="AP15" s="38">
        <f t="shared" si="7"/>
        <v>0</v>
      </c>
      <c r="AQ15" s="38">
        <f t="shared" si="8"/>
        <v>0</v>
      </c>
      <c r="AR15" s="39">
        <f t="shared" si="9"/>
        <v>26</v>
      </c>
      <c r="AS15" s="40">
        <f>INDEX([1]T07.2026!$C:$C,MATCH(C15,[1]T07.2026!$B:$B,0))</f>
        <v>3</v>
      </c>
      <c r="AT15" s="42">
        <f>INDEX([1]T07.2026!$J:$J,MATCH(C15,[1]T07.2026!$B:$B,0))</f>
        <v>4</v>
      </c>
      <c r="AU15" s="41">
        <v>840000</v>
      </c>
      <c r="AV15" s="43"/>
      <c r="AW15" s="43"/>
      <c r="AX15" s="41"/>
      <c r="AY15" s="41"/>
      <c r="AZ15" s="41"/>
      <c r="BA15" s="41"/>
      <c r="BB15" s="76" t="s">
        <v>75</v>
      </c>
      <c r="BC15" s="54">
        <f t="shared" si="10"/>
        <v>0</v>
      </c>
      <c r="BD15" s="32">
        <f>COUNTIF(C:C,#REF!)</f>
        <v>0</v>
      </c>
    </row>
    <row r="16" spans="1:56" x14ac:dyDescent="0.3">
      <c r="A16" s="33">
        <f>SUBTOTAL(3,$C$8:C16)</f>
        <v>9</v>
      </c>
      <c r="B16" s="67"/>
      <c r="C16" s="94" t="s">
        <v>35</v>
      </c>
      <c r="D16" s="84" t="s">
        <v>36</v>
      </c>
      <c r="E16" s="44">
        <v>44831</v>
      </c>
      <c r="F16" s="44"/>
      <c r="G16" s="69">
        <v>8</v>
      </c>
      <c r="H16" s="69">
        <v>8</v>
      </c>
      <c r="I16" s="69">
        <v>8</v>
      </c>
      <c r="J16" s="69">
        <v>8</v>
      </c>
      <c r="K16" s="69"/>
      <c r="L16" s="69">
        <v>8</v>
      </c>
      <c r="M16" s="69">
        <v>8</v>
      </c>
      <c r="N16" s="69">
        <v>8</v>
      </c>
      <c r="O16" s="69">
        <v>8</v>
      </c>
      <c r="P16" s="69">
        <v>8</v>
      </c>
      <c r="Q16" s="69">
        <v>8</v>
      </c>
      <c r="R16" s="69"/>
      <c r="S16" s="69">
        <v>8</v>
      </c>
      <c r="T16" s="69">
        <v>8</v>
      </c>
      <c r="U16" s="69">
        <v>8</v>
      </c>
      <c r="V16" s="69">
        <v>8</v>
      </c>
      <c r="W16" s="69">
        <v>8</v>
      </c>
      <c r="X16" s="69">
        <v>8</v>
      </c>
      <c r="Y16" s="69"/>
      <c r="Z16" s="69">
        <v>8</v>
      </c>
      <c r="AA16" s="69">
        <v>8</v>
      </c>
      <c r="AB16" s="69">
        <v>8</v>
      </c>
      <c r="AC16" s="69">
        <v>8</v>
      </c>
      <c r="AD16" s="69">
        <v>8</v>
      </c>
      <c r="AE16" s="69">
        <v>8</v>
      </c>
      <c r="AF16" s="69"/>
      <c r="AG16" s="69">
        <v>8</v>
      </c>
      <c r="AH16" s="69">
        <v>8</v>
      </c>
      <c r="AI16" s="69">
        <v>8</v>
      </c>
      <c r="AJ16" s="69">
        <v>8</v>
      </c>
      <c r="AK16" s="69">
        <v>8</v>
      </c>
      <c r="AL16" s="38">
        <f t="shared" si="3"/>
        <v>27</v>
      </c>
      <c r="AM16" s="38">
        <f t="shared" si="4"/>
        <v>0</v>
      </c>
      <c r="AN16" s="38">
        <f t="shared" si="5"/>
        <v>0</v>
      </c>
      <c r="AO16" s="38">
        <f t="shared" si="6"/>
        <v>0</v>
      </c>
      <c r="AP16" s="38">
        <f t="shared" si="7"/>
        <v>0</v>
      </c>
      <c r="AQ16" s="38">
        <f t="shared" si="8"/>
        <v>0</v>
      </c>
      <c r="AR16" s="39">
        <f t="shared" si="9"/>
        <v>26</v>
      </c>
      <c r="AS16" s="40">
        <f>INDEX([1]T07.2026!$C:$C,MATCH(C16,[1]T07.2026!$B:$B,0))</f>
        <v>5.5</v>
      </c>
      <c r="AT16" s="42">
        <f>INDEX([1]T07.2026!$J:$J,MATCH(C16,[1]T07.2026!$B:$B,0))</f>
        <v>6.5</v>
      </c>
      <c r="AU16" s="73">
        <v>596610</v>
      </c>
      <c r="AV16" s="43"/>
      <c r="AW16" s="43">
        <v>800000</v>
      </c>
      <c r="AX16" s="41">
        <v>100000</v>
      </c>
      <c r="AY16" s="41"/>
      <c r="AZ16" s="41"/>
      <c r="BA16" s="41"/>
      <c r="BB16" s="142" t="s">
        <v>171</v>
      </c>
      <c r="BC16" s="54">
        <f t="shared" si="10"/>
        <v>0</v>
      </c>
      <c r="BD16" s="32">
        <f>COUNTIF(C:C,#REF!)</f>
        <v>0</v>
      </c>
    </row>
    <row r="17" spans="1:56" x14ac:dyDescent="0.3">
      <c r="A17" s="33">
        <f>SUBTOTAL(3,$C$8:C17)</f>
        <v>10</v>
      </c>
      <c r="B17" s="67"/>
      <c r="C17" s="96" t="s">
        <v>37</v>
      </c>
      <c r="D17" s="84" t="s">
        <v>22</v>
      </c>
      <c r="E17" s="44">
        <v>44844</v>
      </c>
      <c r="F17" s="44"/>
      <c r="G17" s="69">
        <v>8</v>
      </c>
      <c r="H17" s="69">
        <v>8</v>
      </c>
      <c r="I17" s="69">
        <v>8</v>
      </c>
      <c r="J17" s="69">
        <v>8</v>
      </c>
      <c r="K17" s="69"/>
      <c r="L17" s="69">
        <v>8</v>
      </c>
      <c r="M17" s="69">
        <v>8</v>
      </c>
      <c r="N17" s="69">
        <v>8</v>
      </c>
      <c r="O17" s="69">
        <v>8</v>
      </c>
      <c r="P17" s="69">
        <v>8</v>
      </c>
      <c r="Q17" s="69">
        <v>8</v>
      </c>
      <c r="R17" s="69"/>
      <c r="S17" s="69">
        <v>8</v>
      </c>
      <c r="T17" s="69">
        <v>8</v>
      </c>
      <c r="U17" s="69">
        <v>8</v>
      </c>
      <c r="V17" s="69" t="s">
        <v>27</v>
      </c>
      <c r="W17" s="69" t="s">
        <v>27</v>
      </c>
      <c r="X17" s="69">
        <v>8</v>
      </c>
      <c r="Y17" s="69"/>
      <c r="Z17" s="69">
        <v>8</v>
      </c>
      <c r="AA17" s="69">
        <v>8</v>
      </c>
      <c r="AB17" s="69">
        <v>8</v>
      </c>
      <c r="AC17" s="69">
        <v>8</v>
      </c>
      <c r="AD17" s="69">
        <v>8</v>
      </c>
      <c r="AE17" s="69">
        <v>8</v>
      </c>
      <c r="AF17" s="69"/>
      <c r="AG17" s="69">
        <v>8</v>
      </c>
      <c r="AH17" s="69">
        <v>8</v>
      </c>
      <c r="AI17" s="69">
        <v>8</v>
      </c>
      <c r="AJ17" s="69">
        <v>8</v>
      </c>
      <c r="AK17" s="69">
        <v>8</v>
      </c>
      <c r="AL17" s="38">
        <f t="shared" si="3"/>
        <v>25</v>
      </c>
      <c r="AM17" s="38">
        <f t="shared" si="4"/>
        <v>2</v>
      </c>
      <c r="AN17" s="38">
        <f t="shared" si="5"/>
        <v>0</v>
      </c>
      <c r="AO17" s="38">
        <f t="shared" si="6"/>
        <v>0</v>
      </c>
      <c r="AP17" s="38">
        <f t="shared" si="7"/>
        <v>0</v>
      </c>
      <c r="AQ17" s="38">
        <f t="shared" si="8"/>
        <v>2</v>
      </c>
      <c r="AR17" s="39">
        <f t="shared" si="9"/>
        <v>26</v>
      </c>
      <c r="AS17" s="40">
        <f>INDEX([1]T07.2026!$C:$C,MATCH(C17,[1]T07.2026!$B:$B,0))</f>
        <v>2</v>
      </c>
      <c r="AT17" s="42">
        <f>INDEX([1]T07.2026!$J:$J,MATCH(C17,[1]T07.2026!$B:$B,0))</f>
        <v>1</v>
      </c>
      <c r="AU17" s="73">
        <v>596610</v>
      </c>
      <c r="AV17" s="43"/>
      <c r="AW17" s="43"/>
      <c r="AX17" s="41"/>
      <c r="AY17" s="41"/>
      <c r="AZ17" s="41"/>
      <c r="BA17" s="41"/>
      <c r="BB17" s="170"/>
      <c r="BC17" s="54">
        <f t="shared" si="10"/>
        <v>0</v>
      </c>
      <c r="BD17" s="32">
        <f>COUNTIF(C:C,#REF!)</f>
        <v>0</v>
      </c>
    </row>
    <row r="18" spans="1:56" x14ac:dyDescent="0.3">
      <c r="A18" s="33">
        <f>SUBTOTAL(3,$C$8:C18)</f>
        <v>11</v>
      </c>
      <c r="B18" s="68"/>
      <c r="C18" s="86" t="s">
        <v>40</v>
      </c>
      <c r="D18" s="84" t="s">
        <v>22</v>
      </c>
      <c r="E18" s="44">
        <v>45159</v>
      </c>
      <c r="F18" s="44"/>
      <c r="G18" s="69">
        <v>8</v>
      </c>
      <c r="H18" s="69">
        <v>8</v>
      </c>
      <c r="I18" s="69">
        <v>8</v>
      </c>
      <c r="J18" s="69">
        <v>8</v>
      </c>
      <c r="K18" s="69"/>
      <c r="L18" s="69">
        <v>8</v>
      </c>
      <c r="M18" s="69">
        <v>8</v>
      </c>
      <c r="N18" s="69">
        <v>8</v>
      </c>
      <c r="O18" s="69">
        <v>8</v>
      </c>
      <c r="P18" s="69">
        <v>8</v>
      </c>
      <c r="Q18" s="69">
        <v>8</v>
      </c>
      <c r="R18" s="69"/>
      <c r="S18" s="69">
        <v>8</v>
      </c>
      <c r="T18" s="69">
        <v>8</v>
      </c>
      <c r="U18" s="69">
        <v>8</v>
      </c>
      <c r="V18" s="69">
        <v>8</v>
      </c>
      <c r="W18" s="69">
        <v>8</v>
      </c>
      <c r="X18" s="69">
        <v>8</v>
      </c>
      <c r="Y18" s="69"/>
      <c r="Z18" s="69" t="s">
        <v>27</v>
      </c>
      <c r="AA18" s="69" t="s">
        <v>27</v>
      </c>
      <c r="AB18" s="69">
        <v>8</v>
      </c>
      <c r="AC18" s="69">
        <v>8</v>
      </c>
      <c r="AD18" s="69">
        <v>8</v>
      </c>
      <c r="AE18" s="69">
        <v>8</v>
      </c>
      <c r="AF18" s="69"/>
      <c r="AG18" s="69">
        <v>8</v>
      </c>
      <c r="AH18" s="69">
        <v>8</v>
      </c>
      <c r="AI18" s="69">
        <v>8</v>
      </c>
      <c r="AJ18" s="69">
        <v>8</v>
      </c>
      <c r="AK18" s="69">
        <v>8</v>
      </c>
      <c r="AL18" s="38">
        <f t="shared" si="3"/>
        <v>25</v>
      </c>
      <c r="AM18" s="38">
        <f t="shared" si="4"/>
        <v>2</v>
      </c>
      <c r="AN18" s="38">
        <f t="shared" si="5"/>
        <v>0</v>
      </c>
      <c r="AO18" s="38">
        <f t="shared" si="6"/>
        <v>0</v>
      </c>
      <c r="AP18" s="38">
        <f t="shared" si="7"/>
        <v>0</v>
      </c>
      <c r="AQ18" s="38">
        <f t="shared" si="8"/>
        <v>2</v>
      </c>
      <c r="AR18" s="39">
        <f t="shared" si="9"/>
        <v>26</v>
      </c>
      <c r="AS18" s="40">
        <f>INDEX([1]T07.2026!$C:$C,MATCH(C18,[1]T07.2026!$B:$B,0))</f>
        <v>2.5</v>
      </c>
      <c r="AT18" s="42">
        <f>INDEX([1]T07.2026!$J:$J,MATCH(C18,[1]T07.2026!$B:$B,0))</f>
        <v>1.5</v>
      </c>
      <c r="AU18" s="73">
        <v>596610</v>
      </c>
      <c r="AV18" s="43"/>
      <c r="AW18" s="43"/>
      <c r="AX18" s="41">
        <v>100000</v>
      </c>
      <c r="AY18" s="41"/>
      <c r="AZ18" s="41"/>
      <c r="BA18" s="41">
        <f>70000*14</f>
        <v>980000</v>
      </c>
      <c r="BB18" s="76" t="s">
        <v>107</v>
      </c>
      <c r="BC18" s="54">
        <f>COUNTIF(G18:AK18,"KL/2")+COUNTIF(G18:AK18,"4")+COUNTIF(G18:AK18,"P/2")</f>
        <v>0</v>
      </c>
      <c r="BD18" s="32">
        <f>COUNTIF(C:C,#REF!)</f>
        <v>0</v>
      </c>
    </row>
    <row r="19" spans="1:56" x14ac:dyDescent="0.3">
      <c r="A19" s="33">
        <f>SUBTOTAL(3,$C$8:C19)</f>
        <v>12</v>
      </c>
      <c r="B19" s="68"/>
      <c r="C19" s="86" t="s">
        <v>41</v>
      </c>
      <c r="D19" s="84" t="s">
        <v>22</v>
      </c>
      <c r="E19" s="44">
        <v>45194</v>
      </c>
      <c r="F19" s="44"/>
      <c r="G19" s="69">
        <v>8</v>
      </c>
      <c r="H19" s="69">
        <v>8</v>
      </c>
      <c r="I19" s="69">
        <v>8</v>
      </c>
      <c r="J19" s="69">
        <v>8</v>
      </c>
      <c r="K19" s="69"/>
      <c r="L19" s="69">
        <v>8</v>
      </c>
      <c r="M19" s="69">
        <v>8</v>
      </c>
      <c r="N19" s="69">
        <v>8</v>
      </c>
      <c r="O19" s="69">
        <v>8</v>
      </c>
      <c r="P19" s="69">
        <v>8</v>
      </c>
      <c r="Q19" s="69">
        <v>8</v>
      </c>
      <c r="R19" s="69"/>
      <c r="S19" s="69">
        <v>8</v>
      </c>
      <c r="T19" s="69">
        <v>8</v>
      </c>
      <c r="U19" s="69">
        <v>8</v>
      </c>
      <c r="V19" s="69">
        <v>8</v>
      </c>
      <c r="W19" s="69">
        <v>8</v>
      </c>
      <c r="X19" s="69" t="s">
        <v>27</v>
      </c>
      <c r="Y19" s="69"/>
      <c r="Z19" s="69">
        <v>8</v>
      </c>
      <c r="AA19" s="69">
        <v>8</v>
      </c>
      <c r="AB19" s="69">
        <v>8</v>
      </c>
      <c r="AC19" s="69">
        <v>8</v>
      </c>
      <c r="AD19" s="69">
        <v>8</v>
      </c>
      <c r="AE19" s="69">
        <v>8</v>
      </c>
      <c r="AF19" s="69"/>
      <c r="AG19" s="69">
        <v>8</v>
      </c>
      <c r="AH19" s="69">
        <v>8</v>
      </c>
      <c r="AI19" s="69">
        <v>8</v>
      </c>
      <c r="AJ19" s="69">
        <v>8</v>
      </c>
      <c r="AK19" s="69">
        <v>8</v>
      </c>
      <c r="AL19" s="38">
        <f t="shared" si="3"/>
        <v>26</v>
      </c>
      <c r="AM19" s="38">
        <f t="shared" si="4"/>
        <v>1</v>
      </c>
      <c r="AN19" s="38">
        <f t="shared" si="5"/>
        <v>0</v>
      </c>
      <c r="AO19" s="38">
        <f t="shared" si="6"/>
        <v>0</v>
      </c>
      <c r="AP19" s="38">
        <f t="shared" si="7"/>
        <v>0</v>
      </c>
      <c r="AQ19" s="38">
        <f t="shared" si="8"/>
        <v>1</v>
      </c>
      <c r="AR19" s="39">
        <f t="shared" si="9"/>
        <v>26</v>
      </c>
      <c r="AS19" s="40">
        <f>INDEX([1]T07.2026!$C:$C,MATCH(C19,[1]T07.2026!$B:$B,0))</f>
        <v>1</v>
      </c>
      <c r="AT19" s="42">
        <f>INDEX([1]T07.2026!$J:$J,MATCH(C19,[1]T07.2026!$B:$B,0))</f>
        <v>1</v>
      </c>
      <c r="AU19" s="73">
        <v>596610</v>
      </c>
      <c r="AV19" s="43"/>
      <c r="AW19" s="43">
        <v>670000</v>
      </c>
      <c r="AX19" s="41">
        <v>100000</v>
      </c>
      <c r="AY19" s="41"/>
      <c r="AZ19" s="41"/>
      <c r="BA19" s="41"/>
      <c r="BB19" s="76" t="s">
        <v>106</v>
      </c>
      <c r="BC19" s="54">
        <f t="shared" si="10"/>
        <v>0</v>
      </c>
      <c r="BD19" s="32">
        <f>COUNTIF(C:C,#REF!)</f>
        <v>0</v>
      </c>
    </row>
    <row r="20" spans="1:56" ht="15.6" customHeight="1" x14ac:dyDescent="0.3">
      <c r="A20" s="33">
        <f>SUBTOTAL(3,$C$8:C20)</f>
        <v>13</v>
      </c>
      <c r="B20" s="68"/>
      <c r="C20" s="86" t="s">
        <v>44</v>
      </c>
      <c r="D20" s="84" t="s">
        <v>94</v>
      </c>
      <c r="E20" s="44">
        <v>45231</v>
      </c>
      <c r="F20" s="44"/>
      <c r="G20" s="69" t="s">
        <v>25</v>
      </c>
      <c r="H20" s="69">
        <v>8</v>
      </c>
      <c r="I20" s="69">
        <v>8</v>
      </c>
      <c r="J20" s="69">
        <v>8</v>
      </c>
      <c r="K20" s="69"/>
      <c r="L20" s="69">
        <v>8</v>
      </c>
      <c r="M20" s="69">
        <v>8</v>
      </c>
      <c r="N20" s="69">
        <v>8</v>
      </c>
      <c r="O20" s="69">
        <v>8</v>
      </c>
      <c r="P20" s="69">
        <v>8</v>
      </c>
      <c r="Q20" s="69">
        <v>8</v>
      </c>
      <c r="R20" s="69"/>
      <c r="S20" s="69">
        <v>8</v>
      </c>
      <c r="T20" s="69">
        <v>8</v>
      </c>
      <c r="U20" s="69">
        <v>8</v>
      </c>
      <c r="V20" s="69">
        <v>8</v>
      </c>
      <c r="W20" s="69">
        <v>8</v>
      </c>
      <c r="X20" s="69">
        <v>8</v>
      </c>
      <c r="Y20" s="69"/>
      <c r="Z20" s="69">
        <v>8</v>
      </c>
      <c r="AA20" s="69">
        <v>8</v>
      </c>
      <c r="AB20" s="69">
        <v>8</v>
      </c>
      <c r="AC20" s="69">
        <v>8</v>
      </c>
      <c r="AD20" s="69">
        <v>8</v>
      </c>
      <c r="AE20" s="69">
        <v>8</v>
      </c>
      <c r="AF20" s="69"/>
      <c r="AG20" s="69">
        <v>8</v>
      </c>
      <c r="AH20" s="69">
        <v>8</v>
      </c>
      <c r="AI20" s="69">
        <v>8</v>
      </c>
      <c r="AJ20" s="69">
        <v>8</v>
      </c>
      <c r="AK20" s="69">
        <v>8</v>
      </c>
      <c r="AL20" s="38">
        <f t="shared" si="3"/>
        <v>26.5</v>
      </c>
      <c r="AM20" s="38">
        <f t="shared" si="4"/>
        <v>0.5</v>
      </c>
      <c r="AN20" s="38">
        <f t="shared" si="5"/>
        <v>0</v>
      </c>
      <c r="AO20" s="38">
        <f t="shared" si="6"/>
        <v>0</v>
      </c>
      <c r="AP20" s="38">
        <f t="shared" si="7"/>
        <v>0</v>
      </c>
      <c r="AQ20" s="38">
        <f t="shared" si="8"/>
        <v>0.5</v>
      </c>
      <c r="AR20" s="39">
        <f t="shared" si="9"/>
        <v>26</v>
      </c>
      <c r="AS20" s="40">
        <f>INDEX([1]T07.2026!$C:$C,MATCH(C20,[1]T07.2026!$B:$B,0))</f>
        <v>3</v>
      </c>
      <c r="AT20" s="42">
        <f>INDEX([1]T07.2026!$J:$J,MATCH(C20,[1]T07.2026!$B:$B,0))</f>
        <v>3.5</v>
      </c>
      <c r="AU20" s="73">
        <v>596610</v>
      </c>
      <c r="AV20" s="43"/>
      <c r="AW20" s="43"/>
      <c r="AX20" s="41">
        <v>100000</v>
      </c>
      <c r="AY20" s="41"/>
      <c r="AZ20" s="41">
        <v>300000</v>
      </c>
      <c r="BA20" s="41"/>
      <c r="BB20" s="143" t="s">
        <v>169</v>
      </c>
      <c r="BC20" s="54">
        <f t="shared" si="10"/>
        <v>1</v>
      </c>
      <c r="BD20" s="32">
        <f>COUNTIF(C:C,#REF!)</f>
        <v>0</v>
      </c>
    </row>
    <row r="21" spans="1:56" ht="48" customHeight="1" x14ac:dyDescent="0.3">
      <c r="A21" s="33">
        <f>SUBTOTAL(3,$C$8:C21)</f>
        <v>14</v>
      </c>
      <c r="B21" s="68"/>
      <c r="C21" s="97" t="s">
        <v>45</v>
      </c>
      <c r="D21" s="84" t="s">
        <v>22</v>
      </c>
      <c r="E21" s="44">
        <v>45454</v>
      </c>
      <c r="F21" s="44"/>
      <c r="G21" s="69">
        <v>8</v>
      </c>
      <c r="H21" s="69">
        <v>8</v>
      </c>
      <c r="I21" s="69">
        <v>8</v>
      </c>
      <c r="J21" s="69">
        <v>8</v>
      </c>
      <c r="K21" s="69"/>
      <c r="L21" s="69">
        <v>8</v>
      </c>
      <c r="M21" s="69">
        <v>8</v>
      </c>
      <c r="N21" s="69">
        <v>8</v>
      </c>
      <c r="O21" s="69">
        <v>8</v>
      </c>
      <c r="P21" s="69">
        <v>8</v>
      </c>
      <c r="Q21" s="69">
        <v>8</v>
      </c>
      <c r="R21" s="69"/>
      <c r="S21" s="69">
        <v>8</v>
      </c>
      <c r="T21" s="69">
        <v>8</v>
      </c>
      <c r="U21" s="69">
        <v>8</v>
      </c>
      <c r="V21" s="69">
        <v>8</v>
      </c>
      <c r="W21" s="69">
        <v>8</v>
      </c>
      <c r="X21" s="69">
        <v>8</v>
      </c>
      <c r="Y21" s="69"/>
      <c r="Z21" s="69">
        <v>8</v>
      </c>
      <c r="AA21" s="69">
        <v>8</v>
      </c>
      <c r="AB21" s="69">
        <v>8</v>
      </c>
      <c r="AC21" s="69">
        <v>8</v>
      </c>
      <c r="AD21" s="69">
        <v>8</v>
      </c>
      <c r="AE21" s="69">
        <v>8</v>
      </c>
      <c r="AF21" s="69"/>
      <c r="AG21" s="69">
        <v>8</v>
      </c>
      <c r="AH21" s="69">
        <v>8</v>
      </c>
      <c r="AI21" s="69">
        <v>8</v>
      </c>
      <c r="AJ21" s="69">
        <v>8</v>
      </c>
      <c r="AK21" s="69">
        <v>8</v>
      </c>
      <c r="AL21" s="38">
        <f t="shared" si="3"/>
        <v>27</v>
      </c>
      <c r="AM21" s="38">
        <f t="shared" si="4"/>
        <v>0</v>
      </c>
      <c r="AN21" s="38">
        <f t="shared" si="5"/>
        <v>0</v>
      </c>
      <c r="AO21" s="38">
        <f t="shared" si="6"/>
        <v>0</v>
      </c>
      <c r="AP21" s="38">
        <f t="shared" si="7"/>
        <v>0</v>
      </c>
      <c r="AQ21" s="38">
        <f t="shared" si="8"/>
        <v>0</v>
      </c>
      <c r="AR21" s="39">
        <f t="shared" si="9"/>
        <v>26</v>
      </c>
      <c r="AS21" s="40">
        <f>INDEX([1]T07.2026!$C:$C,MATCH(C21,[1]T07.2026!$B:$B,0))</f>
        <v>1.5</v>
      </c>
      <c r="AT21" s="42">
        <f>INDEX([1]T07.2026!$J:$J,MATCH(C21,[1]T07.2026!$B:$B,0))</f>
        <v>2.5</v>
      </c>
      <c r="AU21" s="73">
        <v>596610</v>
      </c>
      <c r="AV21" s="43"/>
      <c r="AW21" s="43"/>
      <c r="AX21" s="41"/>
      <c r="AY21" s="41"/>
      <c r="AZ21" s="41"/>
      <c r="BA21" s="41"/>
      <c r="BB21" s="76" t="s">
        <v>96</v>
      </c>
      <c r="BC21" s="54">
        <f t="shared" si="10"/>
        <v>0</v>
      </c>
      <c r="BD21" s="32">
        <f>COUNTIF(C:C,#REF!)</f>
        <v>0</v>
      </c>
    </row>
    <row r="22" spans="1:56" ht="15.6" customHeight="1" x14ac:dyDescent="0.3">
      <c r="A22" s="33">
        <f>SUBTOTAL(3,$C$8:C22)</f>
        <v>15</v>
      </c>
      <c r="B22" s="68"/>
      <c r="C22" s="86" t="s">
        <v>66</v>
      </c>
      <c r="D22" s="84" t="s">
        <v>65</v>
      </c>
      <c r="E22" s="44">
        <v>45364</v>
      </c>
      <c r="F22" s="44"/>
      <c r="G22" s="69">
        <v>8</v>
      </c>
      <c r="H22" s="69">
        <v>8</v>
      </c>
      <c r="I22" s="69">
        <v>8</v>
      </c>
      <c r="J22" s="69">
        <v>8</v>
      </c>
      <c r="K22" s="69"/>
      <c r="L22" s="69">
        <v>8</v>
      </c>
      <c r="M22" s="69">
        <v>8</v>
      </c>
      <c r="N22" s="69">
        <v>8</v>
      </c>
      <c r="O22" s="69">
        <v>8</v>
      </c>
      <c r="P22" s="69">
        <v>8</v>
      </c>
      <c r="Q22" s="69">
        <v>8</v>
      </c>
      <c r="R22" s="69"/>
      <c r="S22" s="69">
        <v>8</v>
      </c>
      <c r="T22" s="69">
        <v>8</v>
      </c>
      <c r="U22" s="69">
        <v>8</v>
      </c>
      <c r="V22" s="69">
        <v>8</v>
      </c>
      <c r="W22" s="69">
        <v>8</v>
      </c>
      <c r="X22" s="69">
        <v>8</v>
      </c>
      <c r="Y22" s="69"/>
      <c r="Z22" s="69">
        <v>8</v>
      </c>
      <c r="AA22" s="69">
        <v>8</v>
      </c>
      <c r="AB22" s="69">
        <v>8</v>
      </c>
      <c r="AC22" s="69">
        <v>8</v>
      </c>
      <c r="AD22" s="69">
        <v>8</v>
      </c>
      <c r="AE22" s="69">
        <v>8</v>
      </c>
      <c r="AF22" s="69"/>
      <c r="AG22" s="69">
        <v>8</v>
      </c>
      <c r="AH22" s="69">
        <v>8</v>
      </c>
      <c r="AI22" s="69" t="s">
        <v>27</v>
      </c>
      <c r="AJ22" s="69">
        <v>8</v>
      </c>
      <c r="AK22" s="69">
        <v>8</v>
      </c>
      <c r="AL22" s="38">
        <f t="shared" si="3"/>
        <v>26</v>
      </c>
      <c r="AM22" s="38">
        <f t="shared" si="4"/>
        <v>1</v>
      </c>
      <c r="AN22" s="38">
        <f t="shared" si="5"/>
        <v>0</v>
      </c>
      <c r="AO22" s="38">
        <f t="shared" si="6"/>
        <v>0</v>
      </c>
      <c r="AP22" s="38">
        <f t="shared" si="7"/>
        <v>0</v>
      </c>
      <c r="AQ22" s="38">
        <f t="shared" si="8"/>
        <v>1</v>
      </c>
      <c r="AR22" s="39">
        <f t="shared" si="9"/>
        <v>26</v>
      </c>
      <c r="AS22" s="40">
        <f>INDEX([1]T07.2026!$C:$C,MATCH(C22,[1]T07.2026!$B:$B,0))</f>
        <v>3</v>
      </c>
      <c r="AT22" s="42">
        <f>INDEX([1]T07.2026!$J:$J,MATCH(C22,[1]T07.2026!$B:$B,0))</f>
        <v>3</v>
      </c>
      <c r="AU22" s="41">
        <v>557550</v>
      </c>
      <c r="AV22" s="43"/>
      <c r="AW22" s="43"/>
      <c r="AX22" s="41">
        <v>100000</v>
      </c>
      <c r="AY22" s="41"/>
      <c r="AZ22" s="41"/>
      <c r="BA22" s="41"/>
      <c r="BB22" s="170" t="s">
        <v>241</v>
      </c>
      <c r="BC22" s="54">
        <f t="shared" si="10"/>
        <v>0</v>
      </c>
    </row>
    <row r="23" spans="1:56" ht="15.6" customHeight="1" x14ac:dyDescent="0.3">
      <c r="A23" s="33">
        <f>SUBTOTAL(3,$C$8:C23)</f>
        <v>16</v>
      </c>
      <c r="B23" s="68"/>
      <c r="C23" s="86" t="s">
        <v>67</v>
      </c>
      <c r="D23" s="84" t="s">
        <v>22</v>
      </c>
      <c r="E23" s="44">
        <v>45383</v>
      </c>
      <c r="F23" s="44"/>
      <c r="G23" s="69">
        <v>8</v>
      </c>
      <c r="H23" s="69">
        <v>8</v>
      </c>
      <c r="I23" s="69">
        <v>8</v>
      </c>
      <c r="J23" s="69">
        <v>8</v>
      </c>
      <c r="K23" s="69"/>
      <c r="L23" s="69" t="s">
        <v>25</v>
      </c>
      <c r="M23" s="69">
        <v>8</v>
      </c>
      <c r="N23" s="69">
        <v>8</v>
      </c>
      <c r="O23" s="69">
        <v>8</v>
      </c>
      <c r="P23" s="69">
        <v>8</v>
      </c>
      <c r="Q23" s="69">
        <v>8</v>
      </c>
      <c r="R23" s="69"/>
      <c r="S23" s="69">
        <v>8</v>
      </c>
      <c r="T23" s="69">
        <v>8</v>
      </c>
      <c r="U23" s="69">
        <v>8</v>
      </c>
      <c r="V23" s="69">
        <v>8</v>
      </c>
      <c r="W23" s="69" t="s">
        <v>27</v>
      </c>
      <c r="X23" s="69">
        <v>8</v>
      </c>
      <c r="Y23" s="69"/>
      <c r="Z23" s="69">
        <v>8</v>
      </c>
      <c r="AA23" s="69">
        <v>8</v>
      </c>
      <c r="AB23" s="69">
        <v>8</v>
      </c>
      <c r="AC23" s="69">
        <v>8</v>
      </c>
      <c r="AD23" s="69">
        <v>8</v>
      </c>
      <c r="AE23" s="69">
        <v>8</v>
      </c>
      <c r="AF23" s="69"/>
      <c r="AG23" s="69">
        <v>8</v>
      </c>
      <c r="AH23" s="69">
        <v>8</v>
      </c>
      <c r="AI23" s="69">
        <v>8</v>
      </c>
      <c r="AJ23" s="69">
        <v>8</v>
      </c>
      <c r="AK23" s="69">
        <v>8</v>
      </c>
      <c r="AL23" s="38">
        <f t="shared" si="3"/>
        <v>25.5</v>
      </c>
      <c r="AM23" s="38">
        <f t="shared" si="4"/>
        <v>1.5</v>
      </c>
      <c r="AN23" s="38">
        <f t="shared" si="5"/>
        <v>0</v>
      </c>
      <c r="AO23" s="38">
        <f t="shared" si="6"/>
        <v>0</v>
      </c>
      <c r="AP23" s="38">
        <f t="shared" si="7"/>
        <v>0</v>
      </c>
      <c r="AQ23" s="38">
        <f t="shared" si="8"/>
        <v>1.5</v>
      </c>
      <c r="AR23" s="39">
        <f t="shared" si="9"/>
        <v>26</v>
      </c>
      <c r="AS23" s="40">
        <f>INDEX([1]T07.2026!$C:$C,MATCH(C23,[1]T07.2026!$B:$B,0))</f>
        <v>0.5</v>
      </c>
      <c r="AT23" s="42">
        <f>INDEX([1]T07.2026!$J:$J,MATCH(C23,[1]T07.2026!$B:$B,0))</f>
        <v>0</v>
      </c>
      <c r="AU23" s="180">
        <v>782040</v>
      </c>
      <c r="AV23" s="43"/>
      <c r="AW23" s="43"/>
      <c r="AX23" s="41"/>
      <c r="AY23" s="41"/>
      <c r="AZ23" s="41"/>
      <c r="BA23" s="41"/>
      <c r="BB23" s="170" t="s">
        <v>222</v>
      </c>
      <c r="BC23" s="54">
        <f t="shared" si="10"/>
        <v>1</v>
      </c>
    </row>
    <row r="24" spans="1:56" ht="17.399999999999999" customHeight="1" x14ac:dyDescent="0.3">
      <c r="A24" s="33">
        <f>SUBTOTAL(3,$C$8:C24)</f>
        <v>17</v>
      </c>
      <c r="B24" s="68"/>
      <c r="C24" s="50" t="s">
        <v>62</v>
      </c>
      <c r="D24" s="84" t="s">
        <v>64</v>
      </c>
      <c r="E24" s="44">
        <v>45292</v>
      </c>
      <c r="F24" s="44"/>
      <c r="G24" s="69">
        <v>8</v>
      </c>
      <c r="H24" s="69">
        <v>8</v>
      </c>
      <c r="I24" s="69">
        <v>8</v>
      </c>
      <c r="J24" s="69">
        <v>8</v>
      </c>
      <c r="K24" s="69"/>
      <c r="L24" s="69">
        <v>8</v>
      </c>
      <c r="M24" s="69">
        <v>8</v>
      </c>
      <c r="N24" s="69">
        <v>8</v>
      </c>
      <c r="O24" s="69">
        <v>8</v>
      </c>
      <c r="P24" s="69">
        <v>8</v>
      </c>
      <c r="Q24" s="69">
        <v>8</v>
      </c>
      <c r="R24" s="69"/>
      <c r="S24" s="69">
        <v>8</v>
      </c>
      <c r="T24" s="69">
        <v>8</v>
      </c>
      <c r="U24" s="69">
        <v>8</v>
      </c>
      <c r="V24" s="69">
        <v>8</v>
      </c>
      <c r="W24" s="69">
        <v>8</v>
      </c>
      <c r="X24" s="69">
        <v>8</v>
      </c>
      <c r="Y24" s="69"/>
      <c r="Z24" s="69">
        <v>8</v>
      </c>
      <c r="AA24" s="69">
        <v>8</v>
      </c>
      <c r="AB24" s="69">
        <v>8</v>
      </c>
      <c r="AC24" s="69">
        <v>8</v>
      </c>
      <c r="AD24" s="69">
        <v>8</v>
      </c>
      <c r="AE24" s="69">
        <v>8</v>
      </c>
      <c r="AF24" s="69"/>
      <c r="AG24" s="69">
        <v>8</v>
      </c>
      <c r="AH24" s="69">
        <v>8</v>
      </c>
      <c r="AI24" s="69">
        <v>8</v>
      </c>
      <c r="AJ24" s="69">
        <v>8</v>
      </c>
      <c r="AK24" s="69">
        <v>8</v>
      </c>
      <c r="AL24" s="38">
        <f t="shared" si="3"/>
        <v>27</v>
      </c>
      <c r="AM24" s="38">
        <f t="shared" si="4"/>
        <v>0</v>
      </c>
      <c r="AN24" s="38">
        <f t="shared" si="5"/>
        <v>0</v>
      </c>
      <c r="AO24" s="38">
        <f t="shared" si="6"/>
        <v>0</v>
      </c>
      <c r="AP24" s="38">
        <f t="shared" si="7"/>
        <v>0</v>
      </c>
      <c r="AQ24" s="38">
        <f t="shared" si="8"/>
        <v>0</v>
      </c>
      <c r="AR24" s="39">
        <f t="shared" si="9"/>
        <v>26</v>
      </c>
      <c r="AS24" s="40"/>
      <c r="AT24" s="42"/>
      <c r="AU24" s="41"/>
      <c r="AV24" s="43"/>
      <c r="AW24" s="43"/>
      <c r="AX24" s="41"/>
      <c r="AY24" s="41"/>
      <c r="AZ24" s="41"/>
      <c r="BA24" s="41"/>
      <c r="BB24" s="47"/>
      <c r="BC24" s="54">
        <f t="shared" si="10"/>
        <v>0</v>
      </c>
    </row>
    <row r="25" spans="1:56" ht="15.6" customHeight="1" x14ac:dyDescent="0.3">
      <c r="A25" s="33">
        <f>SUBTOTAL(3,$C$8:C25)</f>
        <v>18</v>
      </c>
      <c r="B25" s="68"/>
      <c r="C25" s="86" t="s">
        <v>63</v>
      </c>
      <c r="D25" s="84" t="s">
        <v>39</v>
      </c>
      <c r="E25" s="44">
        <v>45292</v>
      </c>
      <c r="F25" s="44"/>
      <c r="G25" s="69">
        <v>8</v>
      </c>
      <c r="H25" s="69">
        <v>8</v>
      </c>
      <c r="I25" s="69">
        <v>8</v>
      </c>
      <c r="J25" s="69">
        <v>8</v>
      </c>
      <c r="K25" s="69"/>
      <c r="L25" s="69">
        <v>8</v>
      </c>
      <c r="M25" s="69">
        <v>8</v>
      </c>
      <c r="N25" s="69">
        <v>8</v>
      </c>
      <c r="O25" s="69">
        <v>8</v>
      </c>
      <c r="P25" s="69">
        <v>8</v>
      </c>
      <c r="Q25" s="69">
        <v>8</v>
      </c>
      <c r="R25" s="69"/>
      <c r="S25" s="69">
        <v>8</v>
      </c>
      <c r="T25" s="69">
        <v>8</v>
      </c>
      <c r="U25" s="69">
        <v>8</v>
      </c>
      <c r="V25" s="69">
        <v>8</v>
      </c>
      <c r="W25" s="69">
        <v>8</v>
      </c>
      <c r="X25" s="69">
        <v>8</v>
      </c>
      <c r="Y25" s="69"/>
      <c r="Z25" s="69">
        <v>8</v>
      </c>
      <c r="AA25" s="69">
        <v>8</v>
      </c>
      <c r="AB25" s="69">
        <v>8</v>
      </c>
      <c r="AC25" s="69">
        <v>8</v>
      </c>
      <c r="AD25" s="69">
        <v>8</v>
      </c>
      <c r="AE25" s="69">
        <v>8</v>
      </c>
      <c r="AF25" s="69"/>
      <c r="AG25" s="69">
        <v>8</v>
      </c>
      <c r="AH25" s="69">
        <v>8</v>
      </c>
      <c r="AI25" s="69">
        <v>8</v>
      </c>
      <c r="AJ25" s="69">
        <v>8</v>
      </c>
      <c r="AK25" s="69">
        <v>8</v>
      </c>
      <c r="AL25" s="38">
        <f t="shared" si="3"/>
        <v>27</v>
      </c>
      <c r="AM25" s="38">
        <f t="shared" si="4"/>
        <v>0</v>
      </c>
      <c r="AN25" s="38">
        <f t="shared" si="5"/>
        <v>0</v>
      </c>
      <c r="AO25" s="38">
        <f t="shared" si="6"/>
        <v>0</v>
      </c>
      <c r="AP25" s="38">
        <f t="shared" si="7"/>
        <v>0</v>
      </c>
      <c r="AQ25" s="38">
        <f t="shared" si="8"/>
        <v>0</v>
      </c>
      <c r="AR25" s="39">
        <f t="shared" si="9"/>
        <v>26</v>
      </c>
      <c r="AS25" s="40"/>
      <c r="AT25" s="42"/>
      <c r="AU25" s="41"/>
      <c r="AV25" s="43"/>
      <c r="AW25" s="43"/>
      <c r="AX25" s="41"/>
      <c r="AY25" s="41"/>
      <c r="AZ25" s="41"/>
      <c r="BA25" s="41"/>
      <c r="BB25" s="47"/>
      <c r="BC25" s="54">
        <f t="shared" si="10"/>
        <v>0</v>
      </c>
    </row>
    <row r="26" spans="1:56" ht="15.6" customHeight="1" x14ac:dyDescent="0.3">
      <c r="A26" s="33">
        <f>SUBTOTAL(3,$C$8:C26)</f>
        <v>19</v>
      </c>
      <c r="B26" s="68"/>
      <c r="C26" s="86" t="s">
        <v>73</v>
      </c>
      <c r="D26" s="84" t="s">
        <v>125</v>
      </c>
      <c r="E26" s="44">
        <v>45514</v>
      </c>
      <c r="F26" s="44"/>
      <c r="G26" s="69">
        <v>8</v>
      </c>
      <c r="H26" s="69">
        <v>8</v>
      </c>
      <c r="I26" s="69">
        <v>8</v>
      </c>
      <c r="J26" s="69">
        <v>8</v>
      </c>
      <c r="K26" s="69"/>
      <c r="L26" s="69">
        <v>8</v>
      </c>
      <c r="M26" s="69">
        <v>8</v>
      </c>
      <c r="N26" s="69">
        <v>8</v>
      </c>
      <c r="O26" s="69">
        <v>8</v>
      </c>
      <c r="P26" s="69">
        <v>8</v>
      </c>
      <c r="Q26" s="69">
        <v>8</v>
      </c>
      <c r="R26" s="69"/>
      <c r="S26" s="69">
        <v>8</v>
      </c>
      <c r="T26" s="69">
        <v>8</v>
      </c>
      <c r="U26" s="69">
        <v>8</v>
      </c>
      <c r="V26" s="69">
        <v>8</v>
      </c>
      <c r="W26" s="69">
        <v>8</v>
      </c>
      <c r="X26" s="69">
        <v>8</v>
      </c>
      <c r="Y26" s="69"/>
      <c r="Z26" s="69">
        <v>8</v>
      </c>
      <c r="AA26" s="69">
        <v>8</v>
      </c>
      <c r="AB26" s="69">
        <v>8</v>
      </c>
      <c r="AC26" s="69">
        <v>8</v>
      </c>
      <c r="AD26" s="69">
        <v>8</v>
      </c>
      <c r="AE26" s="69">
        <v>8</v>
      </c>
      <c r="AF26" s="69"/>
      <c r="AG26" s="69">
        <v>8</v>
      </c>
      <c r="AH26" s="69">
        <v>8</v>
      </c>
      <c r="AI26" s="69">
        <v>8</v>
      </c>
      <c r="AJ26" s="69">
        <v>8</v>
      </c>
      <c r="AK26" s="69">
        <v>8</v>
      </c>
      <c r="AL26" s="38">
        <f t="shared" si="3"/>
        <v>27</v>
      </c>
      <c r="AM26" s="38">
        <f t="shared" si="4"/>
        <v>0</v>
      </c>
      <c r="AN26" s="38">
        <f t="shared" si="5"/>
        <v>0</v>
      </c>
      <c r="AO26" s="38">
        <f t="shared" si="6"/>
        <v>0</v>
      </c>
      <c r="AP26" s="38">
        <f t="shared" si="7"/>
        <v>0</v>
      </c>
      <c r="AQ26" s="38">
        <f t="shared" si="8"/>
        <v>0</v>
      </c>
      <c r="AR26" s="39">
        <f t="shared" si="9"/>
        <v>26</v>
      </c>
      <c r="AS26" s="40">
        <f>INDEX([1]T07.2026!$C:$C,MATCH(C26,[1]T07.2026!$B:$B,0))</f>
        <v>3</v>
      </c>
      <c r="AT26" s="42">
        <f>INDEX([1]T07.2026!$J:$J,MATCH(C26,[1]T07.2026!$B:$B,0))</f>
        <v>4</v>
      </c>
      <c r="AU26" s="41">
        <v>557550</v>
      </c>
      <c r="AV26" s="43"/>
      <c r="AW26" s="43"/>
      <c r="AX26" s="41">
        <v>100000</v>
      </c>
      <c r="AY26" s="41"/>
      <c r="AZ26" s="41"/>
      <c r="BA26" s="41"/>
      <c r="BB26" s="170"/>
      <c r="BC26" s="54">
        <f t="shared" si="10"/>
        <v>0</v>
      </c>
    </row>
    <row r="27" spans="1:56" ht="18.600000000000001" customHeight="1" x14ac:dyDescent="0.3">
      <c r="A27" s="33">
        <f>SUBTOTAL(3,$C$8:C27)</f>
        <v>20</v>
      </c>
      <c r="B27" s="68"/>
      <c r="C27" s="86" t="s">
        <v>74</v>
      </c>
      <c r="D27" s="84" t="s">
        <v>125</v>
      </c>
      <c r="E27" s="44">
        <v>45567</v>
      </c>
      <c r="F27" s="44"/>
      <c r="G27" s="69">
        <v>8</v>
      </c>
      <c r="H27" s="69">
        <v>8</v>
      </c>
      <c r="I27" s="69">
        <v>8</v>
      </c>
      <c r="J27" s="69">
        <v>8</v>
      </c>
      <c r="K27" s="69"/>
      <c r="L27" s="69">
        <v>8</v>
      </c>
      <c r="M27" s="69">
        <v>8</v>
      </c>
      <c r="N27" s="69">
        <v>8</v>
      </c>
      <c r="O27" s="69">
        <v>8</v>
      </c>
      <c r="P27" s="69">
        <v>8</v>
      </c>
      <c r="Q27" s="69">
        <v>8</v>
      </c>
      <c r="R27" s="69"/>
      <c r="S27" s="69">
        <v>8</v>
      </c>
      <c r="T27" s="69">
        <v>8</v>
      </c>
      <c r="U27" s="69">
        <v>8</v>
      </c>
      <c r="V27" s="69">
        <v>8</v>
      </c>
      <c r="W27" s="69">
        <v>8</v>
      </c>
      <c r="X27" s="69">
        <v>8</v>
      </c>
      <c r="Y27" s="69"/>
      <c r="Z27" s="69">
        <v>8</v>
      </c>
      <c r="AA27" s="69">
        <v>8</v>
      </c>
      <c r="AB27" s="69">
        <v>8</v>
      </c>
      <c r="AC27" s="69">
        <v>8</v>
      </c>
      <c r="AD27" s="69">
        <v>8</v>
      </c>
      <c r="AE27" s="69">
        <v>8</v>
      </c>
      <c r="AF27" s="69"/>
      <c r="AG27" s="69">
        <v>8</v>
      </c>
      <c r="AH27" s="69">
        <v>8</v>
      </c>
      <c r="AI27" s="69">
        <v>8</v>
      </c>
      <c r="AJ27" s="69">
        <v>8</v>
      </c>
      <c r="AK27" s="69">
        <v>8</v>
      </c>
      <c r="AL27" s="38">
        <f t="shared" si="3"/>
        <v>27</v>
      </c>
      <c r="AM27" s="38">
        <f t="shared" si="4"/>
        <v>0</v>
      </c>
      <c r="AN27" s="38">
        <f t="shared" si="5"/>
        <v>0</v>
      </c>
      <c r="AO27" s="38">
        <f t="shared" si="6"/>
        <v>0</v>
      </c>
      <c r="AP27" s="38">
        <f t="shared" si="7"/>
        <v>0</v>
      </c>
      <c r="AQ27" s="38">
        <f t="shared" si="8"/>
        <v>0</v>
      </c>
      <c r="AR27" s="39">
        <f t="shared" si="9"/>
        <v>26</v>
      </c>
      <c r="AS27" s="40">
        <f>INDEX([1]T07.2026!$C:$C,MATCH(C27,[1]T07.2026!$B:$B,0))</f>
        <v>3</v>
      </c>
      <c r="AT27" s="42">
        <f>INDEX([1]T07.2026!$J:$J,MATCH(C27,[1]T07.2026!$B:$B,0))</f>
        <v>4</v>
      </c>
      <c r="AU27" s="41">
        <v>557550</v>
      </c>
      <c r="AV27" s="43"/>
      <c r="AW27" s="43"/>
      <c r="AX27" s="41">
        <v>100000</v>
      </c>
      <c r="AY27" s="41"/>
      <c r="AZ27" s="41"/>
      <c r="BA27" s="41"/>
      <c r="BB27" s="170"/>
      <c r="BC27" s="54">
        <f t="shared" si="10"/>
        <v>0</v>
      </c>
    </row>
    <row r="28" spans="1:56" ht="15.6" customHeight="1" x14ac:dyDescent="0.3">
      <c r="A28" s="33">
        <f>SUBTOTAL(3,$C$8:C28)</f>
        <v>21</v>
      </c>
      <c r="B28" s="68"/>
      <c r="C28" s="86" t="s">
        <v>100</v>
      </c>
      <c r="D28" s="84" t="s">
        <v>22</v>
      </c>
      <c r="E28" s="44">
        <v>45817</v>
      </c>
      <c r="F28" s="44"/>
      <c r="G28" s="69">
        <v>8</v>
      </c>
      <c r="H28" s="69">
        <v>8</v>
      </c>
      <c r="I28" s="69">
        <v>8</v>
      </c>
      <c r="J28" s="69">
        <v>8</v>
      </c>
      <c r="K28" s="69"/>
      <c r="L28" s="69">
        <v>8</v>
      </c>
      <c r="M28" s="69">
        <v>8</v>
      </c>
      <c r="N28" s="69">
        <v>8</v>
      </c>
      <c r="O28" s="69">
        <v>8</v>
      </c>
      <c r="P28" s="69">
        <v>8</v>
      </c>
      <c r="Q28" s="69">
        <v>8</v>
      </c>
      <c r="R28" s="69"/>
      <c r="S28" s="69">
        <v>8</v>
      </c>
      <c r="T28" s="69">
        <v>8</v>
      </c>
      <c r="U28" s="69">
        <v>8</v>
      </c>
      <c r="V28" s="69">
        <v>8</v>
      </c>
      <c r="W28" s="69">
        <v>8</v>
      </c>
      <c r="X28" s="69">
        <v>8</v>
      </c>
      <c r="Y28" s="69"/>
      <c r="Z28" s="69">
        <v>8</v>
      </c>
      <c r="AA28" s="69">
        <v>8</v>
      </c>
      <c r="AB28" s="69">
        <v>8</v>
      </c>
      <c r="AC28" s="69">
        <v>8</v>
      </c>
      <c r="AD28" s="69">
        <v>8</v>
      </c>
      <c r="AE28" s="69" t="s">
        <v>27</v>
      </c>
      <c r="AF28" s="69"/>
      <c r="AG28" s="69">
        <v>8</v>
      </c>
      <c r="AH28" s="69">
        <v>8</v>
      </c>
      <c r="AI28" s="69">
        <v>8</v>
      </c>
      <c r="AJ28" s="69">
        <v>8</v>
      </c>
      <c r="AK28" s="69">
        <v>8</v>
      </c>
      <c r="AL28" s="38">
        <f t="shared" si="3"/>
        <v>26</v>
      </c>
      <c r="AM28" s="38">
        <f t="shared" si="4"/>
        <v>1</v>
      </c>
      <c r="AN28" s="38">
        <f t="shared" si="5"/>
        <v>0</v>
      </c>
      <c r="AO28" s="38">
        <f t="shared" si="6"/>
        <v>0</v>
      </c>
      <c r="AP28" s="38">
        <f t="shared" si="7"/>
        <v>0</v>
      </c>
      <c r="AQ28" s="38">
        <f t="shared" si="8"/>
        <v>1</v>
      </c>
      <c r="AR28" s="39">
        <f t="shared" si="9"/>
        <v>26</v>
      </c>
      <c r="AS28" s="40">
        <f>INDEX([1]T07.2026!$C:$C,MATCH(C28,[1]T07.2026!$B:$B,0))</f>
        <v>1</v>
      </c>
      <c r="AT28" s="42">
        <f>INDEX([1]T07.2026!$J:$J,MATCH(C28,[1]T07.2026!$B:$B,0))</f>
        <v>1</v>
      </c>
      <c r="AU28" s="41">
        <v>596610</v>
      </c>
      <c r="AV28" s="43"/>
      <c r="AW28" s="43"/>
      <c r="AX28" s="41">
        <v>100000</v>
      </c>
      <c r="AY28" s="41"/>
      <c r="AZ28" s="41"/>
      <c r="BA28" s="41"/>
      <c r="BB28" s="76" t="s">
        <v>113</v>
      </c>
      <c r="BC28" s="54">
        <f t="shared" si="10"/>
        <v>0</v>
      </c>
    </row>
    <row r="29" spans="1:56" ht="15.6" customHeight="1" x14ac:dyDescent="0.3">
      <c r="A29" s="33">
        <f>SUBTOTAL(3,$C$8:C29)</f>
        <v>22</v>
      </c>
      <c r="B29" s="68"/>
      <c r="C29" s="86" t="s">
        <v>101</v>
      </c>
      <c r="D29" s="84" t="s">
        <v>118</v>
      </c>
      <c r="E29" s="44">
        <v>45817</v>
      </c>
      <c r="F29" s="44"/>
      <c r="G29" s="69">
        <v>8</v>
      </c>
      <c r="H29" s="69">
        <v>8</v>
      </c>
      <c r="I29" s="69">
        <v>8</v>
      </c>
      <c r="J29" s="69">
        <v>8</v>
      </c>
      <c r="K29" s="69"/>
      <c r="L29" s="69">
        <v>8</v>
      </c>
      <c r="M29" s="69">
        <v>8</v>
      </c>
      <c r="N29" s="69">
        <v>8</v>
      </c>
      <c r="O29" s="69">
        <v>8</v>
      </c>
      <c r="P29" s="69">
        <v>8</v>
      </c>
      <c r="Q29" s="69">
        <v>8</v>
      </c>
      <c r="R29" s="69"/>
      <c r="S29" s="69">
        <v>8</v>
      </c>
      <c r="T29" s="69">
        <v>8</v>
      </c>
      <c r="U29" s="69">
        <v>8</v>
      </c>
      <c r="V29" s="69">
        <v>8</v>
      </c>
      <c r="W29" s="69">
        <v>8</v>
      </c>
      <c r="X29" s="69">
        <v>8</v>
      </c>
      <c r="Y29" s="69"/>
      <c r="Z29" s="69">
        <v>8</v>
      </c>
      <c r="AA29" s="69">
        <v>8</v>
      </c>
      <c r="AB29" s="69">
        <v>8</v>
      </c>
      <c r="AC29" s="69">
        <v>8</v>
      </c>
      <c r="AD29" s="69">
        <v>8</v>
      </c>
      <c r="AE29" s="69">
        <v>8</v>
      </c>
      <c r="AF29" s="69"/>
      <c r="AG29" s="69">
        <v>8</v>
      </c>
      <c r="AH29" s="69">
        <v>8</v>
      </c>
      <c r="AI29" s="69">
        <v>8</v>
      </c>
      <c r="AJ29" s="69">
        <v>8</v>
      </c>
      <c r="AK29" s="69">
        <v>8</v>
      </c>
      <c r="AL29" s="38">
        <f t="shared" si="3"/>
        <v>27</v>
      </c>
      <c r="AM29" s="38">
        <f t="shared" si="4"/>
        <v>0</v>
      </c>
      <c r="AN29" s="38">
        <f t="shared" si="5"/>
        <v>0</v>
      </c>
      <c r="AO29" s="38">
        <f t="shared" si="6"/>
        <v>0</v>
      </c>
      <c r="AP29" s="38">
        <f t="shared" si="7"/>
        <v>0</v>
      </c>
      <c r="AQ29" s="38">
        <f t="shared" si="8"/>
        <v>0</v>
      </c>
      <c r="AR29" s="39">
        <f t="shared" si="9"/>
        <v>26</v>
      </c>
      <c r="AS29" s="40">
        <f>INDEX([1]T07.2026!$C:$C,MATCH(C29,[1]T07.2026!$B:$B,0))</f>
        <v>0</v>
      </c>
      <c r="AT29" s="42">
        <f>INDEX([1]T07.2026!$J:$J,MATCH(C29,[1]T07.2026!$B:$B,0))</f>
        <v>1</v>
      </c>
      <c r="AU29" s="41">
        <v>840000</v>
      </c>
      <c r="AV29" s="43"/>
      <c r="AW29" s="43"/>
      <c r="AX29" s="41">
        <v>100000</v>
      </c>
      <c r="AY29" s="41"/>
      <c r="AZ29" s="41"/>
      <c r="BA29" s="41">
        <f>70000*15</f>
        <v>1050000</v>
      </c>
      <c r="BB29" s="92" t="s">
        <v>196</v>
      </c>
      <c r="BC29" s="54">
        <f t="shared" si="10"/>
        <v>0</v>
      </c>
    </row>
    <row r="30" spans="1:56" ht="15.6" customHeight="1" x14ac:dyDescent="0.3">
      <c r="A30" s="33">
        <f>SUBTOTAL(3,$C$8:C30)</f>
        <v>23</v>
      </c>
      <c r="B30" s="68"/>
      <c r="C30" s="86" t="s">
        <v>102</v>
      </c>
      <c r="D30" s="84" t="s">
        <v>117</v>
      </c>
      <c r="E30" s="44">
        <v>45838</v>
      </c>
      <c r="F30" s="44"/>
      <c r="G30" s="69">
        <v>8</v>
      </c>
      <c r="H30" s="69">
        <v>8</v>
      </c>
      <c r="I30" s="69">
        <v>8</v>
      </c>
      <c r="J30" s="69">
        <v>8</v>
      </c>
      <c r="K30" s="69"/>
      <c r="L30" s="69">
        <v>8</v>
      </c>
      <c r="M30" s="69">
        <v>8</v>
      </c>
      <c r="N30" s="69">
        <v>8</v>
      </c>
      <c r="O30" s="69">
        <v>8</v>
      </c>
      <c r="P30" s="69">
        <v>8</v>
      </c>
      <c r="Q30" s="69">
        <v>8</v>
      </c>
      <c r="R30" s="69"/>
      <c r="S30" s="69">
        <v>8</v>
      </c>
      <c r="T30" s="69">
        <v>8</v>
      </c>
      <c r="U30" s="69">
        <v>8</v>
      </c>
      <c r="V30" s="69">
        <v>8</v>
      </c>
      <c r="W30" s="69">
        <v>8</v>
      </c>
      <c r="X30" s="69">
        <v>8</v>
      </c>
      <c r="Y30" s="69"/>
      <c r="Z30" s="69">
        <v>8</v>
      </c>
      <c r="AA30" s="69">
        <v>8</v>
      </c>
      <c r="AB30" s="69">
        <v>8</v>
      </c>
      <c r="AC30" s="69">
        <v>8</v>
      </c>
      <c r="AD30" s="69">
        <v>8</v>
      </c>
      <c r="AE30" s="69">
        <v>8</v>
      </c>
      <c r="AF30" s="69"/>
      <c r="AG30" s="69">
        <v>8</v>
      </c>
      <c r="AH30" s="69">
        <v>8</v>
      </c>
      <c r="AI30" s="69">
        <v>8</v>
      </c>
      <c r="AJ30" s="69">
        <v>8</v>
      </c>
      <c r="AK30" s="69">
        <v>8</v>
      </c>
      <c r="AL30" s="38">
        <f t="shared" si="3"/>
        <v>27</v>
      </c>
      <c r="AM30" s="38">
        <f t="shared" si="4"/>
        <v>0</v>
      </c>
      <c r="AN30" s="38">
        <f t="shared" si="5"/>
        <v>0</v>
      </c>
      <c r="AO30" s="38">
        <f t="shared" si="6"/>
        <v>0</v>
      </c>
      <c r="AP30" s="38">
        <f t="shared" si="7"/>
        <v>0</v>
      </c>
      <c r="AQ30" s="38">
        <f t="shared" si="8"/>
        <v>0</v>
      </c>
      <c r="AR30" s="39">
        <f t="shared" si="9"/>
        <v>26</v>
      </c>
      <c r="AS30" s="40">
        <f>INDEX([1]T07.2026!$C:$C,MATCH(C30,[1]T07.2026!$B:$B,0))</f>
        <v>3</v>
      </c>
      <c r="AT30" s="42">
        <f>INDEX([1]T07.2026!$J:$J,MATCH(C30,[1]T07.2026!$B:$B,0))</f>
        <v>4</v>
      </c>
      <c r="AU30" s="73">
        <v>596610</v>
      </c>
      <c r="AV30" s="43"/>
      <c r="AW30" s="43"/>
      <c r="AX30" s="41"/>
      <c r="AY30" s="41"/>
      <c r="AZ30" s="41"/>
      <c r="BA30" s="41"/>
      <c r="BB30" s="92" t="s">
        <v>197</v>
      </c>
      <c r="BC30" s="54">
        <f t="shared" si="10"/>
        <v>0</v>
      </c>
    </row>
    <row r="31" spans="1:56" ht="15.6" customHeight="1" x14ac:dyDescent="0.3">
      <c r="A31" s="33">
        <f>SUBTOTAL(3,$C$8:C31)</f>
        <v>24</v>
      </c>
      <c r="B31" s="68"/>
      <c r="C31" s="86" t="s">
        <v>103</v>
      </c>
      <c r="D31" s="84" t="s">
        <v>111</v>
      </c>
      <c r="E31" s="44">
        <v>45838</v>
      </c>
      <c r="F31" s="44"/>
      <c r="G31" s="69">
        <v>8</v>
      </c>
      <c r="H31" s="69">
        <v>8</v>
      </c>
      <c r="I31" s="69">
        <v>8</v>
      </c>
      <c r="J31" s="69">
        <v>8</v>
      </c>
      <c r="K31" s="69"/>
      <c r="L31" s="69">
        <v>8</v>
      </c>
      <c r="M31" s="69">
        <v>8</v>
      </c>
      <c r="N31" s="69">
        <v>8</v>
      </c>
      <c r="O31" s="69">
        <v>8</v>
      </c>
      <c r="P31" s="69">
        <v>8</v>
      </c>
      <c r="Q31" s="69">
        <v>8</v>
      </c>
      <c r="R31" s="69"/>
      <c r="S31" s="69">
        <v>8</v>
      </c>
      <c r="T31" s="69">
        <v>8</v>
      </c>
      <c r="U31" s="69">
        <v>8</v>
      </c>
      <c r="V31" s="69">
        <v>8</v>
      </c>
      <c r="W31" s="69">
        <v>8</v>
      </c>
      <c r="X31" s="69">
        <v>8</v>
      </c>
      <c r="Y31" s="69"/>
      <c r="Z31" s="69">
        <v>8</v>
      </c>
      <c r="AA31" s="69">
        <v>8</v>
      </c>
      <c r="AB31" s="69">
        <v>8</v>
      </c>
      <c r="AC31" s="69">
        <v>8</v>
      </c>
      <c r="AD31" s="69">
        <v>8</v>
      </c>
      <c r="AE31" s="69">
        <v>8</v>
      </c>
      <c r="AF31" s="69"/>
      <c r="AG31" s="69">
        <v>8</v>
      </c>
      <c r="AH31" s="69">
        <v>8</v>
      </c>
      <c r="AI31" s="69">
        <v>8</v>
      </c>
      <c r="AJ31" s="69">
        <v>8</v>
      </c>
      <c r="AK31" s="69">
        <v>8</v>
      </c>
      <c r="AL31" s="38">
        <f t="shared" si="3"/>
        <v>27</v>
      </c>
      <c r="AM31" s="38">
        <f t="shared" si="4"/>
        <v>0</v>
      </c>
      <c r="AN31" s="38">
        <f t="shared" si="5"/>
        <v>0</v>
      </c>
      <c r="AO31" s="38">
        <f t="shared" si="6"/>
        <v>0</v>
      </c>
      <c r="AP31" s="38">
        <f t="shared" si="7"/>
        <v>0</v>
      </c>
      <c r="AQ31" s="38">
        <f t="shared" si="8"/>
        <v>0</v>
      </c>
      <c r="AR31" s="39">
        <f t="shared" si="9"/>
        <v>26</v>
      </c>
      <c r="AS31" s="40">
        <f>INDEX([1]T07.2026!$C:$C,MATCH(C31,[1]T07.2026!$B:$B,0))</f>
        <v>2</v>
      </c>
      <c r="AT31" s="42">
        <f>INDEX([1]T07.2026!$J:$J,MATCH(C31,[1]T07.2026!$B:$B,0))</f>
        <v>3</v>
      </c>
      <c r="AU31" s="91"/>
      <c r="AV31" s="43"/>
      <c r="AW31" s="43"/>
      <c r="AX31" s="41">
        <v>100000</v>
      </c>
      <c r="AY31" s="41"/>
      <c r="AZ31" s="41"/>
      <c r="BA31" s="41"/>
      <c r="BB31" s="144" t="s">
        <v>114</v>
      </c>
      <c r="BC31" s="54">
        <f t="shared" si="10"/>
        <v>0</v>
      </c>
    </row>
    <row r="32" spans="1:56" ht="15.6" customHeight="1" x14ac:dyDescent="0.3">
      <c r="A32" s="33">
        <f>SUBTOTAL(3,$C$8:C32)</f>
        <v>25</v>
      </c>
      <c r="B32" s="68"/>
      <c r="C32" s="86" t="s">
        <v>112</v>
      </c>
      <c r="D32" s="84" t="s">
        <v>111</v>
      </c>
      <c r="E32" s="44">
        <v>45870</v>
      </c>
      <c r="F32" s="44"/>
      <c r="G32" s="69">
        <v>8</v>
      </c>
      <c r="H32" s="69">
        <v>8</v>
      </c>
      <c r="I32" s="69">
        <v>8</v>
      </c>
      <c r="J32" s="69">
        <v>8</v>
      </c>
      <c r="K32" s="69"/>
      <c r="L32" s="69">
        <v>8</v>
      </c>
      <c r="M32" s="69">
        <v>8</v>
      </c>
      <c r="N32" s="69">
        <v>8</v>
      </c>
      <c r="O32" s="69">
        <v>8</v>
      </c>
      <c r="P32" s="69">
        <v>8</v>
      </c>
      <c r="Q32" s="69">
        <v>8</v>
      </c>
      <c r="R32" s="69"/>
      <c r="S32" s="69">
        <v>8</v>
      </c>
      <c r="T32" s="69">
        <v>8</v>
      </c>
      <c r="U32" s="69">
        <v>8</v>
      </c>
      <c r="V32" s="69">
        <v>8</v>
      </c>
      <c r="W32" s="69">
        <v>8</v>
      </c>
      <c r="X32" s="69">
        <v>8</v>
      </c>
      <c r="Y32" s="69"/>
      <c r="Z32" s="69">
        <v>8</v>
      </c>
      <c r="AA32" s="69">
        <v>8</v>
      </c>
      <c r="AB32" s="69">
        <v>8</v>
      </c>
      <c r="AC32" s="69">
        <v>8</v>
      </c>
      <c r="AD32" s="69">
        <v>8</v>
      </c>
      <c r="AE32" s="69">
        <v>8</v>
      </c>
      <c r="AF32" s="69"/>
      <c r="AG32" s="69">
        <v>8</v>
      </c>
      <c r="AH32" s="69">
        <v>8</v>
      </c>
      <c r="AI32" s="69">
        <v>8</v>
      </c>
      <c r="AJ32" s="69">
        <v>8</v>
      </c>
      <c r="AK32" s="69">
        <v>8</v>
      </c>
      <c r="AL32" s="38">
        <f t="shared" si="3"/>
        <v>27</v>
      </c>
      <c r="AM32" s="38">
        <f t="shared" si="4"/>
        <v>0</v>
      </c>
      <c r="AN32" s="38">
        <f t="shared" si="5"/>
        <v>0</v>
      </c>
      <c r="AO32" s="38">
        <f t="shared" si="6"/>
        <v>0</v>
      </c>
      <c r="AP32" s="38">
        <f t="shared" si="7"/>
        <v>0</v>
      </c>
      <c r="AQ32" s="38">
        <f t="shared" si="8"/>
        <v>0</v>
      </c>
      <c r="AR32" s="39">
        <f t="shared" si="9"/>
        <v>26</v>
      </c>
      <c r="AS32" s="40">
        <f>INDEX([1]T07.2026!$C:$C,MATCH(C32,[1]T07.2026!$B:$B,0))</f>
        <v>0</v>
      </c>
      <c r="AT32" s="42">
        <f>INDEX([1]T07.2026!$J:$J,MATCH(C32,[1]T07.2026!$B:$B,0))</f>
        <v>1</v>
      </c>
      <c r="AU32" s="91"/>
      <c r="AV32" s="43"/>
      <c r="AW32" s="43"/>
      <c r="AX32" s="41">
        <v>100000</v>
      </c>
      <c r="AY32" s="41"/>
      <c r="AZ32" s="41"/>
      <c r="BA32" s="41"/>
      <c r="BB32" s="144" t="s">
        <v>119</v>
      </c>
      <c r="BC32" s="54">
        <f t="shared" si="10"/>
        <v>0</v>
      </c>
    </row>
    <row r="33" spans="1:55" ht="15.6" customHeight="1" x14ac:dyDescent="0.3">
      <c r="A33" s="33">
        <f>SUBTOTAL(3,$C$8:C33)</f>
        <v>26</v>
      </c>
      <c r="B33" s="68"/>
      <c r="C33" s="86" t="s">
        <v>116</v>
      </c>
      <c r="D33" s="84" t="s">
        <v>22</v>
      </c>
      <c r="E33" s="44">
        <v>45876</v>
      </c>
      <c r="F33" s="44"/>
      <c r="G33" s="69">
        <v>8</v>
      </c>
      <c r="H33" s="69">
        <v>8</v>
      </c>
      <c r="I33" s="69">
        <v>8</v>
      </c>
      <c r="J33" s="69">
        <v>8</v>
      </c>
      <c r="K33" s="69"/>
      <c r="L33" s="69">
        <v>8</v>
      </c>
      <c r="M33" s="69">
        <v>8</v>
      </c>
      <c r="N33" s="69">
        <v>8</v>
      </c>
      <c r="O33" s="69">
        <v>8</v>
      </c>
      <c r="P33" s="69">
        <v>8</v>
      </c>
      <c r="Q33" s="69" t="s">
        <v>27</v>
      </c>
      <c r="R33" s="69"/>
      <c r="S33" s="69" t="s">
        <v>30</v>
      </c>
      <c r="T33" s="69">
        <v>8</v>
      </c>
      <c r="U33" s="69">
        <v>8</v>
      </c>
      <c r="V33" s="69" t="s">
        <v>224</v>
      </c>
      <c r="W33" s="69">
        <v>8</v>
      </c>
      <c r="X33" s="69">
        <v>8</v>
      </c>
      <c r="Y33" s="69"/>
      <c r="Z33" s="69">
        <v>8</v>
      </c>
      <c r="AA33" s="69">
        <v>8</v>
      </c>
      <c r="AB33" s="69">
        <v>8</v>
      </c>
      <c r="AC33" s="69">
        <v>8</v>
      </c>
      <c r="AD33" s="69">
        <v>8</v>
      </c>
      <c r="AE33" s="69">
        <v>8</v>
      </c>
      <c r="AF33" s="69"/>
      <c r="AG33" s="69">
        <v>8</v>
      </c>
      <c r="AH33" s="69">
        <v>8</v>
      </c>
      <c r="AI33" s="69">
        <v>8</v>
      </c>
      <c r="AJ33" s="69">
        <v>8</v>
      </c>
      <c r="AK33" s="69">
        <v>8</v>
      </c>
      <c r="AL33" s="38">
        <f t="shared" si="3"/>
        <v>24</v>
      </c>
      <c r="AM33" s="38">
        <f t="shared" si="4"/>
        <v>1</v>
      </c>
      <c r="AN33" s="38">
        <f t="shared" si="5"/>
        <v>0</v>
      </c>
      <c r="AO33" s="38">
        <f t="shared" si="6"/>
        <v>0</v>
      </c>
      <c r="AP33" s="38">
        <f>COUNTIF(G33:AK33,"KL")+COUNTIF(G33:AK33,"KL/2")*0.5+COUNTIF(G33:AK33,"4")*0.5+COUNTIF(G33:AK33,"")-$D$4+COUNTIF(G33:AK33,"N")+COUNTIF(G33:AK33,"0")+COUNTIF(G33:AK33,"KP")</f>
        <v>2</v>
      </c>
      <c r="AQ33" s="38">
        <f t="shared" si="8"/>
        <v>3</v>
      </c>
      <c r="AR33" s="39">
        <f t="shared" si="9"/>
        <v>24</v>
      </c>
      <c r="AS33" s="40">
        <f>INDEX([1]T07.2026!$C:$C,MATCH(C33,[1]T07.2026!$B:$B,0))</f>
        <v>0.5</v>
      </c>
      <c r="AT33" s="42">
        <f>INDEX([1]T07.2026!$J:$J,MATCH(C33,[1]T07.2026!$B:$B,0))</f>
        <v>0.5</v>
      </c>
      <c r="AU33" s="73">
        <v>596610</v>
      </c>
      <c r="AV33" s="43"/>
      <c r="AW33" s="43"/>
      <c r="AX33" s="41"/>
      <c r="AY33" s="41"/>
      <c r="AZ33" s="41"/>
      <c r="BA33" s="41"/>
      <c r="BB33" s="76" t="s">
        <v>124</v>
      </c>
      <c r="BC33" s="54">
        <f t="shared" si="10"/>
        <v>0</v>
      </c>
    </row>
    <row r="34" spans="1:55" ht="15.6" customHeight="1" x14ac:dyDescent="0.3">
      <c r="A34" s="33">
        <f>SUBTOTAL(3,$C$8:C34)</f>
        <v>27</v>
      </c>
      <c r="B34" s="68"/>
      <c r="C34" s="50" t="s">
        <v>123</v>
      </c>
      <c r="D34" s="84" t="s">
        <v>22</v>
      </c>
      <c r="E34" s="44">
        <v>45943</v>
      </c>
      <c r="F34" s="44"/>
      <c r="G34" s="69">
        <v>8</v>
      </c>
      <c r="H34" s="69">
        <v>8</v>
      </c>
      <c r="I34" s="69">
        <v>8</v>
      </c>
      <c r="J34" s="69">
        <v>8</v>
      </c>
      <c r="K34" s="69"/>
      <c r="L34" s="69">
        <v>8</v>
      </c>
      <c r="M34" s="69">
        <v>8</v>
      </c>
      <c r="N34" s="69">
        <v>8</v>
      </c>
      <c r="O34" s="69">
        <v>8</v>
      </c>
      <c r="P34" s="69">
        <v>8</v>
      </c>
      <c r="Q34" s="69">
        <v>8</v>
      </c>
      <c r="R34" s="69"/>
      <c r="S34" s="69" t="s">
        <v>27</v>
      </c>
      <c r="T34" s="69">
        <v>8</v>
      </c>
      <c r="U34" s="69">
        <v>8</v>
      </c>
      <c r="V34" s="69">
        <v>8</v>
      </c>
      <c r="W34" s="69">
        <v>8</v>
      </c>
      <c r="X34" s="69">
        <v>8</v>
      </c>
      <c r="Y34" s="69"/>
      <c r="Z34" s="69">
        <v>8</v>
      </c>
      <c r="AA34" s="69">
        <v>8</v>
      </c>
      <c r="AB34" s="69">
        <v>8</v>
      </c>
      <c r="AC34" s="69">
        <v>8</v>
      </c>
      <c r="AD34" s="69">
        <v>8</v>
      </c>
      <c r="AE34" s="69">
        <v>8</v>
      </c>
      <c r="AF34" s="69"/>
      <c r="AG34" s="69">
        <v>8</v>
      </c>
      <c r="AH34" s="69">
        <v>8</v>
      </c>
      <c r="AI34" s="69">
        <v>8</v>
      </c>
      <c r="AJ34" s="69">
        <v>8</v>
      </c>
      <c r="AK34" s="69">
        <v>8</v>
      </c>
      <c r="AL34" s="38">
        <f t="shared" si="3"/>
        <v>26</v>
      </c>
      <c r="AM34" s="38">
        <f t="shared" si="4"/>
        <v>1</v>
      </c>
      <c r="AN34" s="38">
        <f t="shared" si="5"/>
        <v>0</v>
      </c>
      <c r="AO34" s="38">
        <f t="shared" si="6"/>
        <v>0</v>
      </c>
      <c r="AP34" s="38">
        <f t="shared" si="7"/>
        <v>0</v>
      </c>
      <c r="AQ34" s="38">
        <f t="shared" si="8"/>
        <v>1</v>
      </c>
      <c r="AR34" s="39">
        <f t="shared" si="9"/>
        <v>26</v>
      </c>
      <c r="AS34" s="40">
        <f>INDEX([1]T07.2026!$C:$C,MATCH(C34,[1]T07.2026!$B:$B,0))</f>
        <v>0</v>
      </c>
      <c r="AT34" s="42">
        <f>INDEX([1]T07.2026!$J:$J,MATCH(C34,[1]T07.2026!$B:$B,0))</f>
        <v>0</v>
      </c>
      <c r="AU34" s="73">
        <v>607296.69000000006</v>
      </c>
      <c r="AV34" s="43"/>
      <c r="AW34" s="43"/>
      <c r="AX34" s="41"/>
      <c r="AY34" s="41"/>
      <c r="AZ34" s="41"/>
      <c r="BA34" s="41"/>
      <c r="BB34" s="92" t="s">
        <v>226</v>
      </c>
      <c r="BC34" s="54">
        <f t="shared" si="10"/>
        <v>0</v>
      </c>
    </row>
    <row r="35" spans="1:55" ht="15.6" customHeight="1" x14ac:dyDescent="0.3">
      <c r="A35" s="33">
        <f>SUBTOTAL(3,$C$8:C35)</f>
        <v>28</v>
      </c>
      <c r="B35" s="68"/>
      <c r="C35" s="50" t="s">
        <v>26</v>
      </c>
      <c r="D35" s="84" t="s">
        <v>22</v>
      </c>
      <c r="E35" s="44"/>
      <c r="F35" s="44"/>
      <c r="G35" s="69">
        <v>8</v>
      </c>
      <c r="H35" s="69">
        <v>8</v>
      </c>
      <c r="I35" s="69">
        <v>8</v>
      </c>
      <c r="J35" s="69">
        <v>8</v>
      </c>
      <c r="K35" s="69"/>
      <c r="L35" s="69">
        <v>8</v>
      </c>
      <c r="M35" s="69">
        <v>8</v>
      </c>
      <c r="N35" s="69">
        <v>8</v>
      </c>
      <c r="O35" s="69">
        <v>8</v>
      </c>
      <c r="P35" s="69">
        <v>8</v>
      </c>
      <c r="Q35" s="69">
        <v>8</v>
      </c>
      <c r="R35" s="69"/>
      <c r="S35" s="69">
        <v>8</v>
      </c>
      <c r="T35" s="69">
        <v>8</v>
      </c>
      <c r="U35" s="69">
        <v>8</v>
      </c>
      <c r="V35" s="69">
        <v>8</v>
      </c>
      <c r="W35" s="69">
        <v>8</v>
      </c>
      <c r="X35" s="69">
        <v>8</v>
      </c>
      <c r="Y35" s="69"/>
      <c r="Z35" s="69">
        <v>8</v>
      </c>
      <c r="AA35" s="69">
        <v>8</v>
      </c>
      <c r="AB35" s="69">
        <v>8</v>
      </c>
      <c r="AC35" s="69">
        <v>8</v>
      </c>
      <c r="AD35" s="69">
        <v>8</v>
      </c>
      <c r="AE35" s="69">
        <v>8</v>
      </c>
      <c r="AF35" s="69"/>
      <c r="AG35" s="69">
        <v>8</v>
      </c>
      <c r="AH35" s="69">
        <v>8</v>
      </c>
      <c r="AI35" s="69">
        <v>8</v>
      </c>
      <c r="AJ35" s="69">
        <v>8</v>
      </c>
      <c r="AK35" s="69">
        <v>8</v>
      </c>
      <c r="AL35" s="38">
        <f t="shared" si="3"/>
        <v>27</v>
      </c>
      <c r="AM35" s="38">
        <f t="shared" si="4"/>
        <v>0</v>
      </c>
      <c r="AN35" s="38">
        <f t="shared" si="5"/>
        <v>0</v>
      </c>
      <c r="AO35" s="38">
        <f t="shared" si="6"/>
        <v>0</v>
      </c>
      <c r="AP35" s="38">
        <f t="shared" si="7"/>
        <v>0</v>
      </c>
      <c r="AQ35" s="38">
        <f t="shared" si="8"/>
        <v>0</v>
      </c>
      <c r="AR35" s="39">
        <f t="shared" si="9"/>
        <v>26</v>
      </c>
      <c r="AS35" s="40">
        <f>INDEX([1]T07.2026!$C:$C,MATCH(C35,[1]T07.2026!$B:$B,0))</f>
        <v>0</v>
      </c>
      <c r="AT35" s="42">
        <f>INDEX([1]T07.2026!$J:$J,MATCH(C35,[1]T07.2026!$B:$B,0))</f>
        <v>1</v>
      </c>
      <c r="AU35" s="73">
        <v>636215.57999999996</v>
      </c>
      <c r="AV35" s="43"/>
      <c r="AW35" s="43"/>
      <c r="AX35" s="41"/>
      <c r="AY35" s="41"/>
      <c r="AZ35" s="41">
        <v>300000</v>
      </c>
      <c r="BA35" s="41"/>
      <c r="BB35" s="92" t="s">
        <v>191</v>
      </c>
      <c r="BC35" s="54">
        <f t="shared" si="10"/>
        <v>0</v>
      </c>
    </row>
    <row r="36" spans="1:55" ht="15.6" customHeight="1" x14ac:dyDescent="0.3">
      <c r="A36" s="33">
        <f>SUBTOTAL(3,$C$8:C36)</f>
        <v>29</v>
      </c>
      <c r="B36" s="68"/>
      <c r="C36" s="50" t="s">
        <v>133</v>
      </c>
      <c r="D36" s="84" t="s">
        <v>22</v>
      </c>
      <c r="E36" s="44">
        <v>46016</v>
      </c>
      <c r="F36" s="44"/>
      <c r="G36" s="69">
        <v>8</v>
      </c>
      <c r="H36" s="69">
        <v>8</v>
      </c>
      <c r="I36" s="69">
        <v>8</v>
      </c>
      <c r="J36" s="69">
        <v>8</v>
      </c>
      <c r="K36" s="69"/>
      <c r="L36" s="69">
        <v>8</v>
      </c>
      <c r="M36" s="69">
        <v>8</v>
      </c>
      <c r="N36" s="69">
        <v>8</v>
      </c>
      <c r="O36" s="69">
        <v>8</v>
      </c>
      <c r="P36" s="69">
        <v>8</v>
      </c>
      <c r="Q36" s="69">
        <v>8</v>
      </c>
      <c r="R36" s="69"/>
      <c r="S36" s="69">
        <v>8</v>
      </c>
      <c r="T36" s="69">
        <v>8</v>
      </c>
      <c r="U36" s="69">
        <v>8</v>
      </c>
      <c r="V36" s="69">
        <v>8</v>
      </c>
      <c r="W36" s="69">
        <v>8</v>
      </c>
      <c r="X36" s="69">
        <v>8</v>
      </c>
      <c r="Y36" s="69"/>
      <c r="Z36" s="69">
        <v>8</v>
      </c>
      <c r="AA36" s="69">
        <v>8</v>
      </c>
      <c r="AB36" s="69">
        <v>8</v>
      </c>
      <c r="AC36" s="69">
        <v>8</v>
      </c>
      <c r="AD36" s="69">
        <v>8</v>
      </c>
      <c r="AE36" s="69">
        <v>8</v>
      </c>
      <c r="AF36" s="69"/>
      <c r="AG36" s="69">
        <v>8</v>
      </c>
      <c r="AH36" s="69">
        <v>8</v>
      </c>
      <c r="AI36" s="69">
        <v>8</v>
      </c>
      <c r="AJ36" s="69">
        <v>8</v>
      </c>
      <c r="AK36" s="69">
        <v>8</v>
      </c>
      <c r="AL36" s="38">
        <f t="shared" si="3"/>
        <v>27</v>
      </c>
      <c r="AM36" s="38">
        <f t="shared" si="4"/>
        <v>0</v>
      </c>
      <c r="AN36" s="38">
        <f t="shared" si="5"/>
        <v>0</v>
      </c>
      <c r="AO36" s="38">
        <f t="shared" si="6"/>
        <v>0</v>
      </c>
      <c r="AP36" s="38">
        <f t="shared" si="7"/>
        <v>0</v>
      </c>
      <c r="AQ36" s="38">
        <f t="shared" si="8"/>
        <v>0</v>
      </c>
      <c r="AR36" s="39">
        <f t="shared" si="9"/>
        <v>26</v>
      </c>
      <c r="AS36" s="40">
        <f>INDEX([1]T07.2026!$C:$C,MATCH(C36,[1]T07.2026!$B:$B,0))</f>
        <v>0</v>
      </c>
      <c r="AT36" s="42">
        <f>INDEX([1]T07.2026!$J:$J,MATCH(C36,[1]T07.2026!$B:$B,0))</f>
        <v>1</v>
      </c>
      <c r="AU36" s="41">
        <v>596610</v>
      </c>
      <c r="AV36" s="43"/>
      <c r="AW36" s="43"/>
      <c r="AX36" s="41">
        <v>100000</v>
      </c>
      <c r="AY36" s="41"/>
      <c r="AZ36" s="41"/>
      <c r="BA36" s="41"/>
      <c r="BB36" s="142" t="s">
        <v>157</v>
      </c>
      <c r="BC36" s="54">
        <f t="shared" si="10"/>
        <v>0</v>
      </c>
    </row>
    <row r="37" spans="1:55" ht="15.6" customHeight="1" x14ac:dyDescent="0.3">
      <c r="A37" s="33">
        <f>SUBTOTAL(3,$C$8:C37)</f>
        <v>30</v>
      </c>
      <c r="B37" s="68"/>
      <c r="C37" s="50" t="s">
        <v>148</v>
      </c>
      <c r="D37" s="84" t="s">
        <v>22</v>
      </c>
      <c r="E37" s="44">
        <v>46083</v>
      </c>
      <c r="F37" s="44"/>
      <c r="G37" s="69">
        <v>8</v>
      </c>
      <c r="H37" s="69">
        <v>8</v>
      </c>
      <c r="I37" s="69">
        <v>8</v>
      </c>
      <c r="J37" s="69">
        <v>8</v>
      </c>
      <c r="K37" s="69"/>
      <c r="L37" s="69">
        <v>8</v>
      </c>
      <c r="M37" s="69">
        <v>8</v>
      </c>
      <c r="N37" s="69">
        <v>8</v>
      </c>
      <c r="O37" s="69">
        <v>8</v>
      </c>
      <c r="P37" s="69">
        <v>8</v>
      </c>
      <c r="Q37" s="69">
        <v>8</v>
      </c>
      <c r="R37" s="69"/>
      <c r="S37" s="69">
        <v>8</v>
      </c>
      <c r="T37" s="69">
        <v>8</v>
      </c>
      <c r="U37" s="69">
        <v>8</v>
      </c>
      <c r="V37" s="69">
        <v>8</v>
      </c>
      <c r="W37" s="69">
        <v>8</v>
      </c>
      <c r="X37" s="69">
        <v>8</v>
      </c>
      <c r="Y37" s="69"/>
      <c r="Z37" s="69">
        <v>8</v>
      </c>
      <c r="AA37" s="69">
        <v>8</v>
      </c>
      <c r="AB37" s="69">
        <v>8</v>
      </c>
      <c r="AC37" s="69" t="s">
        <v>27</v>
      </c>
      <c r="AD37" s="69">
        <v>8</v>
      </c>
      <c r="AE37" s="69">
        <v>8</v>
      </c>
      <c r="AF37" s="69"/>
      <c r="AG37" s="69">
        <v>8</v>
      </c>
      <c r="AH37" s="69">
        <v>8</v>
      </c>
      <c r="AI37" s="69">
        <v>8</v>
      </c>
      <c r="AJ37" s="69">
        <v>8</v>
      </c>
      <c r="AK37" s="69">
        <v>8</v>
      </c>
      <c r="AL37" s="38">
        <f t="shared" si="3"/>
        <v>26</v>
      </c>
      <c r="AM37" s="38">
        <f t="shared" si="4"/>
        <v>1</v>
      </c>
      <c r="AN37" s="38">
        <f t="shared" si="5"/>
        <v>0</v>
      </c>
      <c r="AO37" s="38">
        <f t="shared" si="6"/>
        <v>0</v>
      </c>
      <c r="AP37" s="38">
        <f t="shared" si="7"/>
        <v>0</v>
      </c>
      <c r="AQ37" s="38">
        <f t="shared" si="8"/>
        <v>1</v>
      </c>
      <c r="AR37" s="39">
        <f t="shared" si="9"/>
        <v>26</v>
      </c>
      <c r="AS37" s="40">
        <f>INDEX([1]T07.2026!$C:$C,MATCH(C37,[1]T07.2026!$B:$B,0))</f>
        <v>0.5</v>
      </c>
      <c r="AT37" s="42">
        <f>INDEX([1]T07.2026!$J:$J,MATCH(C37,[1]T07.2026!$B:$B,0))</f>
        <v>0.5</v>
      </c>
      <c r="AU37" s="41">
        <v>596610</v>
      </c>
      <c r="AV37" s="43"/>
      <c r="AW37" s="43"/>
      <c r="AX37" s="40"/>
      <c r="AY37" s="41"/>
      <c r="AZ37" s="41"/>
      <c r="BA37" s="41"/>
      <c r="BB37" s="142" t="s">
        <v>163</v>
      </c>
      <c r="BC37" s="54">
        <f t="shared" si="10"/>
        <v>0</v>
      </c>
    </row>
    <row r="38" spans="1:55" ht="15.6" customHeight="1" x14ac:dyDescent="0.3">
      <c r="A38" s="33">
        <f>SUBTOTAL(3,$C$8:C38)</f>
        <v>31</v>
      </c>
      <c r="B38" s="68"/>
      <c r="C38" s="50" t="s">
        <v>149</v>
      </c>
      <c r="D38" s="84" t="s">
        <v>31</v>
      </c>
      <c r="E38" s="44">
        <v>46104</v>
      </c>
      <c r="F38" s="44"/>
      <c r="G38" s="69">
        <v>8</v>
      </c>
      <c r="H38" s="69">
        <v>8</v>
      </c>
      <c r="I38" s="69">
        <v>8</v>
      </c>
      <c r="J38" s="69">
        <v>8</v>
      </c>
      <c r="K38" s="69"/>
      <c r="L38" s="69">
        <v>8</v>
      </c>
      <c r="M38" s="69">
        <v>8</v>
      </c>
      <c r="N38" s="69">
        <v>8</v>
      </c>
      <c r="O38" s="69">
        <v>8</v>
      </c>
      <c r="P38" s="69">
        <v>8</v>
      </c>
      <c r="Q38" s="69">
        <v>8</v>
      </c>
      <c r="R38" s="69"/>
      <c r="S38" s="69">
        <v>8</v>
      </c>
      <c r="T38" s="69">
        <v>8</v>
      </c>
      <c r="U38" s="69">
        <v>8</v>
      </c>
      <c r="V38" s="69">
        <v>8</v>
      </c>
      <c r="W38" s="69">
        <v>8</v>
      </c>
      <c r="X38" s="69">
        <v>8</v>
      </c>
      <c r="Y38" s="69"/>
      <c r="Z38" s="69">
        <v>8</v>
      </c>
      <c r="AA38" s="69">
        <v>8</v>
      </c>
      <c r="AB38" s="69">
        <v>8</v>
      </c>
      <c r="AC38" s="69">
        <v>8</v>
      </c>
      <c r="AD38" s="69">
        <v>8</v>
      </c>
      <c r="AE38" s="69">
        <v>8</v>
      </c>
      <c r="AF38" s="69"/>
      <c r="AG38" s="69">
        <v>8</v>
      </c>
      <c r="AH38" s="69">
        <v>8</v>
      </c>
      <c r="AI38" s="69">
        <v>8</v>
      </c>
      <c r="AJ38" s="69">
        <v>8</v>
      </c>
      <c r="AK38" s="69">
        <v>8</v>
      </c>
      <c r="AL38" s="38">
        <f t="shared" si="3"/>
        <v>27</v>
      </c>
      <c r="AM38" s="38">
        <f t="shared" si="4"/>
        <v>0</v>
      </c>
      <c r="AN38" s="38">
        <f t="shared" si="5"/>
        <v>0</v>
      </c>
      <c r="AO38" s="38">
        <f t="shared" si="6"/>
        <v>0</v>
      </c>
      <c r="AP38" s="38">
        <f t="shared" si="7"/>
        <v>0</v>
      </c>
      <c r="AQ38" s="38">
        <f t="shared" si="8"/>
        <v>0</v>
      </c>
      <c r="AR38" s="39">
        <f t="shared" si="9"/>
        <v>26</v>
      </c>
      <c r="AS38" s="40">
        <f>INDEX([1]T07.2026!$C:$C,MATCH(C38,[1]T07.2026!$B:$B,0))</f>
        <v>0</v>
      </c>
      <c r="AT38" s="42">
        <f>INDEX([1]T07.2026!$J:$J,MATCH(C38,[1]T07.2026!$B:$B,0))</f>
        <v>1</v>
      </c>
      <c r="AU38" s="41">
        <v>578377.79999999993</v>
      </c>
      <c r="AV38" s="43"/>
      <c r="AW38" s="43"/>
      <c r="AX38" s="41">
        <v>100000</v>
      </c>
      <c r="AY38" s="41"/>
      <c r="AZ38" s="41"/>
      <c r="BA38" s="41"/>
      <c r="BB38" s="92" t="s">
        <v>184</v>
      </c>
      <c r="BC38" s="54">
        <f t="shared" si="10"/>
        <v>0</v>
      </c>
    </row>
    <row r="39" spans="1:55" ht="15.6" customHeight="1" x14ac:dyDescent="0.3">
      <c r="A39" s="33">
        <f>SUBTOTAL(3,$C$8:C39)</f>
        <v>32</v>
      </c>
      <c r="B39" s="68"/>
      <c r="C39" s="50" t="s">
        <v>187</v>
      </c>
      <c r="D39" s="84" t="s">
        <v>22</v>
      </c>
      <c r="E39" s="44">
        <v>46143</v>
      </c>
      <c r="F39" s="44"/>
      <c r="G39" s="69">
        <v>8</v>
      </c>
      <c r="H39" s="69">
        <v>8</v>
      </c>
      <c r="I39" s="69">
        <v>8</v>
      </c>
      <c r="J39" s="69">
        <v>8</v>
      </c>
      <c r="K39" s="69"/>
      <c r="L39" s="69">
        <v>8</v>
      </c>
      <c r="M39" s="69">
        <v>8</v>
      </c>
      <c r="N39" s="69">
        <v>8</v>
      </c>
      <c r="O39" s="69">
        <v>8</v>
      </c>
      <c r="P39" s="69">
        <v>8</v>
      </c>
      <c r="Q39" s="69">
        <v>8</v>
      </c>
      <c r="R39" s="69"/>
      <c r="S39" s="69">
        <v>8</v>
      </c>
      <c r="T39" s="69">
        <v>8</v>
      </c>
      <c r="U39" s="69">
        <v>8</v>
      </c>
      <c r="V39" s="69">
        <v>8</v>
      </c>
      <c r="W39" s="69">
        <v>8</v>
      </c>
      <c r="X39" s="69">
        <v>8</v>
      </c>
      <c r="Y39" s="69"/>
      <c r="Z39" s="69">
        <v>8</v>
      </c>
      <c r="AA39" s="69">
        <v>8</v>
      </c>
      <c r="AB39" s="69">
        <v>8</v>
      </c>
      <c r="AC39" s="69">
        <v>8</v>
      </c>
      <c r="AD39" s="69">
        <v>8</v>
      </c>
      <c r="AE39" s="69">
        <v>8</v>
      </c>
      <c r="AF39" s="69"/>
      <c r="AG39" s="69">
        <v>8</v>
      </c>
      <c r="AH39" s="69" t="s">
        <v>25</v>
      </c>
      <c r="AI39" s="69">
        <v>8</v>
      </c>
      <c r="AJ39" s="69">
        <v>8</v>
      </c>
      <c r="AK39" s="69">
        <v>8</v>
      </c>
      <c r="AL39" s="38">
        <f t="shared" si="3"/>
        <v>26.5</v>
      </c>
      <c r="AM39" s="38">
        <f t="shared" si="4"/>
        <v>0.5</v>
      </c>
      <c r="AN39" s="38">
        <f t="shared" si="5"/>
        <v>0</v>
      </c>
      <c r="AO39" s="38">
        <f t="shared" si="6"/>
        <v>0</v>
      </c>
      <c r="AP39" s="38">
        <f t="shared" si="7"/>
        <v>0</v>
      </c>
      <c r="AQ39" s="38">
        <f t="shared" si="8"/>
        <v>0.5</v>
      </c>
      <c r="AR39" s="39">
        <f t="shared" si="9"/>
        <v>26</v>
      </c>
      <c r="AS39" s="40">
        <f>INDEX([1]T07.2026!$C:$C,MATCH(C39,[1]T07.2026!$B:$B,0))</f>
        <v>0.5</v>
      </c>
      <c r="AT39" s="42">
        <f>INDEX([1]T07.2026!$J:$J,MATCH(C39,[1]T07.2026!$B:$B,0))</f>
        <v>1</v>
      </c>
      <c r="AU39" s="41">
        <v>607296.69000000006</v>
      </c>
      <c r="AV39" s="43"/>
      <c r="AW39" s="43"/>
      <c r="AX39" s="41">
        <v>100000</v>
      </c>
      <c r="AY39" s="41"/>
      <c r="AZ39" s="154"/>
      <c r="BA39" s="41"/>
      <c r="BB39" s="92" t="s">
        <v>198</v>
      </c>
      <c r="BC39" s="54">
        <f t="shared" si="10"/>
        <v>1</v>
      </c>
    </row>
    <row r="40" spans="1:55" ht="15.6" customHeight="1" x14ac:dyDescent="0.3">
      <c r="A40" s="33">
        <f>SUBTOTAL(3,$C$8:C40)</f>
        <v>33</v>
      </c>
      <c r="B40" s="68"/>
      <c r="C40" s="50" t="s">
        <v>203</v>
      </c>
      <c r="D40" s="49" t="s">
        <v>88</v>
      </c>
      <c r="E40" s="44">
        <v>46181</v>
      </c>
      <c r="F40" s="44"/>
      <c r="G40" s="69">
        <v>8</v>
      </c>
      <c r="H40" s="69">
        <v>8</v>
      </c>
      <c r="I40" s="69">
        <v>8</v>
      </c>
      <c r="J40" s="69">
        <v>8</v>
      </c>
      <c r="K40" s="69"/>
      <c r="L40" s="69">
        <v>8</v>
      </c>
      <c r="M40" s="69">
        <v>8</v>
      </c>
      <c r="N40" s="69">
        <v>8</v>
      </c>
      <c r="O40" s="69">
        <v>8</v>
      </c>
      <c r="P40" s="69">
        <v>8</v>
      </c>
      <c r="Q40" s="69">
        <v>8</v>
      </c>
      <c r="R40" s="69"/>
      <c r="S40" s="69">
        <v>8</v>
      </c>
      <c r="T40" s="69">
        <v>8</v>
      </c>
      <c r="U40" s="69">
        <v>8</v>
      </c>
      <c r="V40" s="69">
        <v>8</v>
      </c>
      <c r="W40" s="69">
        <v>8</v>
      </c>
      <c r="X40" s="69">
        <v>8</v>
      </c>
      <c r="Y40" s="69"/>
      <c r="Z40" s="69">
        <v>8</v>
      </c>
      <c r="AA40" s="69">
        <v>8</v>
      </c>
      <c r="AB40" s="69">
        <v>8</v>
      </c>
      <c r="AC40" s="69">
        <v>8</v>
      </c>
      <c r="AD40" s="69" t="s">
        <v>30</v>
      </c>
      <c r="AE40" s="69">
        <v>8</v>
      </c>
      <c r="AF40" s="69"/>
      <c r="AG40" s="69">
        <v>8</v>
      </c>
      <c r="AH40" s="69">
        <v>8</v>
      </c>
      <c r="AI40" s="69">
        <v>8</v>
      </c>
      <c r="AJ40" s="69">
        <v>8</v>
      </c>
      <c r="AK40" s="69">
        <v>8</v>
      </c>
      <c r="AL40" s="38">
        <f t="shared" si="3"/>
        <v>26</v>
      </c>
      <c r="AM40" s="38">
        <f t="shared" si="4"/>
        <v>0</v>
      </c>
      <c r="AN40" s="38">
        <f t="shared" si="5"/>
        <v>0</v>
      </c>
      <c r="AO40" s="38">
        <f t="shared" si="6"/>
        <v>0</v>
      </c>
      <c r="AP40" s="38">
        <f t="shared" si="7"/>
        <v>1</v>
      </c>
      <c r="AQ40" s="38">
        <f t="shared" si="8"/>
        <v>1</v>
      </c>
      <c r="AR40" s="82">
        <v>26</v>
      </c>
      <c r="AS40" s="40"/>
      <c r="AT40" s="42"/>
      <c r="AU40" s="41"/>
      <c r="AV40" s="43"/>
      <c r="AW40" s="43">
        <v>100000</v>
      </c>
      <c r="AX40" s="41">
        <v>100000</v>
      </c>
      <c r="AY40" s="41"/>
      <c r="AZ40" s="41"/>
      <c r="BA40" s="41"/>
      <c r="BB40" s="92" t="s">
        <v>218</v>
      </c>
      <c r="BC40" s="54">
        <f t="shared" si="10"/>
        <v>0</v>
      </c>
    </row>
    <row r="41" spans="1:55" ht="15.6" customHeight="1" x14ac:dyDescent="0.3">
      <c r="A41" s="33">
        <f>SUBTOTAL(3,$C$8:C41)</f>
        <v>34</v>
      </c>
      <c r="B41" s="68"/>
      <c r="C41" s="50" t="s">
        <v>204</v>
      </c>
      <c r="D41" s="49" t="s">
        <v>88</v>
      </c>
      <c r="E41" s="44">
        <v>46188</v>
      </c>
      <c r="F41" s="44"/>
      <c r="G41" s="69">
        <v>8</v>
      </c>
      <c r="H41" s="69">
        <v>8</v>
      </c>
      <c r="I41" s="69">
        <v>8</v>
      </c>
      <c r="J41" s="69">
        <v>8</v>
      </c>
      <c r="K41" s="69"/>
      <c r="L41" s="69" t="s">
        <v>30</v>
      </c>
      <c r="M41" s="69">
        <v>8</v>
      </c>
      <c r="N41" s="69">
        <v>8</v>
      </c>
      <c r="O41" s="69">
        <v>8</v>
      </c>
      <c r="P41" s="69">
        <v>8</v>
      </c>
      <c r="Q41" s="69">
        <v>8</v>
      </c>
      <c r="R41" s="69"/>
      <c r="S41" s="69">
        <v>8</v>
      </c>
      <c r="T41" s="69">
        <v>8</v>
      </c>
      <c r="U41" s="69">
        <v>8</v>
      </c>
      <c r="V41" s="69">
        <v>8</v>
      </c>
      <c r="W41" s="69">
        <v>8</v>
      </c>
      <c r="X41" s="69">
        <v>8</v>
      </c>
      <c r="Y41" s="69"/>
      <c r="Z41" s="69">
        <v>8</v>
      </c>
      <c r="AA41" s="69">
        <v>8</v>
      </c>
      <c r="AB41" s="69">
        <v>8</v>
      </c>
      <c r="AC41" s="69">
        <v>8</v>
      </c>
      <c r="AD41" s="69">
        <v>8</v>
      </c>
      <c r="AE41" s="69">
        <v>8</v>
      </c>
      <c r="AF41" s="69"/>
      <c r="AG41" s="69">
        <v>8</v>
      </c>
      <c r="AH41" s="69">
        <v>8</v>
      </c>
      <c r="AI41" s="69">
        <v>8</v>
      </c>
      <c r="AJ41" s="69">
        <v>8</v>
      </c>
      <c r="AK41" s="69">
        <v>8</v>
      </c>
      <c r="AL41" s="38">
        <f t="shared" si="3"/>
        <v>26</v>
      </c>
      <c r="AM41" s="38">
        <f t="shared" si="4"/>
        <v>0</v>
      </c>
      <c r="AN41" s="38">
        <f t="shared" si="5"/>
        <v>0</v>
      </c>
      <c r="AO41" s="38">
        <f t="shared" si="6"/>
        <v>0</v>
      </c>
      <c r="AP41" s="38">
        <f t="shared" si="7"/>
        <v>1</v>
      </c>
      <c r="AQ41" s="38">
        <f t="shared" si="8"/>
        <v>1</v>
      </c>
      <c r="AR41" s="82">
        <v>26</v>
      </c>
      <c r="AS41" s="40"/>
      <c r="AT41" s="42"/>
      <c r="AU41" s="41"/>
      <c r="AV41" s="43"/>
      <c r="AW41" s="43"/>
      <c r="AX41" s="41">
        <v>100000</v>
      </c>
      <c r="AY41" s="41"/>
      <c r="AZ41" s="41"/>
      <c r="BA41" s="41"/>
      <c r="BB41" s="200" t="s">
        <v>246</v>
      </c>
      <c r="BC41" s="54">
        <f t="shared" si="10"/>
        <v>0</v>
      </c>
    </row>
    <row r="42" spans="1:55" ht="15.6" customHeight="1" x14ac:dyDescent="0.3">
      <c r="A42" s="33">
        <f>SUBTOTAL(3,$C$8:C42)</f>
        <v>35</v>
      </c>
      <c r="B42" s="68"/>
      <c r="C42" s="50" t="s">
        <v>209</v>
      </c>
      <c r="D42" s="164" t="s">
        <v>150</v>
      </c>
      <c r="E42" s="44">
        <v>46198</v>
      </c>
      <c r="F42" s="44"/>
      <c r="G42" s="69">
        <v>8</v>
      </c>
      <c r="H42" s="69">
        <v>8</v>
      </c>
      <c r="I42" s="69">
        <v>8</v>
      </c>
      <c r="J42" s="69">
        <v>8</v>
      </c>
      <c r="K42" s="69"/>
      <c r="L42" s="69">
        <v>8</v>
      </c>
      <c r="M42" s="69">
        <v>8</v>
      </c>
      <c r="N42" s="69">
        <v>8</v>
      </c>
      <c r="O42" s="69">
        <v>8</v>
      </c>
      <c r="P42" s="69">
        <v>8</v>
      </c>
      <c r="Q42" s="69">
        <v>8</v>
      </c>
      <c r="R42" s="69"/>
      <c r="S42" s="69">
        <v>8</v>
      </c>
      <c r="T42" s="69">
        <v>8</v>
      </c>
      <c r="U42" s="69">
        <v>8</v>
      </c>
      <c r="V42" s="69">
        <v>8</v>
      </c>
      <c r="W42" s="69">
        <v>8</v>
      </c>
      <c r="X42" s="69" t="s">
        <v>30</v>
      </c>
      <c r="Y42" s="69"/>
      <c r="Z42" s="69">
        <v>8</v>
      </c>
      <c r="AA42" s="69">
        <v>8</v>
      </c>
      <c r="AB42" s="69">
        <v>8</v>
      </c>
      <c r="AC42" s="69">
        <v>8</v>
      </c>
      <c r="AD42" s="69">
        <v>8</v>
      </c>
      <c r="AE42" s="69">
        <v>8</v>
      </c>
      <c r="AF42" s="69"/>
      <c r="AG42" s="69">
        <v>8</v>
      </c>
      <c r="AH42" s="69">
        <v>8</v>
      </c>
      <c r="AI42" s="69">
        <v>8</v>
      </c>
      <c r="AJ42" s="69">
        <v>8</v>
      </c>
      <c r="AK42" s="69">
        <v>8</v>
      </c>
      <c r="AL42" s="38">
        <f t="shared" si="3"/>
        <v>26</v>
      </c>
      <c r="AM42" s="38">
        <f t="shared" si="4"/>
        <v>0</v>
      </c>
      <c r="AN42" s="38">
        <f t="shared" si="5"/>
        <v>0</v>
      </c>
      <c r="AO42" s="38">
        <f t="shared" si="6"/>
        <v>0</v>
      </c>
      <c r="AP42" s="38">
        <f t="shared" si="7"/>
        <v>1</v>
      </c>
      <c r="AQ42" s="38">
        <f t="shared" ref="AQ42:AQ44" si="11">AP42+AM42+AO42</f>
        <v>1</v>
      </c>
      <c r="AR42" s="82">
        <v>26</v>
      </c>
      <c r="AS42" s="40"/>
      <c r="AT42" s="42"/>
      <c r="AU42" s="41"/>
      <c r="AV42" s="43"/>
      <c r="AW42" s="43"/>
      <c r="AX42" s="41">
        <v>100000</v>
      </c>
      <c r="AY42" s="41"/>
      <c r="AZ42" s="154"/>
      <c r="BA42" s="41"/>
      <c r="BB42" s="92" t="s">
        <v>239</v>
      </c>
      <c r="BC42" s="54">
        <f t="shared" ref="BC42:BC44" si="12">COUNTIF(G42:AK42,"KL/2")+COUNTIF(G42:AK42,"4")+COUNTIF(G42:AK42,"P/2")</f>
        <v>0</v>
      </c>
    </row>
    <row r="43" spans="1:55" ht="15.6" customHeight="1" x14ac:dyDescent="0.3">
      <c r="A43" s="33">
        <f>SUBTOTAL(3,$C$8:C43)</f>
        <v>36</v>
      </c>
      <c r="B43" s="68"/>
      <c r="C43" s="50" t="s">
        <v>214</v>
      </c>
      <c r="D43" s="164" t="s">
        <v>213</v>
      </c>
      <c r="E43" s="44">
        <v>46189</v>
      </c>
      <c r="F43" s="44"/>
      <c r="G43" s="69">
        <v>8</v>
      </c>
      <c r="H43" s="69">
        <v>8</v>
      </c>
      <c r="I43" s="69">
        <v>8</v>
      </c>
      <c r="J43" s="69">
        <v>8</v>
      </c>
      <c r="K43" s="69"/>
      <c r="L43" s="69">
        <v>8</v>
      </c>
      <c r="M43" s="69">
        <v>8</v>
      </c>
      <c r="N43" s="69">
        <v>8</v>
      </c>
      <c r="O43" s="69" t="s">
        <v>30</v>
      </c>
      <c r="P43" s="69" t="s">
        <v>30</v>
      </c>
      <c r="Q43" s="69" t="s">
        <v>30</v>
      </c>
      <c r="R43" s="69"/>
      <c r="S43" s="69">
        <v>8</v>
      </c>
      <c r="T43" s="69">
        <v>8</v>
      </c>
      <c r="U43" s="69">
        <v>4</v>
      </c>
      <c r="V43" s="69">
        <v>8</v>
      </c>
      <c r="W43" s="69">
        <v>8</v>
      </c>
      <c r="X43" s="69">
        <v>8</v>
      </c>
      <c r="Y43" s="69"/>
      <c r="Z43" s="69">
        <v>8</v>
      </c>
      <c r="AA43" s="69">
        <v>8</v>
      </c>
      <c r="AB43" s="69">
        <v>8</v>
      </c>
      <c r="AC43" s="69">
        <v>8</v>
      </c>
      <c r="AD43" s="69">
        <v>8</v>
      </c>
      <c r="AE43" s="69">
        <v>8</v>
      </c>
      <c r="AF43" s="69"/>
      <c r="AG43" s="69">
        <v>8</v>
      </c>
      <c r="AH43" s="69">
        <v>8</v>
      </c>
      <c r="AI43" s="69">
        <v>8</v>
      </c>
      <c r="AJ43" s="69">
        <v>8</v>
      </c>
      <c r="AK43" s="69">
        <v>8</v>
      </c>
      <c r="AL43" s="38">
        <f t="shared" si="3"/>
        <v>23.5</v>
      </c>
      <c r="AM43" s="38">
        <f t="shared" si="4"/>
        <v>0</v>
      </c>
      <c r="AN43" s="38">
        <f t="shared" si="5"/>
        <v>0</v>
      </c>
      <c r="AO43" s="38">
        <f t="shared" si="6"/>
        <v>0</v>
      </c>
      <c r="AP43" s="38">
        <f t="shared" si="7"/>
        <v>3.5</v>
      </c>
      <c r="AQ43" s="38">
        <f t="shared" si="11"/>
        <v>3.5</v>
      </c>
      <c r="AR43" s="82">
        <v>23.5</v>
      </c>
      <c r="AS43" s="40"/>
      <c r="AT43" s="42"/>
      <c r="AU43" s="41"/>
      <c r="AV43" s="43"/>
      <c r="AW43" s="43"/>
      <c r="AX43" s="41">
        <v>100000</v>
      </c>
      <c r="AY43" s="41"/>
      <c r="AZ43" s="154"/>
      <c r="BA43" s="41"/>
      <c r="BB43" s="92" t="s">
        <v>232</v>
      </c>
      <c r="BC43" s="54">
        <f t="shared" si="12"/>
        <v>1</v>
      </c>
    </row>
    <row r="44" spans="1:55" ht="15.6" customHeight="1" x14ac:dyDescent="0.3">
      <c r="A44" s="33">
        <f>SUBTOTAL(3,$C$8:C44)</f>
        <v>37</v>
      </c>
      <c r="B44" s="68"/>
      <c r="C44" s="50" t="s">
        <v>242</v>
      </c>
      <c r="D44" s="164" t="s">
        <v>243</v>
      </c>
      <c r="E44" s="44">
        <v>46204</v>
      </c>
      <c r="F44" s="44"/>
      <c r="G44" s="69">
        <v>8</v>
      </c>
      <c r="H44" s="69">
        <v>8</v>
      </c>
      <c r="I44" s="69">
        <v>8</v>
      </c>
      <c r="J44" s="69">
        <v>8</v>
      </c>
      <c r="K44" s="69"/>
      <c r="L44" s="69">
        <v>8</v>
      </c>
      <c r="M44" s="69">
        <v>8</v>
      </c>
      <c r="N44" s="69">
        <v>8</v>
      </c>
      <c r="O44" s="69">
        <v>8</v>
      </c>
      <c r="P44" s="69">
        <v>8</v>
      </c>
      <c r="Q44" s="69">
        <v>8</v>
      </c>
      <c r="R44" s="69"/>
      <c r="S44" s="69">
        <v>8</v>
      </c>
      <c r="T44" s="69">
        <v>8</v>
      </c>
      <c r="U44" s="69">
        <v>8</v>
      </c>
      <c r="V44" s="69">
        <v>8</v>
      </c>
      <c r="W44" s="69">
        <v>8</v>
      </c>
      <c r="X44" s="69">
        <v>8</v>
      </c>
      <c r="Y44" s="69"/>
      <c r="Z44" s="69">
        <v>8</v>
      </c>
      <c r="AA44" s="69">
        <v>8</v>
      </c>
      <c r="AB44" s="69">
        <v>8</v>
      </c>
      <c r="AC44" s="69">
        <v>8</v>
      </c>
      <c r="AD44" s="69">
        <v>8</v>
      </c>
      <c r="AE44" s="69">
        <v>8</v>
      </c>
      <c r="AF44" s="69"/>
      <c r="AG44" s="69">
        <v>8</v>
      </c>
      <c r="AH44" s="69">
        <v>8</v>
      </c>
      <c r="AI44" s="69">
        <v>8</v>
      </c>
      <c r="AJ44" s="69">
        <v>8</v>
      </c>
      <c r="AK44" s="69">
        <v>8</v>
      </c>
      <c r="AL44" s="38">
        <f t="shared" ref="AL44" si="13">SUM(G44:AK44)/8+COUNTIF(G44:AK44,"P/2")*0.5</f>
        <v>27</v>
      </c>
      <c r="AM44" s="38">
        <f t="shared" ref="AM44" si="14">COUNTIF(G44:AK44,"P")+COUNTIF(G44:AK44,"P/2")*0.5</f>
        <v>0</v>
      </c>
      <c r="AN44" s="38">
        <f t="shared" ref="AN44" si="15">COUNTIF(G44:AK44,"NL")+COUNTIF(G44:AK44,"NL/2")*0.5+COUNTIF(G44:AK44,"HL")+COUNTIF(G44:AK44,"HH")</f>
        <v>0</v>
      </c>
      <c r="AO44" s="38">
        <f t="shared" ref="AO44" si="16">COUNTIF(G44:AK44,"O")+COUNTIF(G44:AK44,"TS")</f>
        <v>0</v>
      </c>
      <c r="AP44" s="38">
        <f t="shared" ref="AP44" si="17">COUNTIF(G44:AK44,"KL")+COUNTIF(G44:AK44,"KL/2")*0.5+COUNTIF(G44:AK44,"4")*0.5+COUNTIF(G44:AK44,"")-$D$4+COUNTIF(G44:AK44,"N")+COUNTIF(G44:AK44,"0")</f>
        <v>0</v>
      </c>
      <c r="AQ44" s="38">
        <f t="shared" si="11"/>
        <v>0</v>
      </c>
      <c r="AR44" s="82">
        <v>27</v>
      </c>
      <c r="AS44" s="40"/>
      <c r="AT44" s="42"/>
      <c r="AU44" s="41"/>
      <c r="AV44" s="43"/>
      <c r="AW44" s="43"/>
      <c r="AX44" s="41">
        <v>100000</v>
      </c>
      <c r="AY44" s="41"/>
      <c r="AZ44" s="154"/>
      <c r="BA44" s="41"/>
      <c r="BB44" s="92" t="s">
        <v>244</v>
      </c>
      <c r="BC44" s="54">
        <f t="shared" si="12"/>
        <v>0</v>
      </c>
    </row>
    <row r="45" spans="1:55" ht="15.6" customHeight="1" x14ac:dyDescent="0.3">
      <c r="A45" s="33">
        <f>SUBTOTAL(3,$C$8:C45)</f>
        <v>38</v>
      </c>
      <c r="B45" s="68"/>
      <c r="C45" s="50" t="s">
        <v>233</v>
      </c>
      <c r="D45" s="164" t="s">
        <v>234</v>
      </c>
      <c r="E45" s="44">
        <v>46209</v>
      </c>
      <c r="F45" s="44"/>
      <c r="G45" s="69"/>
      <c r="H45" s="69"/>
      <c r="I45" s="69"/>
      <c r="J45" s="69"/>
      <c r="K45" s="69"/>
      <c r="L45" s="69">
        <v>8</v>
      </c>
      <c r="M45" s="69">
        <v>8</v>
      </c>
      <c r="N45" s="69">
        <v>8</v>
      </c>
      <c r="O45" s="69">
        <v>8</v>
      </c>
      <c r="P45" s="69">
        <v>8</v>
      </c>
      <c r="Q45" s="69">
        <v>8</v>
      </c>
      <c r="R45" s="69"/>
      <c r="S45" s="69">
        <v>8</v>
      </c>
      <c r="T45" s="69">
        <v>8</v>
      </c>
      <c r="U45" s="69">
        <v>8</v>
      </c>
      <c r="V45" s="69">
        <v>8</v>
      </c>
      <c r="W45" s="69">
        <v>8</v>
      </c>
      <c r="X45" s="69">
        <v>8</v>
      </c>
      <c r="Y45" s="69"/>
      <c r="Z45" s="69">
        <v>8</v>
      </c>
      <c r="AA45" s="69">
        <v>8</v>
      </c>
      <c r="AB45" s="69">
        <v>8</v>
      </c>
      <c r="AC45" s="69">
        <v>8</v>
      </c>
      <c r="AD45" s="69">
        <v>8</v>
      </c>
      <c r="AE45" s="69">
        <v>8</v>
      </c>
      <c r="AF45" s="69"/>
      <c r="AG45" s="69">
        <v>8</v>
      </c>
      <c r="AH45" s="69">
        <v>8</v>
      </c>
      <c r="AI45" s="69">
        <v>8</v>
      </c>
      <c r="AJ45" s="69">
        <v>8</v>
      </c>
      <c r="AK45" s="69">
        <v>8</v>
      </c>
      <c r="AL45" s="38">
        <f t="shared" si="3"/>
        <v>23</v>
      </c>
      <c r="AM45" s="38">
        <f t="shared" si="4"/>
        <v>0</v>
      </c>
      <c r="AN45" s="38">
        <f t="shared" si="5"/>
        <v>0</v>
      </c>
      <c r="AO45" s="38">
        <f t="shared" si="6"/>
        <v>0</v>
      </c>
      <c r="AP45" s="38">
        <f t="shared" si="7"/>
        <v>4</v>
      </c>
      <c r="AQ45" s="38">
        <f t="shared" si="8"/>
        <v>4</v>
      </c>
      <c r="AR45" s="82">
        <v>23</v>
      </c>
      <c r="AS45" s="40"/>
      <c r="AT45" s="42"/>
      <c r="AU45" s="41"/>
      <c r="AV45" s="43"/>
      <c r="AW45" s="43"/>
      <c r="AX45" s="41"/>
      <c r="AY45" s="41"/>
      <c r="AZ45" s="154"/>
      <c r="BA45" s="41"/>
      <c r="BB45" s="92" t="s">
        <v>237</v>
      </c>
      <c r="BC45" s="54">
        <f t="shared" si="10"/>
        <v>0</v>
      </c>
    </row>
    <row r="46" spans="1:55" ht="15.6" customHeight="1" x14ac:dyDescent="0.3">
      <c r="A46" s="33">
        <f>SUBTOTAL(3,$C$8:C46)</f>
        <v>39</v>
      </c>
      <c r="B46" s="68"/>
      <c r="C46" s="50" t="s">
        <v>229</v>
      </c>
      <c r="D46" s="164" t="s">
        <v>230</v>
      </c>
      <c r="E46" s="44">
        <v>46225</v>
      </c>
      <c r="F46" s="44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>
        <v>8</v>
      </c>
      <c r="AC46" s="69">
        <v>8</v>
      </c>
      <c r="AD46" s="69">
        <v>8</v>
      </c>
      <c r="AE46" s="69">
        <v>8</v>
      </c>
      <c r="AF46" s="69"/>
      <c r="AG46" s="69">
        <v>8</v>
      </c>
      <c r="AH46" s="69">
        <v>8</v>
      </c>
      <c r="AI46" s="69">
        <v>8</v>
      </c>
      <c r="AJ46" s="69">
        <v>8</v>
      </c>
      <c r="AK46" s="69">
        <v>8</v>
      </c>
      <c r="AL46" s="38">
        <f t="shared" si="3"/>
        <v>9</v>
      </c>
      <c r="AM46" s="38">
        <f t="shared" si="4"/>
        <v>0</v>
      </c>
      <c r="AN46" s="38">
        <f t="shared" si="5"/>
        <v>0</v>
      </c>
      <c r="AO46" s="38">
        <f t="shared" si="6"/>
        <v>0</v>
      </c>
      <c r="AP46" s="38">
        <f t="shared" si="7"/>
        <v>18</v>
      </c>
      <c r="AQ46" s="38">
        <f t="shared" si="8"/>
        <v>18</v>
      </c>
      <c r="AR46" s="82">
        <v>9</v>
      </c>
      <c r="AS46" s="40"/>
      <c r="AT46" s="42"/>
      <c r="AU46" s="41"/>
      <c r="AV46" s="43"/>
      <c r="AW46" s="43"/>
      <c r="AX46" s="181">
        <v>50000</v>
      </c>
      <c r="AY46" s="41"/>
      <c r="AZ46" s="154"/>
      <c r="BA46" s="41"/>
      <c r="BB46" s="92" t="s">
        <v>238</v>
      </c>
      <c r="BC46" s="54">
        <f t="shared" si="10"/>
        <v>0</v>
      </c>
    </row>
    <row r="47" spans="1:55" ht="15.6" customHeight="1" x14ac:dyDescent="0.3">
      <c r="A47" s="33">
        <f>SUBTOTAL(3,$C$8:C47)</f>
        <v>40</v>
      </c>
      <c r="B47" s="68"/>
      <c r="C47" s="50" t="s">
        <v>231</v>
      </c>
      <c r="D47" s="164" t="s">
        <v>230</v>
      </c>
      <c r="E47" s="44">
        <v>46209</v>
      </c>
      <c r="F47" s="44"/>
      <c r="G47" s="69"/>
      <c r="H47" s="69"/>
      <c r="I47" s="69"/>
      <c r="J47" s="69"/>
      <c r="K47" s="69"/>
      <c r="L47" s="69">
        <v>8</v>
      </c>
      <c r="M47" s="69">
        <v>8</v>
      </c>
      <c r="N47" s="69">
        <v>8</v>
      </c>
      <c r="O47" s="69">
        <v>8</v>
      </c>
      <c r="P47" s="69">
        <v>8</v>
      </c>
      <c r="Q47" s="69">
        <v>8</v>
      </c>
      <c r="R47" s="69"/>
      <c r="S47" s="69" t="s">
        <v>54</v>
      </c>
      <c r="T47" s="69" t="s">
        <v>54</v>
      </c>
      <c r="U47" s="69" t="s">
        <v>54</v>
      </c>
      <c r="V47" s="69" t="s">
        <v>54</v>
      </c>
      <c r="W47" s="69" t="s">
        <v>54</v>
      </c>
      <c r="X47" s="69" t="s">
        <v>54</v>
      </c>
      <c r="Y47" s="69"/>
      <c r="Z47" s="69" t="s">
        <v>54</v>
      </c>
      <c r="AA47" s="69" t="s">
        <v>54</v>
      </c>
      <c r="AB47" s="69" t="s">
        <v>54</v>
      </c>
      <c r="AC47" s="69" t="s">
        <v>54</v>
      </c>
      <c r="AD47" s="69" t="s">
        <v>54</v>
      </c>
      <c r="AE47" s="69" t="s">
        <v>54</v>
      </c>
      <c r="AF47" s="69"/>
      <c r="AG47" s="69" t="s">
        <v>54</v>
      </c>
      <c r="AH47" s="69" t="s">
        <v>54</v>
      </c>
      <c r="AI47" s="69" t="s">
        <v>54</v>
      </c>
      <c r="AJ47" s="69" t="s">
        <v>54</v>
      </c>
      <c r="AK47" s="69" t="s">
        <v>54</v>
      </c>
      <c r="AL47" s="38">
        <f t="shared" si="3"/>
        <v>6</v>
      </c>
      <c r="AM47" s="38">
        <f t="shared" si="4"/>
        <v>0</v>
      </c>
      <c r="AN47" s="38">
        <f t="shared" si="5"/>
        <v>0</v>
      </c>
      <c r="AO47" s="38">
        <f t="shared" si="6"/>
        <v>0</v>
      </c>
      <c r="AP47" s="38">
        <f t="shared" si="7"/>
        <v>21</v>
      </c>
      <c r="AQ47" s="38">
        <f t="shared" si="8"/>
        <v>21</v>
      </c>
      <c r="AR47" s="82">
        <v>6</v>
      </c>
      <c r="AS47" s="40"/>
      <c r="AT47" s="42"/>
      <c r="AU47" s="41"/>
      <c r="AV47" s="43"/>
      <c r="AW47" s="43"/>
      <c r="AX47" s="181">
        <v>25000</v>
      </c>
      <c r="AY47" s="41"/>
      <c r="AZ47" s="154"/>
      <c r="BA47" s="41"/>
      <c r="BB47" s="200" t="s">
        <v>245</v>
      </c>
      <c r="BC47" s="54">
        <f t="shared" si="10"/>
        <v>0</v>
      </c>
    </row>
    <row r="48" spans="1:55" x14ac:dyDescent="0.3">
      <c r="B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70">
        <f>SUM(AL8:AL47)</f>
        <v>1013</v>
      </c>
      <c r="AM48" s="52">
        <f>SUM(AM8:AM47)</f>
        <v>15.5</v>
      </c>
      <c r="AN48" s="70">
        <f>SUM(AN8:AN47)</f>
        <v>0</v>
      </c>
      <c r="AO48" s="70">
        <f>SUM(AO8:AO47)</f>
        <v>0</v>
      </c>
      <c r="AP48" s="70">
        <f t="shared" ref="AP48" si="18">COUNTIF(G48:AK48,"KL")+COUNTIF(G48:AK48,"KL/2")*0.5+COUNTIF(G48:AK48,"4")*0.5+COUNTIF(G48:AK48,"")-$D$4+COUNTIF(G48:AK48,"N")+COUNTIF(G48:AK48,"0")</f>
        <v>27</v>
      </c>
      <c r="AQ48" s="70">
        <f t="shared" ref="AQ48:BA48" si="19">SUM(AQ8:AQ47)</f>
        <v>67</v>
      </c>
      <c r="AR48" s="70">
        <f t="shared" si="19"/>
        <v>996.5</v>
      </c>
      <c r="AS48" s="70">
        <f t="shared" si="19"/>
        <v>55.5</v>
      </c>
      <c r="AT48" s="70">
        <f t="shared" si="19"/>
        <v>70</v>
      </c>
      <c r="AU48" s="70">
        <f t="shared" si="19"/>
        <v>18906705.720000003</v>
      </c>
      <c r="AV48" s="70">
        <f t="shared" si="19"/>
        <v>0</v>
      </c>
      <c r="AW48" s="70">
        <f t="shared" si="19"/>
        <v>1650000</v>
      </c>
      <c r="AX48" s="70">
        <f t="shared" si="19"/>
        <v>2375000</v>
      </c>
      <c r="AY48" s="70">
        <f t="shared" si="19"/>
        <v>0</v>
      </c>
      <c r="AZ48" s="70">
        <f t="shared" si="19"/>
        <v>600000</v>
      </c>
      <c r="BA48" s="70">
        <f t="shared" si="19"/>
        <v>2030000</v>
      </c>
      <c r="BB48" s="12"/>
    </row>
    <row r="49" spans="2:54" x14ac:dyDescent="0.3">
      <c r="B49" s="32"/>
      <c r="D49" s="5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54"/>
      <c r="AN49" s="32"/>
      <c r="AO49" s="32"/>
      <c r="AP49" s="32"/>
      <c r="AQ49" s="32"/>
      <c r="AR49" s="52">
        <f>SUM(AR8:AR47)</f>
        <v>996.5</v>
      </c>
      <c r="AU49" s="85">
        <v>238824</v>
      </c>
      <c r="BB49" s="12"/>
    </row>
    <row r="50" spans="2:54" ht="15.6" customHeight="1" x14ac:dyDescent="0.3">
      <c r="C50" s="56" t="s">
        <v>46</v>
      </c>
      <c r="D50" s="57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V50" s="79"/>
      <c r="AW50" s="79"/>
      <c r="BB50" s="12"/>
    </row>
    <row r="51" spans="2:54" ht="15.6" customHeight="1" x14ac:dyDescent="0.3">
      <c r="C51" s="58" t="s">
        <v>47</v>
      </c>
      <c r="D51" s="59" t="s">
        <v>48</v>
      </c>
      <c r="E51" s="89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T51" s="74"/>
      <c r="AV51" s="80"/>
      <c r="AW51" s="80"/>
      <c r="BB51" s="12"/>
    </row>
    <row r="52" spans="2:54" ht="15.6" customHeight="1" x14ac:dyDescent="0.3">
      <c r="C52" s="58" t="s">
        <v>11</v>
      </c>
      <c r="D52" s="60" t="s">
        <v>30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T52" s="74"/>
      <c r="AU52" s="74"/>
      <c r="BB52" s="12"/>
    </row>
    <row r="53" spans="2:54" ht="15.6" customHeight="1" x14ac:dyDescent="0.3">
      <c r="C53" s="58" t="s">
        <v>49</v>
      </c>
      <c r="D53" s="61" t="s">
        <v>25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BB53" s="12"/>
    </row>
    <row r="54" spans="2:54" ht="15.6" customHeight="1" x14ac:dyDescent="0.3">
      <c r="C54" s="58" t="s">
        <v>50</v>
      </c>
      <c r="D54" s="59" t="s">
        <v>51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BB54" s="12"/>
    </row>
    <row r="55" spans="2:54" ht="15.6" customHeight="1" x14ac:dyDescent="0.3">
      <c r="C55" s="48" t="s">
        <v>52</v>
      </c>
      <c r="D55" s="62" t="s">
        <v>27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BB55" s="12"/>
    </row>
    <row r="56" spans="2:54" ht="15.6" customHeight="1" x14ac:dyDescent="0.3">
      <c r="C56" s="48" t="s">
        <v>53</v>
      </c>
      <c r="D56" s="62" t="s">
        <v>54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BB56" s="12"/>
    </row>
    <row r="57" spans="2:54" ht="15.6" customHeight="1" x14ac:dyDescent="0.3">
      <c r="C57" s="48" t="s">
        <v>55</v>
      </c>
      <c r="D57" s="62" t="s">
        <v>56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BB57" s="12"/>
    </row>
    <row r="58" spans="2:54" ht="15.6" customHeight="1" x14ac:dyDescent="0.3">
      <c r="C58" s="48" t="s">
        <v>57</v>
      </c>
      <c r="D58" s="62" t="s">
        <v>58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BB58" s="12"/>
    </row>
    <row r="59" spans="2:54" ht="15.6" customHeight="1" x14ac:dyDescent="0.3">
      <c r="C59" s="48" t="s">
        <v>59</v>
      </c>
      <c r="D59" s="6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BB59" s="12"/>
    </row>
    <row r="60" spans="2:54" ht="15.6" customHeight="1" x14ac:dyDescent="0.3">
      <c r="C60" s="48" t="s">
        <v>60</v>
      </c>
      <c r="D60" s="62" t="s">
        <v>61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BB60" s="12"/>
    </row>
    <row r="61" spans="2:54" ht="15.6" customHeight="1" x14ac:dyDescent="0.3">
      <c r="C61" s="48" t="s">
        <v>77</v>
      </c>
      <c r="D61" s="75" t="s">
        <v>76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BB61" s="12"/>
    </row>
    <row r="62" spans="2:54" x14ac:dyDescent="0.3">
      <c r="B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54"/>
      <c r="AN62" s="32"/>
      <c r="AO62" s="32"/>
      <c r="AP62" s="32"/>
      <c r="AQ62" s="32"/>
      <c r="BB62" s="12"/>
    </row>
    <row r="63" spans="2:54" x14ac:dyDescent="0.3">
      <c r="B63" s="32"/>
      <c r="C63" s="63" t="s">
        <v>227</v>
      </c>
      <c r="D63" s="64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BB63" s="12"/>
    </row>
    <row r="64" spans="2:54" x14ac:dyDescent="0.3">
      <c r="B64" s="32"/>
      <c r="C64" s="50" t="s">
        <v>81</v>
      </c>
      <c r="D64" s="32" t="s">
        <v>207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</row>
    <row r="65" spans="2:43" x14ac:dyDescent="0.3">
      <c r="B65" s="32"/>
      <c r="C65" s="50" t="s">
        <v>28</v>
      </c>
      <c r="D65" s="32" t="s">
        <v>228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spans="2:43" x14ac:dyDescent="0.3">
      <c r="B66" s="32"/>
      <c r="C66" s="50" t="s">
        <v>108</v>
      </c>
      <c r="D66" s="32" t="s">
        <v>228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</row>
    <row r="67" spans="2:43" x14ac:dyDescent="0.3">
      <c r="B67" s="32"/>
      <c r="C67" s="50" t="s">
        <v>231</v>
      </c>
      <c r="D67" s="32" t="s">
        <v>235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2:43" x14ac:dyDescent="0.3">
      <c r="B68" s="32"/>
      <c r="C68" s="50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2:43" x14ac:dyDescent="0.3">
      <c r="B69" s="32"/>
      <c r="C69" s="50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43" x14ac:dyDescent="0.3">
      <c r="B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2:43" x14ac:dyDescent="0.3">
      <c r="B71" s="32"/>
      <c r="C71" s="72"/>
      <c r="D71" s="7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2:43" x14ac:dyDescent="0.3">
      <c r="B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2:43" x14ac:dyDescent="0.3">
      <c r="B73" s="32"/>
      <c r="D73" s="87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2:43" x14ac:dyDescent="0.3">
      <c r="B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2:43" x14ac:dyDescent="0.3">
      <c r="B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2:43" x14ac:dyDescent="0.3">
      <c r="B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 spans="2:43" x14ac:dyDescent="0.3">
      <c r="B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2:43" x14ac:dyDescent="0.3">
      <c r="B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43" x14ac:dyDescent="0.3">
      <c r="B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2:43" x14ac:dyDescent="0.3">
      <c r="B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2:43" x14ac:dyDescent="0.3">
      <c r="B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2:43" x14ac:dyDescent="0.3">
      <c r="B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2:43" x14ac:dyDescent="0.3">
      <c r="B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2:43" x14ac:dyDescent="0.3">
      <c r="B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2:43" x14ac:dyDescent="0.3">
      <c r="B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2:43" x14ac:dyDescent="0.3">
      <c r="B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2:43" x14ac:dyDescent="0.3">
      <c r="B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2:43" x14ac:dyDescent="0.3">
      <c r="B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2:43" x14ac:dyDescent="0.3">
      <c r="B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 spans="2:43" x14ac:dyDescent="0.3">
      <c r="B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2:43" x14ac:dyDescent="0.3">
      <c r="B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2:43" x14ac:dyDescent="0.3">
      <c r="B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2:43" x14ac:dyDescent="0.3">
      <c r="B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43" x14ac:dyDescent="0.3">
      <c r="B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43" x14ac:dyDescent="0.3">
      <c r="B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2:43" x14ac:dyDescent="0.3">
      <c r="B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43" x14ac:dyDescent="0.3">
      <c r="B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2:43" x14ac:dyDescent="0.3">
      <c r="B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2:43" x14ac:dyDescent="0.3">
      <c r="B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 spans="2:43" x14ac:dyDescent="0.3">
      <c r="B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2:43" x14ac:dyDescent="0.3">
      <c r="B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2:43" x14ac:dyDescent="0.3">
      <c r="B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2:43" x14ac:dyDescent="0.3">
      <c r="B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2:43" x14ac:dyDescent="0.3">
      <c r="B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43" x14ac:dyDescent="0.3">
      <c r="B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2:43" x14ac:dyDescent="0.3">
      <c r="B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43" x14ac:dyDescent="0.3">
      <c r="B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2:43" x14ac:dyDescent="0.3">
      <c r="B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2:43" x14ac:dyDescent="0.3">
      <c r="B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2:43" x14ac:dyDescent="0.3">
      <c r="B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43" x14ac:dyDescent="0.3">
      <c r="B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2:43" x14ac:dyDescent="0.3">
      <c r="B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2:43" x14ac:dyDescent="0.3">
      <c r="B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2:43" x14ac:dyDescent="0.3">
      <c r="B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2:43" x14ac:dyDescent="0.3">
      <c r="B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2:43" x14ac:dyDescent="0.3">
      <c r="B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 spans="2:43" x14ac:dyDescent="0.3">
      <c r="B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2:43" x14ac:dyDescent="0.3">
      <c r="B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2:43" x14ac:dyDescent="0.3">
      <c r="B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 spans="2:43" x14ac:dyDescent="0.3">
      <c r="B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2:43" x14ac:dyDescent="0.3">
      <c r="B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43" x14ac:dyDescent="0.3">
      <c r="B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2:43" x14ac:dyDescent="0.3">
      <c r="B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2:43" x14ac:dyDescent="0.3">
      <c r="B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2:43" x14ac:dyDescent="0.3">
      <c r="B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2:43" x14ac:dyDescent="0.3">
      <c r="B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43" x14ac:dyDescent="0.3">
      <c r="B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2:43" x14ac:dyDescent="0.3">
      <c r="B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2:43" x14ac:dyDescent="0.3">
      <c r="B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 spans="2:43" x14ac:dyDescent="0.3">
      <c r="B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43" x14ac:dyDescent="0.3">
      <c r="B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 spans="2:43" x14ac:dyDescent="0.3">
      <c r="B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43" x14ac:dyDescent="0.3">
      <c r="B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2:43" x14ac:dyDescent="0.3">
      <c r="B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2:43" x14ac:dyDescent="0.3">
      <c r="B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2:43" x14ac:dyDescent="0.3">
      <c r="B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43" x14ac:dyDescent="0.3">
      <c r="B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43" x14ac:dyDescent="0.3">
      <c r="B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2:43" x14ac:dyDescent="0.3">
      <c r="B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2:43" x14ac:dyDescent="0.3">
      <c r="B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2:43" x14ac:dyDescent="0.3">
      <c r="B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2:43" x14ac:dyDescent="0.3">
      <c r="B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2:43" x14ac:dyDescent="0.3">
      <c r="B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2:43" x14ac:dyDescent="0.3">
      <c r="B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2:43" x14ac:dyDescent="0.3">
      <c r="B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2:43" x14ac:dyDescent="0.3">
      <c r="B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2:43" x14ac:dyDescent="0.3">
      <c r="B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2:43" x14ac:dyDescent="0.3">
      <c r="B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2:43" x14ac:dyDescent="0.3">
      <c r="B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2:43" x14ac:dyDescent="0.3">
      <c r="B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43" x14ac:dyDescent="0.3">
      <c r="B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2:43" x14ac:dyDescent="0.3">
      <c r="B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2:43" x14ac:dyDescent="0.3">
      <c r="B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2:43" x14ac:dyDescent="0.3">
      <c r="B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2:43" x14ac:dyDescent="0.3">
      <c r="B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2:43" x14ac:dyDescent="0.3">
      <c r="B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x14ac:dyDescent="0.3">
      <c r="B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2:43" x14ac:dyDescent="0.3">
      <c r="B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2:43" x14ac:dyDescent="0.3">
      <c r="B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2:43" x14ac:dyDescent="0.3">
      <c r="B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43" x14ac:dyDescent="0.3">
      <c r="B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43" x14ac:dyDescent="0.3">
      <c r="B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2:43" x14ac:dyDescent="0.3">
      <c r="B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2:43" x14ac:dyDescent="0.3">
      <c r="B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x14ac:dyDescent="0.3">
      <c r="B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2:43" x14ac:dyDescent="0.3">
      <c r="B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2:43" x14ac:dyDescent="0.3">
      <c r="B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2:43" x14ac:dyDescent="0.3">
      <c r="B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2:43" x14ac:dyDescent="0.3">
      <c r="B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 spans="2:43" x14ac:dyDescent="0.3">
      <c r="B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2:43" x14ac:dyDescent="0.3">
      <c r="B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43" x14ac:dyDescent="0.3">
      <c r="B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2:43" x14ac:dyDescent="0.3">
      <c r="B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x14ac:dyDescent="0.3">
      <c r="B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2:43" x14ac:dyDescent="0.3">
      <c r="B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2:43" x14ac:dyDescent="0.3">
      <c r="B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2:43" x14ac:dyDescent="0.3">
      <c r="B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2:43" x14ac:dyDescent="0.3">
      <c r="B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2:43" x14ac:dyDescent="0.3">
      <c r="B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 spans="2:43" x14ac:dyDescent="0.3">
      <c r="B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2:43" x14ac:dyDescent="0.3">
      <c r="B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x14ac:dyDescent="0.3">
      <c r="B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2:43" x14ac:dyDescent="0.3">
      <c r="B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2:43" x14ac:dyDescent="0.3">
      <c r="B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2:43" x14ac:dyDescent="0.3">
      <c r="B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43" x14ac:dyDescent="0.3">
      <c r="B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43" x14ac:dyDescent="0.3">
      <c r="B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43" x14ac:dyDescent="0.3">
      <c r="B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2:43" x14ac:dyDescent="0.3">
      <c r="B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 spans="2:43" x14ac:dyDescent="0.3">
      <c r="B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2:43" x14ac:dyDescent="0.3">
      <c r="B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2:43" x14ac:dyDescent="0.3">
      <c r="B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2:43" x14ac:dyDescent="0.3">
      <c r="B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2:43" x14ac:dyDescent="0.3">
      <c r="B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2:43" x14ac:dyDescent="0.3">
      <c r="B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2:43" x14ac:dyDescent="0.3">
      <c r="B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 spans="2:43" x14ac:dyDescent="0.3">
      <c r="B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2:43" x14ac:dyDescent="0.3">
      <c r="B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2:43" x14ac:dyDescent="0.3">
      <c r="B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 spans="2:43" x14ac:dyDescent="0.3">
      <c r="B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43" x14ac:dyDescent="0.3">
      <c r="B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2:43" x14ac:dyDescent="0.3">
      <c r="B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2:43" x14ac:dyDescent="0.3">
      <c r="B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43" x14ac:dyDescent="0.3">
      <c r="B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2:43" x14ac:dyDescent="0.3">
      <c r="B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43" x14ac:dyDescent="0.3">
      <c r="B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2:43" x14ac:dyDescent="0.3">
      <c r="B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2:43" x14ac:dyDescent="0.3">
      <c r="B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43" x14ac:dyDescent="0.3">
      <c r="B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 spans="2:43" x14ac:dyDescent="0.3">
      <c r="B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2:43" x14ac:dyDescent="0.3">
      <c r="B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2:43" x14ac:dyDescent="0.3">
      <c r="B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2:43" x14ac:dyDescent="0.3">
      <c r="B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2:43" x14ac:dyDescent="0.3">
      <c r="B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2:43" x14ac:dyDescent="0.3">
      <c r="B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2:43" x14ac:dyDescent="0.3">
      <c r="B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 spans="2:43" x14ac:dyDescent="0.3">
      <c r="B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 spans="2:43" x14ac:dyDescent="0.3">
      <c r="B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 spans="2:43" x14ac:dyDescent="0.3">
      <c r="B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 spans="2:43" x14ac:dyDescent="0.3">
      <c r="B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43" x14ac:dyDescent="0.3">
      <c r="B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 spans="2:43" x14ac:dyDescent="0.3">
      <c r="B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 spans="2:43" x14ac:dyDescent="0.3">
      <c r="B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 spans="2:43" x14ac:dyDescent="0.3">
      <c r="B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 spans="2:43" x14ac:dyDescent="0.3">
      <c r="B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 spans="2:43" x14ac:dyDescent="0.3">
      <c r="B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 spans="2:43" x14ac:dyDescent="0.3">
      <c r="B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 spans="2:43" x14ac:dyDescent="0.3">
      <c r="B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43" x14ac:dyDescent="0.3">
      <c r="B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43" x14ac:dyDescent="0.3">
      <c r="B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 spans="2:43" x14ac:dyDescent="0.3">
      <c r="B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 spans="2:43" x14ac:dyDescent="0.3">
      <c r="B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43" x14ac:dyDescent="0.3">
      <c r="B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 spans="2:43" x14ac:dyDescent="0.3">
      <c r="B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 spans="2:43" x14ac:dyDescent="0.3">
      <c r="B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 spans="2:43" x14ac:dyDescent="0.3">
      <c r="B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 spans="2:43" x14ac:dyDescent="0.3">
      <c r="B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 spans="2:43" x14ac:dyDescent="0.3">
      <c r="B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 spans="2:43" x14ac:dyDescent="0.3">
      <c r="B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 spans="2:43" x14ac:dyDescent="0.3">
      <c r="B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43" x14ac:dyDescent="0.3">
      <c r="B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 spans="2:43" x14ac:dyDescent="0.3">
      <c r="B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 spans="2:43" x14ac:dyDescent="0.3">
      <c r="B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 spans="2:43" x14ac:dyDescent="0.3">
      <c r="B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 spans="2:43" x14ac:dyDescent="0.3">
      <c r="B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 spans="2:43" x14ac:dyDescent="0.3">
      <c r="B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 spans="2:43" x14ac:dyDescent="0.3">
      <c r="B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 spans="2:43" x14ac:dyDescent="0.3">
      <c r="B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 spans="2:43" x14ac:dyDescent="0.3">
      <c r="B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 spans="2:43" x14ac:dyDescent="0.3">
      <c r="B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 spans="2:43" x14ac:dyDescent="0.3">
      <c r="B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 spans="2:43" x14ac:dyDescent="0.3">
      <c r="B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 spans="2:43" x14ac:dyDescent="0.3">
      <c r="B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 spans="2:43" x14ac:dyDescent="0.3">
      <c r="B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43" x14ac:dyDescent="0.3">
      <c r="B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 spans="2:43" x14ac:dyDescent="0.3">
      <c r="B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43" x14ac:dyDescent="0.3">
      <c r="B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43" x14ac:dyDescent="0.3">
      <c r="B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 spans="2:43" x14ac:dyDescent="0.3">
      <c r="B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 spans="2:43" x14ac:dyDescent="0.3">
      <c r="B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 spans="2:43" x14ac:dyDescent="0.3">
      <c r="B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 spans="2:43" x14ac:dyDescent="0.3">
      <c r="B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 spans="2:43" x14ac:dyDescent="0.3">
      <c r="B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 spans="2:43" x14ac:dyDescent="0.3">
      <c r="B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 spans="2:43" x14ac:dyDescent="0.3">
      <c r="B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 spans="2:43" x14ac:dyDescent="0.3">
      <c r="B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 spans="2:43" x14ac:dyDescent="0.3">
      <c r="B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 spans="2:43" x14ac:dyDescent="0.3">
      <c r="B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 spans="2:43" x14ac:dyDescent="0.3">
      <c r="B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 spans="2:43" x14ac:dyDescent="0.3">
      <c r="B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 spans="2:43" x14ac:dyDescent="0.3">
      <c r="B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 spans="2:43" x14ac:dyDescent="0.3">
      <c r="B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43" x14ac:dyDescent="0.3">
      <c r="B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 spans="2:43" x14ac:dyDescent="0.3">
      <c r="B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 spans="2:43" x14ac:dyDescent="0.3">
      <c r="B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 spans="2:43" x14ac:dyDescent="0.3">
      <c r="B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43" x14ac:dyDescent="0.3">
      <c r="B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 spans="2:43" x14ac:dyDescent="0.3">
      <c r="B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 spans="2:43" x14ac:dyDescent="0.3">
      <c r="B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 spans="2:43" x14ac:dyDescent="0.3">
      <c r="B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 spans="2:43" x14ac:dyDescent="0.3">
      <c r="B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 spans="2:43" x14ac:dyDescent="0.3">
      <c r="B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43" x14ac:dyDescent="0.3">
      <c r="B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 spans="2:43" x14ac:dyDescent="0.3">
      <c r="B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 spans="2:43" x14ac:dyDescent="0.3">
      <c r="B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 spans="2:43" x14ac:dyDescent="0.3">
      <c r="B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 spans="2:43" x14ac:dyDescent="0.3">
      <c r="B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 spans="2:43" x14ac:dyDescent="0.3">
      <c r="B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 spans="2:43" x14ac:dyDescent="0.3">
      <c r="B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43" x14ac:dyDescent="0.3">
      <c r="B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 spans="2:43" x14ac:dyDescent="0.3">
      <c r="B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 spans="2:43" x14ac:dyDescent="0.3">
      <c r="B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 spans="2:43" x14ac:dyDescent="0.3">
      <c r="B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 spans="2:43" x14ac:dyDescent="0.3">
      <c r="B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43" x14ac:dyDescent="0.3">
      <c r="B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 spans="2:43" x14ac:dyDescent="0.3">
      <c r="B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 spans="2:43" x14ac:dyDescent="0.3">
      <c r="B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 spans="2:43" x14ac:dyDescent="0.3">
      <c r="B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43" x14ac:dyDescent="0.3">
      <c r="B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 spans="2:43" x14ac:dyDescent="0.3">
      <c r="B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 spans="2:43" x14ac:dyDescent="0.3">
      <c r="B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 spans="2:43" x14ac:dyDescent="0.3">
      <c r="B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 spans="2:43" x14ac:dyDescent="0.3">
      <c r="B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 spans="2:43" x14ac:dyDescent="0.3">
      <c r="B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43" x14ac:dyDescent="0.3">
      <c r="B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 spans="2:43" x14ac:dyDescent="0.3">
      <c r="B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spans="2:43" x14ac:dyDescent="0.3">
      <c r="B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 spans="2:43" x14ac:dyDescent="0.3">
      <c r="B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 spans="2:43" x14ac:dyDescent="0.3">
      <c r="B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 spans="2:43" x14ac:dyDescent="0.3">
      <c r="B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 spans="2:43" x14ac:dyDescent="0.3">
      <c r="B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43" x14ac:dyDescent="0.3">
      <c r="B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 spans="2:43" x14ac:dyDescent="0.3">
      <c r="B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 spans="2:43" x14ac:dyDescent="0.3">
      <c r="B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 spans="2:43" x14ac:dyDescent="0.3">
      <c r="B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43" x14ac:dyDescent="0.3">
      <c r="B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 spans="2:43" x14ac:dyDescent="0.3">
      <c r="B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 spans="2:43" x14ac:dyDescent="0.3">
      <c r="B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 spans="2:43" x14ac:dyDescent="0.3">
      <c r="B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43" x14ac:dyDescent="0.3">
      <c r="B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 spans="2:43" x14ac:dyDescent="0.3">
      <c r="B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 spans="2:43" x14ac:dyDescent="0.3">
      <c r="B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 spans="2:43" x14ac:dyDescent="0.3">
      <c r="B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43" x14ac:dyDescent="0.3">
      <c r="B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 spans="2:43" x14ac:dyDescent="0.3">
      <c r="B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43" x14ac:dyDescent="0.3">
      <c r="B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 spans="2:43" x14ac:dyDescent="0.3">
      <c r="B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 spans="2:43" x14ac:dyDescent="0.3">
      <c r="B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 spans="2:43" x14ac:dyDescent="0.3">
      <c r="B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 spans="2:43" x14ac:dyDescent="0.3">
      <c r="B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 spans="2:43" x14ac:dyDescent="0.3">
      <c r="B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 spans="2:43" x14ac:dyDescent="0.3">
      <c r="B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43" x14ac:dyDescent="0.3">
      <c r="B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 spans="2:43" x14ac:dyDescent="0.3">
      <c r="B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 spans="2:43" x14ac:dyDescent="0.3">
      <c r="B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 spans="2:43" x14ac:dyDescent="0.3">
      <c r="B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 spans="2:43" x14ac:dyDescent="0.3">
      <c r="B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 spans="2:43" x14ac:dyDescent="0.3">
      <c r="B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 spans="2:43" x14ac:dyDescent="0.3">
      <c r="B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43" x14ac:dyDescent="0.3">
      <c r="B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43" x14ac:dyDescent="0.3">
      <c r="B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 spans="2:43" x14ac:dyDescent="0.3">
      <c r="B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43" x14ac:dyDescent="0.3">
      <c r="B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 spans="2:43" x14ac:dyDescent="0.3">
      <c r="B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43" x14ac:dyDescent="0.3">
      <c r="B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 spans="2:43" x14ac:dyDescent="0.3">
      <c r="B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 spans="2:43" x14ac:dyDescent="0.3">
      <c r="B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 spans="2:43" x14ac:dyDescent="0.3">
      <c r="B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 spans="2:43" x14ac:dyDescent="0.3">
      <c r="B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 spans="2:43" x14ac:dyDescent="0.3">
      <c r="B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 spans="2:43" x14ac:dyDescent="0.3">
      <c r="B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 spans="2:43" x14ac:dyDescent="0.3">
      <c r="B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 spans="2:43" x14ac:dyDescent="0.3">
      <c r="B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 spans="2:43" x14ac:dyDescent="0.3">
      <c r="B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 spans="2:43" x14ac:dyDescent="0.3">
      <c r="B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 spans="2:43" x14ac:dyDescent="0.3">
      <c r="B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 spans="2:43" x14ac:dyDescent="0.3">
      <c r="B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 spans="2:43" x14ac:dyDescent="0.3">
      <c r="B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 spans="2:43" x14ac:dyDescent="0.3">
      <c r="B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 spans="2:43" x14ac:dyDescent="0.3">
      <c r="B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 spans="2:43" x14ac:dyDescent="0.3">
      <c r="B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 spans="2:43" x14ac:dyDescent="0.3">
      <c r="B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 spans="2:43" x14ac:dyDescent="0.3">
      <c r="B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 spans="2:43" x14ac:dyDescent="0.3">
      <c r="B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 spans="2:43" x14ac:dyDescent="0.3">
      <c r="B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 spans="2:43" x14ac:dyDescent="0.3">
      <c r="B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43" x14ac:dyDescent="0.3">
      <c r="B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43" x14ac:dyDescent="0.3">
      <c r="B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 spans="2:43" x14ac:dyDescent="0.3">
      <c r="B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 spans="2:43" x14ac:dyDescent="0.3">
      <c r="B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 spans="2:43" x14ac:dyDescent="0.3">
      <c r="B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43" x14ac:dyDescent="0.3">
      <c r="B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 spans="2:43" x14ac:dyDescent="0.3">
      <c r="B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 spans="2:43" x14ac:dyDescent="0.3">
      <c r="B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 spans="2:43" x14ac:dyDescent="0.3">
      <c r="B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 spans="2:43" x14ac:dyDescent="0.3">
      <c r="B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 spans="2:43" x14ac:dyDescent="0.3">
      <c r="B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43" x14ac:dyDescent="0.3">
      <c r="B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 spans="2:43" x14ac:dyDescent="0.3">
      <c r="B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 spans="2:43" x14ac:dyDescent="0.3">
      <c r="B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 spans="2:43" x14ac:dyDescent="0.3">
      <c r="B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43" x14ac:dyDescent="0.3">
      <c r="B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 spans="2:43" x14ac:dyDescent="0.3">
      <c r="B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 spans="2:43" x14ac:dyDescent="0.3">
      <c r="B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 spans="2:43" x14ac:dyDescent="0.3">
      <c r="B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 spans="2:43" x14ac:dyDescent="0.3">
      <c r="B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 spans="2:43" x14ac:dyDescent="0.3">
      <c r="B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 spans="2:43" x14ac:dyDescent="0.3">
      <c r="B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 spans="2:43" x14ac:dyDescent="0.3">
      <c r="B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43" x14ac:dyDescent="0.3">
      <c r="B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 spans="2:43" x14ac:dyDescent="0.3">
      <c r="B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 spans="2:43" x14ac:dyDescent="0.3">
      <c r="B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 spans="2:43" x14ac:dyDescent="0.3">
      <c r="B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 spans="2:43" x14ac:dyDescent="0.3">
      <c r="B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 spans="2:43" x14ac:dyDescent="0.3">
      <c r="B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 spans="2:43" x14ac:dyDescent="0.3">
      <c r="B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 spans="2:43" x14ac:dyDescent="0.3">
      <c r="B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 spans="2:43" x14ac:dyDescent="0.3">
      <c r="B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 spans="2:43" x14ac:dyDescent="0.3">
      <c r="B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 spans="2:43" x14ac:dyDescent="0.3">
      <c r="B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 spans="2:43" x14ac:dyDescent="0.3">
      <c r="B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43" x14ac:dyDescent="0.3">
      <c r="B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 spans="2:43" x14ac:dyDescent="0.3">
      <c r="B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 spans="2:43" x14ac:dyDescent="0.3">
      <c r="B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43" x14ac:dyDescent="0.3">
      <c r="B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 spans="2:43" x14ac:dyDescent="0.3">
      <c r="B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 spans="2:43" x14ac:dyDescent="0.3">
      <c r="B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 spans="2:43" x14ac:dyDescent="0.3">
      <c r="B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 spans="2:43" x14ac:dyDescent="0.3">
      <c r="B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 spans="2:43" x14ac:dyDescent="0.3">
      <c r="B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 spans="2:43" x14ac:dyDescent="0.3">
      <c r="B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 spans="2:43" x14ac:dyDescent="0.3">
      <c r="B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 spans="2:43" x14ac:dyDescent="0.3">
      <c r="B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 spans="2:43" x14ac:dyDescent="0.3">
      <c r="B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 spans="2:43" x14ac:dyDescent="0.3">
      <c r="B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 spans="2:43" x14ac:dyDescent="0.3">
      <c r="B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 spans="2:43" x14ac:dyDescent="0.3">
      <c r="B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 spans="2:43" x14ac:dyDescent="0.3">
      <c r="B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43" x14ac:dyDescent="0.3">
      <c r="B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 spans="2:43" x14ac:dyDescent="0.3">
      <c r="B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 spans="2:43" x14ac:dyDescent="0.3">
      <c r="B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 spans="2:43" x14ac:dyDescent="0.3">
      <c r="B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 spans="2:43" x14ac:dyDescent="0.3">
      <c r="B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 spans="2:43" x14ac:dyDescent="0.3">
      <c r="B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 spans="2:43" x14ac:dyDescent="0.3">
      <c r="B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43" x14ac:dyDescent="0.3">
      <c r="B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 spans="2:43" x14ac:dyDescent="0.3">
      <c r="B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 spans="2:43" x14ac:dyDescent="0.3">
      <c r="B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 spans="2:43" x14ac:dyDescent="0.3">
      <c r="B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 spans="2:43" x14ac:dyDescent="0.3">
      <c r="B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43" x14ac:dyDescent="0.3">
      <c r="B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 spans="2:43" x14ac:dyDescent="0.3">
      <c r="B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 spans="2:43" x14ac:dyDescent="0.3">
      <c r="B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 spans="2:43" x14ac:dyDescent="0.3">
      <c r="B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 spans="2:43" x14ac:dyDescent="0.3">
      <c r="B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 spans="2:43" x14ac:dyDescent="0.3">
      <c r="B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 spans="2:43" x14ac:dyDescent="0.3">
      <c r="B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 spans="2:43" x14ac:dyDescent="0.3">
      <c r="B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 spans="2:43" x14ac:dyDescent="0.3">
      <c r="B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 spans="2:43" x14ac:dyDescent="0.3">
      <c r="B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 spans="2:43" x14ac:dyDescent="0.3">
      <c r="B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 spans="2:43" x14ac:dyDescent="0.3">
      <c r="B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 spans="2:43" x14ac:dyDescent="0.3">
      <c r="B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 spans="2:43" x14ac:dyDescent="0.3">
      <c r="B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 spans="2:43" x14ac:dyDescent="0.3">
      <c r="B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 spans="2:43" x14ac:dyDescent="0.3">
      <c r="B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 spans="2:43" x14ac:dyDescent="0.3">
      <c r="B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43" x14ac:dyDescent="0.3">
      <c r="B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 spans="2:43" x14ac:dyDescent="0.3">
      <c r="B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 spans="2:43" x14ac:dyDescent="0.3">
      <c r="B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 spans="2:43" x14ac:dyDescent="0.3">
      <c r="B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 spans="2:43" x14ac:dyDescent="0.3">
      <c r="B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43" x14ac:dyDescent="0.3">
      <c r="B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 spans="2:43" x14ac:dyDescent="0.3">
      <c r="B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 spans="2:43" x14ac:dyDescent="0.3">
      <c r="B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 spans="2:43" x14ac:dyDescent="0.3">
      <c r="B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 spans="2:43" x14ac:dyDescent="0.3">
      <c r="B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 spans="2:43" x14ac:dyDescent="0.3">
      <c r="B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 spans="2:43" x14ac:dyDescent="0.3">
      <c r="B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 spans="2:43" x14ac:dyDescent="0.3">
      <c r="B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 spans="2:43" x14ac:dyDescent="0.3">
      <c r="B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 spans="2:43" x14ac:dyDescent="0.3">
      <c r="B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 spans="2:43" x14ac:dyDescent="0.3">
      <c r="B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 spans="2:43" x14ac:dyDescent="0.3">
      <c r="B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 spans="2:43" x14ac:dyDescent="0.3">
      <c r="B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 spans="2:43" x14ac:dyDescent="0.3">
      <c r="B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 spans="2:43" x14ac:dyDescent="0.3">
      <c r="B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 spans="2:43" x14ac:dyDescent="0.3">
      <c r="B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 spans="2:43" x14ac:dyDescent="0.3">
      <c r="B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 spans="2:43" x14ac:dyDescent="0.3">
      <c r="B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 spans="2:43" x14ac:dyDescent="0.3">
      <c r="B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 spans="2:43" x14ac:dyDescent="0.3">
      <c r="B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 spans="2:43" x14ac:dyDescent="0.3">
      <c r="B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 spans="2:43" x14ac:dyDescent="0.3">
      <c r="B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 spans="2:43" x14ac:dyDescent="0.3">
      <c r="B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43" x14ac:dyDescent="0.3">
      <c r="B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 spans="2:43" x14ac:dyDescent="0.3">
      <c r="B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43" x14ac:dyDescent="0.3">
      <c r="B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 spans="2:43" x14ac:dyDescent="0.3">
      <c r="B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 spans="2:43" x14ac:dyDescent="0.3">
      <c r="B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 spans="2:43" x14ac:dyDescent="0.3">
      <c r="B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 spans="2:43" x14ac:dyDescent="0.3">
      <c r="B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 spans="2:43" x14ac:dyDescent="0.3">
      <c r="B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 spans="2:43" x14ac:dyDescent="0.3">
      <c r="B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43" x14ac:dyDescent="0.3">
      <c r="B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 spans="2:43" x14ac:dyDescent="0.3">
      <c r="B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 spans="2:43" x14ac:dyDescent="0.3">
      <c r="B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 spans="2:43" x14ac:dyDescent="0.3">
      <c r="B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 spans="2:43" x14ac:dyDescent="0.3">
      <c r="B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 spans="2:43" x14ac:dyDescent="0.3">
      <c r="B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 spans="2:43" x14ac:dyDescent="0.3">
      <c r="B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 spans="2:43" x14ac:dyDescent="0.3">
      <c r="B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 spans="2:43" x14ac:dyDescent="0.3">
      <c r="B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 spans="2:43" x14ac:dyDescent="0.3">
      <c r="B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 spans="2:43" x14ac:dyDescent="0.3">
      <c r="B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 spans="2:43" x14ac:dyDescent="0.3">
      <c r="B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 spans="2:43" x14ac:dyDescent="0.3">
      <c r="B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 spans="2:43" x14ac:dyDescent="0.3">
      <c r="B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 spans="2:43" x14ac:dyDescent="0.3">
      <c r="B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 spans="2:43" x14ac:dyDescent="0.3">
      <c r="B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 spans="2:43" x14ac:dyDescent="0.3">
      <c r="B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 spans="2:43" x14ac:dyDescent="0.3">
      <c r="B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 spans="2:43" x14ac:dyDescent="0.3">
      <c r="B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 spans="2:43" x14ac:dyDescent="0.3">
      <c r="B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 spans="2:43" x14ac:dyDescent="0.3">
      <c r="B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43" x14ac:dyDescent="0.3">
      <c r="B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43" x14ac:dyDescent="0.3">
      <c r="B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 spans="2:43" x14ac:dyDescent="0.3">
      <c r="B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 spans="2:43" x14ac:dyDescent="0.3">
      <c r="B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 spans="2:43" x14ac:dyDescent="0.3">
      <c r="B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 spans="2:43" x14ac:dyDescent="0.3">
      <c r="B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 spans="2:43" x14ac:dyDescent="0.3">
      <c r="B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 spans="2:43" x14ac:dyDescent="0.3">
      <c r="B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 spans="2:43" x14ac:dyDescent="0.3">
      <c r="B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 spans="2:43" x14ac:dyDescent="0.3">
      <c r="B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 spans="2:43" x14ac:dyDescent="0.3">
      <c r="B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 spans="2:43" x14ac:dyDescent="0.3">
      <c r="B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 spans="2:43" x14ac:dyDescent="0.3">
      <c r="B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 spans="2:43" x14ac:dyDescent="0.3">
      <c r="B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 spans="2:43" x14ac:dyDescent="0.3">
      <c r="B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 spans="2:43" x14ac:dyDescent="0.3">
      <c r="B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 spans="2:43" x14ac:dyDescent="0.3">
      <c r="B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 spans="2:43" x14ac:dyDescent="0.3">
      <c r="B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 spans="2:43" x14ac:dyDescent="0.3">
      <c r="B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 spans="2:43" x14ac:dyDescent="0.3">
      <c r="B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 spans="2:43" x14ac:dyDescent="0.3">
      <c r="B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 spans="2:43" x14ac:dyDescent="0.3">
      <c r="B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 spans="2:43" x14ac:dyDescent="0.3">
      <c r="B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 spans="2:43" x14ac:dyDescent="0.3">
      <c r="B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 spans="2:43" x14ac:dyDescent="0.3">
      <c r="B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 spans="2:43" x14ac:dyDescent="0.3">
      <c r="B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 spans="2:43" x14ac:dyDescent="0.3">
      <c r="B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 spans="2:43" x14ac:dyDescent="0.3">
      <c r="B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 spans="2:43" x14ac:dyDescent="0.3">
      <c r="B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 spans="2:43" x14ac:dyDescent="0.3">
      <c r="B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 spans="2:43" x14ac:dyDescent="0.3">
      <c r="B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 spans="2:43" x14ac:dyDescent="0.3">
      <c r="B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 spans="2:43" x14ac:dyDescent="0.3">
      <c r="B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 spans="2:43" x14ac:dyDescent="0.3">
      <c r="B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 spans="2:43" x14ac:dyDescent="0.3">
      <c r="B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 spans="2:43" x14ac:dyDescent="0.3">
      <c r="B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 spans="2:43" x14ac:dyDescent="0.3">
      <c r="B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 spans="2:43" x14ac:dyDescent="0.3">
      <c r="B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 spans="2:43" x14ac:dyDescent="0.3">
      <c r="B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 spans="2:43" x14ac:dyDescent="0.3">
      <c r="B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 spans="2:43" x14ac:dyDescent="0.3">
      <c r="B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 spans="2:43" x14ac:dyDescent="0.3">
      <c r="B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 spans="2:43" x14ac:dyDescent="0.3">
      <c r="B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 spans="2:43" x14ac:dyDescent="0.3">
      <c r="B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 spans="2:43" x14ac:dyDescent="0.3">
      <c r="B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 spans="2:43" x14ac:dyDescent="0.3">
      <c r="B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 spans="2:43" x14ac:dyDescent="0.3">
      <c r="B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 spans="2:43" x14ac:dyDescent="0.3">
      <c r="B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 spans="2:43" x14ac:dyDescent="0.3">
      <c r="B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 spans="2:43" x14ac:dyDescent="0.3">
      <c r="B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 spans="2:43" x14ac:dyDescent="0.3">
      <c r="B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 spans="2:43" x14ac:dyDescent="0.3">
      <c r="B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 spans="2:43" x14ac:dyDescent="0.3">
      <c r="B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 spans="2:43" x14ac:dyDescent="0.3">
      <c r="B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 spans="2:43" x14ac:dyDescent="0.3">
      <c r="B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 spans="2:43" x14ac:dyDescent="0.3">
      <c r="B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 spans="2:43" x14ac:dyDescent="0.3">
      <c r="B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 spans="2:43" x14ac:dyDescent="0.3">
      <c r="B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 spans="2:43" x14ac:dyDescent="0.3">
      <c r="B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 spans="2:43" x14ac:dyDescent="0.3">
      <c r="B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 spans="2:43" x14ac:dyDescent="0.3">
      <c r="B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 spans="2:43" x14ac:dyDescent="0.3">
      <c r="B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 spans="2:43" x14ac:dyDescent="0.3">
      <c r="B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 spans="2:43" x14ac:dyDescent="0.3">
      <c r="B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 spans="2:43" x14ac:dyDescent="0.3">
      <c r="B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 spans="2:43" x14ac:dyDescent="0.3">
      <c r="B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 spans="2:43" x14ac:dyDescent="0.3">
      <c r="B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 spans="2:43" x14ac:dyDescent="0.3">
      <c r="B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 spans="2:43" x14ac:dyDescent="0.3">
      <c r="B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 spans="2:43" x14ac:dyDescent="0.3">
      <c r="B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 spans="2:43" x14ac:dyDescent="0.3">
      <c r="B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 spans="2:43" x14ac:dyDescent="0.3">
      <c r="B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 spans="2:43" x14ac:dyDescent="0.3">
      <c r="B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 spans="2:43" x14ac:dyDescent="0.3">
      <c r="B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 spans="2:43" x14ac:dyDescent="0.3">
      <c r="B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 spans="2:43" x14ac:dyDescent="0.3">
      <c r="B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 spans="2:43" x14ac:dyDescent="0.3">
      <c r="B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 spans="2:43" x14ac:dyDescent="0.3">
      <c r="B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 spans="2:43" x14ac:dyDescent="0.3">
      <c r="B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 spans="2:43" x14ac:dyDescent="0.3">
      <c r="B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 spans="2:43" x14ac:dyDescent="0.3">
      <c r="B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 spans="2:43" x14ac:dyDescent="0.3">
      <c r="B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 spans="2:43" x14ac:dyDescent="0.3">
      <c r="B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 spans="2:43" x14ac:dyDescent="0.3">
      <c r="B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 spans="2:43" x14ac:dyDescent="0.3">
      <c r="B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 spans="2:43" x14ac:dyDescent="0.3">
      <c r="B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 spans="2:43" x14ac:dyDescent="0.3">
      <c r="B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 spans="2:43" x14ac:dyDescent="0.3">
      <c r="B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 spans="2:43" x14ac:dyDescent="0.3">
      <c r="B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 spans="2:43" x14ac:dyDescent="0.3">
      <c r="B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 spans="2:43" x14ac:dyDescent="0.3">
      <c r="B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 spans="2:43" x14ac:dyDescent="0.3">
      <c r="B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 spans="2:43" x14ac:dyDescent="0.3">
      <c r="B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 spans="2:43" x14ac:dyDescent="0.3">
      <c r="B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 spans="2:43" x14ac:dyDescent="0.3">
      <c r="B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 spans="2:43" x14ac:dyDescent="0.3">
      <c r="B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 spans="2:43" x14ac:dyDescent="0.3">
      <c r="B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 spans="2:43" x14ac:dyDescent="0.3">
      <c r="B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 spans="2:43" x14ac:dyDescent="0.3">
      <c r="B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 spans="2:43" x14ac:dyDescent="0.3">
      <c r="B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 spans="2:43" x14ac:dyDescent="0.3">
      <c r="B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 spans="2:43" x14ac:dyDescent="0.3">
      <c r="B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 spans="2:43" x14ac:dyDescent="0.3">
      <c r="B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 spans="2:43" x14ac:dyDescent="0.3">
      <c r="B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 spans="2:43" x14ac:dyDescent="0.3">
      <c r="B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 spans="2:43" x14ac:dyDescent="0.3">
      <c r="B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 spans="2:43" x14ac:dyDescent="0.3">
      <c r="B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 spans="2:43" x14ac:dyDescent="0.3">
      <c r="B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 spans="2:43" x14ac:dyDescent="0.3">
      <c r="B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 spans="2:43" x14ac:dyDescent="0.3">
      <c r="B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 spans="2:43" x14ac:dyDescent="0.3">
      <c r="B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 spans="2:43" x14ac:dyDescent="0.3">
      <c r="B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 spans="2:43" x14ac:dyDescent="0.3">
      <c r="B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 spans="2:43" x14ac:dyDescent="0.3">
      <c r="B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 spans="2:43" x14ac:dyDescent="0.3">
      <c r="B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 spans="2:43" x14ac:dyDescent="0.3">
      <c r="B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 spans="2:43" x14ac:dyDescent="0.3">
      <c r="B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 spans="2:43" x14ac:dyDescent="0.3">
      <c r="B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 spans="2:43" x14ac:dyDescent="0.3">
      <c r="B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 spans="2:43" x14ac:dyDescent="0.3">
      <c r="B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 spans="2:43" x14ac:dyDescent="0.3">
      <c r="B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 spans="2:43" x14ac:dyDescent="0.3">
      <c r="B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 spans="2:43" x14ac:dyDescent="0.3">
      <c r="B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 spans="2:43" x14ac:dyDescent="0.3">
      <c r="B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 spans="2:43" x14ac:dyDescent="0.3">
      <c r="B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 spans="2:43" x14ac:dyDescent="0.3">
      <c r="B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 spans="2:43" x14ac:dyDescent="0.3">
      <c r="B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 spans="2:43" x14ac:dyDescent="0.3">
      <c r="B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 spans="2:43" x14ac:dyDescent="0.3">
      <c r="B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 spans="2:43" x14ac:dyDescent="0.3">
      <c r="B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 spans="2:43" x14ac:dyDescent="0.3">
      <c r="B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 spans="2:43" x14ac:dyDescent="0.3">
      <c r="B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 spans="2:43" x14ac:dyDescent="0.3">
      <c r="B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 spans="2:43" x14ac:dyDescent="0.3">
      <c r="B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 spans="2:43" x14ac:dyDescent="0.3">
      <c r="B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 spans="2:43" x14ac:dyDescent="0.3">
      <c r="B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 spans="2:43" x14ac:dyDescent="0.3">
      <c r="B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 spans="2:43" x14ac:dyDescent="0.3">
      <c r="B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 spans="2:43" x14ac:dyDescent="0.3">
      <c r="B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 spans="2:43" x14ac:dyDescent="0.3">
      <c r="B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 spans="2:43" x14ac:dyDescent="0.3">
      <c r="B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 spans="2:43" x14ac:dyDescent="0.3">
      <c r="B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 spans="2:43" x14ac:dyDescent="0.3">
      <c r="B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 spans="2:43" x14ac:dyDescent="0.3">
      <c r="B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 spans="2:43" x14ac:dyDescent="0.3">
      <c r="B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 spans="2:43" x14ac:dyDescent="0.3">
      <c r="B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 spans="2:43" x14ac:dyDescent="0.3">
      <c r="B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 spans="2:43" x14ac:dyDescent="0.3">
      <c r="B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 spans="2:43" x14ac:dyDescent="0.3">
      <c r="B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 spans="2:43" x14ac:dyDescent="0.3">
      <c r="B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 spans="2:43" x14ac:dyDescent="0.3">
      <c r="B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 spans="2:43" x14ac:dyDescent="0.3">
      <c r="B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 spans="2:43" x14ac:dyDescent="0.3">
      <c r="B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 spans="2:43" x14ac:dyDescent="0.3">
      <c r="B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 spans="2:43" x14ac:dyDescent="0.3">
      <c r="B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 spans="2:43" x14ac:dyDescent="0.3">
      <c r="B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 spans="2:43" x14ac:dyDescent="0.3">
      <c r="B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 spans="2:43" x14ac:dyDescent="0.3">
      <c r="B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 spans="2:43" x14ac:dyDescent="0.3">
      <c r="B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 spans="2:43" x14ac:dyDescent="0.3">
      <c r="B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 spans="2:43" x14ac:dyDescent="0.3">
      <c r="B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 spans="2:43" x14ac:dyDescent="0.3">
      <c r="B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 spans="2:43" x14ac:dyDescent="0.3">
      <c r="B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 spans="2:43" x14ac:dyDescent="0.3">
      <c r="B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 spans="2:43" x14ac:dyDescent="0.3">
      <c r="B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 spans="2:43" x14ac:dyDescent="0.3">
      <c r="B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 spans="2:43" x14ac:dyDescent="0.3">
      <c r="B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 spans="2:43" x14ac:dyDescent="0.3">
      <c r="B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 spans="2:43" x14ac:dyDescent="0.3">
      <c r="B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 spans="2:43" x14ac:dyDescent="0.3">
      <c r="B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 spans="2:43" x14ac:dyDescent="0.3">
      <c r="B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 spans="2:43" x14ac:dyDescent="0.3">
      <c r="B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 spans="2:43" x14ac:dyDescent="0.3">
      <c r="B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 spans="2:43" x14ac:dyDescent="0.3">
      <c r="B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 spans="2:43" x14ac:dyDescent="0.3">
      <c r="B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 spans="2:43" x14ac:dyDescent="0.3">
      <c r="B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 spans="2:43" x14ac:dyDescent="0.3">
      <c r="B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 spans="2:43" x14ac:dyDescent="0.3">
      <c r="B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 spans="2:43" x14ac:dyDescent="0.3">
      <c r="B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 spans="2:43" x14ac:dyDescent="0.3">
      <c r="B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 spans="2:43" x14ac:dyDescent="0.3">
      <c r="B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 spans="2:43" x14ac:dyDescent="0.3">
      <c r="B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 spans="2:43" x14ac:dyDescent="0.3">
      <c r="B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 spans="2:43" x14ac:dyDescent="0.3">
      <c r="B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 spans="2:43" x14ac:dyDescent="0.3">
      <c r="B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 spans="2:43" x14ac:dyDescent="0.3">
      <c r="B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 spans="2:43" x14ac:dyDescent="0.3">
      <c r="B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 spans="2:43" x14ac:dyDescent="0.3">
      <c r="B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 spans="2:43" x14ac:dyDescent="0.3">
      <c r="B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 spans="2:43" x14ac:dyDescent="0.3">
      <c r="B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 spans="2:43" x14ac:dyDescent="0.3">
      <c r="B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 spans="2:43" x14ac:dyDescent="0.3">
      <c r="B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 spans="2:43" x14ac:dyDescent="0.3">
      <c r="B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 spans="2:43" x14ac:dyDescent="0.3">
      <c r="B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 spans="2:43" x14ac:dyDescent="0.3">
      <c r="B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 spans="2:43" x14ac:dyDescent="0.3">
      <c r="B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 spans="2:43" x14ac:dyDescent="0.3">
      <c r="B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 spans="2:43" x14ac:dyDescent="0.3">
      <c r="B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 spans="2:43" x14ac:dyDescent="0.3">
      <c r="B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 spans="2:43" x14ac:dyDescent="0.3">
      <c r="B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 spans="2:43" x14ac:dyDescent="0.3">
      <c r="B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 spans="2:43" x14ac:dyDescent="0.3">
      <c r="B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 spans="2:43" x14ac:dyDescent="0.3">
      <c r="B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 spans="2:43" x14ac:dyDescent="0.3">
      <c r="B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 spans="2:43" x14ac:dyDescent="0.3">
      <c r="B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 spans="2:43" x14ac:dyDescent="0.3">
      <c r="B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 spans="2:43" x14ac:dyDescent="0.3">
      <c r="B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 spans="2:43" x14ac:dyDescent="0.3">
      <c r="B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 spans="2:43" x14ac:dyDescent="0.3">
      <c r="B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 spans="2:43" x14ac:dyDescent="0.3">
      <c r="B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 spans="2:43" x14ac:dyDescent="0.3">
      <c r="B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 spans="2:43" x14ac:dyDescent="0.3">
      <c r="B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 spans="2:43" x14ac:dyDescent="0.3">
      <c r="B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 spans="2:43" x14ac:dyDescent="0.3">
      <c r="B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 spans="2:43" x14ac:dyDescent="0.3">
      <c r="B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 spans="2:43" x14ac:dyDescent="0.3">
      <c r="B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 spans="2:43" x14ac:dyDescent="0.3">
      <c r="B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 spans="2:43" x14ac:dyDescent="0.3">
      <c r="B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 spans="2:43" x14ac:dyDescent="0.3">
      <c r="B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 spans="2:43" x14ac:dyDescent="0.3">
      <c r="B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 spans="2:43" x14ac:dyDescent="0.3">
      <c r="B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 spans="2:43" x14ac:dyDescent="0.3">
      <c r="B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 spans="2:43" x14ac:dyDescent="0.3">
      <c r="B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 spans="2:43" x14ac:dyDescent="0.3">
      <c r="B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 spans="2:43" x14ac:dyDescent="0.3">
      <c r="B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 spans="2:43" x14ac:dyDescent="0.3">
      <c r="B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 spans="2:43" x14ac:dyDescent="0.3">
      <c r="B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 spans="2:43" x14ac:dyDescent="0.3">
      <c r="B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 spans="2:43" x14ac:dyDescent="0.3">
      <c r="B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 spans="2:43" x14ac:dyDescent="0.3">
      <c r="B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 spans="2:43" x14ac:dyDescent="0.3">
      <c r="B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 spans="2:43" x14ac:dyDescent="0.3">
      <c r="B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 spans="2:43" x14ac:dyDescent="0.3">
      <c r="B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 spans="2:43" x14ac:dyDescent="0.3">
      <c r="B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 spans="2:43" x14ac:dyDescent="0.3">
      <c r="B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 spans="2:43" x14ac:dyDescent="0.3">
      <c r="B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 spans="2:43" x14ac:dyDescent="0.3">
      <c r="B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 spans="2:43" x14ac:dyDescent="0.3">
      <c r="B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 spans="2:43" x14ac:dyDescent="0.3">
      <c r="B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 spans="2:43" x14ac:dyDescent="0.3">
      <c r="B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 spans="2:43" x14ac:dyDescent="0.3">
      <c r="B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 spans="2:43" x14ac:dyDescent="0.3">
      <c r="B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 spans="2:43" x14ac:dyDescent="0.3">
      <c r="B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 spans="2:43" x14ac:dyDescent="0.3">
      <c r="B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 spans="2:43" x14ac:dyDescent="0.3">
      <c r="B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 spans="2:43" x14ac:dyDescent="0.3">
      <c r="B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 spans="2:43" x14ac:dyDescent="0.3">
      <c r="B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 spans="2:43" x14ac:dyDescent="0.3">
      <c r="B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 spans="2:43" x14ac:dyDescent="0.3">
      <c r="B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 spans="2:43" x14ac:dyDescent="0.3">
      <c r="B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 spans="2:43" x14ac:dyDescent="0.3">
      <c r="B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 spans="2:43" x14ac:dyDescent="0.3">
      <c r="B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 spans="2:43" x14ac:dyDescent="0.3">
      <c r="B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 spans="2:43" x14ac:dyDescent="0.3">
      <c r="B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 spans="2:43" x14ac:dyDescent="0.3">
      <c r="B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 spans="2:43" x14ac:dyDescent="0.3">
      <c r="B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 spans="2:43" x14ac:dyDescent="0.3">
      <c r="B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 spans="2:43" x14ac:dyDescent="0.3">
      <c r="B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 spans="2:43" x14ac:dyDescent="0.3">
      <c r="B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 spans="2:43" x14ac:dyDescent="0.3">
      <c r="B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 spans="2:43" x14ac:dyDescent="0.3">
      <c r="B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 spans="2:43" x14ac:dyDescent="0.3">
      <c r="B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 spans="2:43" x14ac:dyDescent="0.3">
      <c r="B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 spans="2:43" x14ac:dyDescent="0.3">
      <c r="B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 spans="2:43" x14ac:dyDescent="0.3">
      <c r="B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 spans="2:43" x14ac:dyDescent="0.3">
      <c r="B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 spans="2:43" x14ac:dyDescent="0.3">
      <c r="B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 spans="2:43" x14ac:dyDescent="0.3">
      <c r="B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 spans="2:43" x14ac:dyDescent="0.3">
      <c r="B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 spans="2:43" x14ac:dyDescent="0.3">
      <c r="B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 spans="2:43" x14ac:dyDescent="0.3">
      <c r="B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 spans="2:43" x14ac:dyDescent="0.3">
      <c r="B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 spans="2:43" x14ac:dyDescent="0.3">
      <c r="B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 spans="2:43" x14ac:dyDescent="0.3">
      <c r="B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 spans="2:43" x14ac:dyDescent="0.3">
      <c r="B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 spans="2:43" x14ac:dyDescent="0.3">
      <c r="B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 spans="2:43" x14ac:dyDescent="0.3">
      <c r="B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 spans="2:43" x14ac:dyDescent="0.3">
      <c r="B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 spans="2:43" x14ac:dyDescent="0.3">
      <c r="B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 spans="2:43" x14ac:dyDescent="0.3">
      <c r="B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 spans="2:43" x14ac:dyDescent="0.3">
      <c r="B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 spans="2:43" x14ac:dyDescent="0.3">
      <c r="B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 spans="2:43" x14ac:dyDescent="0.3">
      <c r="B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 spans="2:43" x14ac:dyDescent="0.3">
      <c r="B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 spans="2:43" x14ac:dyDescent="0.3">
      <c r="B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 spans="2:43" x14ac:dyDescent="0.3">
      <c r="B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 spans="2:43" x14ac:dyDescent="0.3">
      <c r="B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 spans="2:43" x14ac:dyDescent="0.3">
      <c r="B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 spans="2:43" x14ac:dyDescent="0.3">
      <c r="B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 spans="2:43" x14ac:dyDescent="0.3">
      <c r="B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 spans="2:43" x14ac:dyDescent="0.3">
      <c r="B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 spans="2:43" x14ac:dyDescent="0.3">
      <c r="B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 spans="2:43" x14ac:dyDescent="0.3">
      <c r="B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 spans="2:43" x14ac:dyDescent="0.3">
      <c r="B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 spans="2:43" x14ac:dyDescent="0.3">
      <c r="B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 spans="2:43" x14ac:dyDescent="0.3">
      <c r="B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 spans="2:43" x14ac:dyDescent="0.3">
      <c r="B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 spans="2:43" x14ac:dyDescent="0.3">
      <c r="B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 spans="2:43" x14ac:dyDescent="0.3">
      <c r="B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 spans="2:43" x14ac:dyDescent="0.3">
      <c r="B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 spans="2:43" x14ac:dyDescent="0.3">
      <c r="B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 spans="2:43" x14ac:dyDescent="0.3">
      <c r="B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 spans="2:43" x14ac:dyDescent="0.3">
      <c r="B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 spans="2:43" x14ac:dyDescent="0.3">
      <c r="B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 spans="2:43" x14ac:dyDescent="0.3">
      <c r="B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 spans="2:43" x14ac:dyDescent="0.3">
      <c r="B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 spans="2:43" x14ac:dyDescent="0.3">
      <c r="B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 spans="2:43" x14ac:dyDescent="0.3">
      <c r="B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 spans="2:43" x14ac:dyDescent="0.3">
      <c r="B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 spans="2:43" x14ac:dyDescent="0.3">
      <c r="B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 spans="2:43" x14ac:dyDescent="0.3">
      <c r="B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 spans="2:43" x14ac:dyDescent="0.3">
      <c r="B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 spans="2:43" x14ac:dyDescent="0.3">
      <c r="B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 spans="2:43" x14ac:dyDescent="0.3">
      <c r="B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 spans="2:43" x14ac:dyDescent="0.3">
      <c r="B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 spans="2:43" x14ac:dyDescent="0.3">
      <c r="B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 spans="2:43" x14ac:dyDescent="0.3">
      <c r="B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 spans="2:43" x14ac:dyDescent="0.3">
      <c r="B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 spans="2:43" x14ac:dyDescent="0.3">
      <c r="B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 spans="2:43" x14ac:dyDescent="0.3">
      <c r="B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 spans="2:43" x14ac:dyDescent="0.3">
      <c r="B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 spans="2:43" x14ac:dyDescent="0.3">
      <c r="B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 spans="2:43" x14ac:dyDescent="0.3">
      <c r="B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 spans="2:43" x14ac:dyDescent="0.3">
      <c r="B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 spans="2:43" x14ac:dyDescent="0.3">
      <c r="B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 spans="2:43" x14ac:dyDescent="0.3">
      <c r="B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 spans="2:43" x14ac:dyDescent="0.3">
      <c r="B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 spans="2:43" x14ac:dyDescent="0.3">
      <c r="B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 spans="2:43" x14ac:dyDescent="0.3">
      <c r="B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 spans="2:43" x14ac:dyDescent="0.3">
      <c r="B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 spans="2:43" x14ac:dyDescent="0.3">
      <c r="B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 spans="2:43" x14ac:dyDescent="0.3">
      <c r="B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 spans="2:43" x14ac:dyDescent="0.3">
      <c r="B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 spans="2:43" x14ac:dyDescent="0.3">
      <c r="B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 spans="2:43" x14ac:dyDescent="0.3">
      <c r="B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 spans="2:43" x14ac:dyDescent="0.3">
      <c r="B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 spans="2:43" x14ac:dyDescent="0.3">
      <c r="B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 spans="2:43" x14ac:dyDescent="0.3">
      <c r="B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 spans="2:43" x14ac:dyDescent="0.3">
      <c r="B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 spans="2:43" x14ac:dyDescent="0.3">
      <c r="B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 spans="2:43" x14ac:dyDescent="0.3">
      <c r="B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 spans="2:43" x14ac:dyDescent="0.3">
      <c r="B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 spans="2:43" x14ac:dyDescent="0.3">
      <c r="B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 spans="2:43" x14ac:dyDescent="0.3">
      <c r="B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 spans="2:43" x14ac:dyDescent="0.3">
      <c r="B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 spans="2:43" x14ac:dyDescent="0.3">
      <c r="B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 spans="2:43" x14ac:dyDescent="0.3">
      <c r="B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 spans="2:43" x14ac:dyDescent="0.3">
      <c r="B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 spans="2:43" x14ac:dyDescent="0.3">
      <c r="B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 spans="2:43" x14ac:dyDescent="0.3">
      <c r="B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 spans="2:43" x14ac:dyDescent="0.3">
      <c r="B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 spans="2:43" x14ac:dyDescent="0.3">
      <c r="B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 spans="2:43" x14ac:dyDescent="0.3">
      <c r="B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 spans="2:43" x14ac:dyDescent="0.3">
      <c r="B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 spans="2:43" x14ac:dyDescent="0.3">
      <c r="B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 spans="2:43" x14ac:dyDescent="0.3">
      <c r="B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 spans="2:43" x14ac:dyDescent="0.3">
      <c r="B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 spans="2:43" x14ac:dyDescent="0.3">
      <c r="B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 spans="2:43" x14ac:dyDescent="0.3">
      <c r="B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 spans="2:43" x14ac:dyDescent="0.3">
      <c r="B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 spans="2:43" x14ac:dyDescent="0.3">
      <c r="B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 spans="2:43" x14ac:dyDescent="0.3">
      <c r="B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 spans="2:43" x14ac:dyDescent="0.3">
      <c r="B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 spans="2:43" x14ac:dyDescent="0.3">
      <c r="B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 spans="2:43" x14ac:dyDescent="0.3">
      <c r="B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 spans="2:43" x14ac:dyDescent="0.3">
      <c r="B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 spans="2:43" x14ac:dyDescent="0.3">
      <c r="B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 spans="2:43" x14ac:dyDescent="0.3">
      <c r="B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 spans="2:43" x14ac:dyDescent="0.3">
      <c r="B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 spans="2:43" x14ac:dyDescent="0.3">
      <c r="B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 spans="2:43" x14ac:dyDescent="0.3">
      <c r="B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 spans="2:43" x14ac:dyDescent="0.3">
      <c r="B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 spans="2:43" x14ac:dyDescent="0.3">
      <c r="B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 spans="2:43" x14ac:dyDescent="0.3">
      <c r="B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 spans="2:43" x14ac:dyDescent="0.3">
      <c r="B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 spans="2:43" x14ac:dyDescent="0.3">
      <c r="B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 spans="2:43" x14ac:dyDescent="0.3">
      <c r="B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 spans="2:43" x14ac:dyDescent="0.3">
      <c r="B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 spans="2:43" x14ac:dyDescent="0.3">
      <c r="B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 spans="2:43" x14ac:dyDescent="0.3">
      <c r="B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 spans="2:43" x14ac:dyDescent="0.3">
      <c r="B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 spans="2:43" x14ac:dyDescent="0.3">
      <c r="B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 spans="2:43" x14ac:dyDescent="0.3">
      <c r="B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 spans="2:43" x14ac:dyDescent="0.3">
      <c r="B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 spans="2:43" x14ac:dyDescent="0.3">
      <c r="B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 spans="2:43" x14ac:dyDescent="0.3">
      <c r="B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 spans="2:43" x14ac:dyDescent="0.3">
      <c r="B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 spans="2:43" x14ac:dyDescent="0.3">
      <c r="B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 spans="2:43" x14ac:dyDescent="0.3">
      <c r="B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 spans="2:43" x14ac:dyDescent="0.3">
      <c r="B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 spans="2:43" x14ac:dyDescent="0.3">
      <c r="B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 spans="2:43" x14ac:dyDescent="0.3">
      <c r="B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 spans="2:43" x14ac:dyDescent="0.3">
      <c r="B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 spans="2:43" x14ac:dyDescent="0.3">
      <c r="B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 spans="2:43" x14ac:dyDescent="0.3">
      <c r="B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 spans="2:43" x14ac:dyDescent="0.3">
      <c r="B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 spans="2:43" x14ac:dyDescent="0.3">
      <c r="B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 spans="2:43" x14ac:dyDescent="0.3">
      <c r="B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 spans="2:43" x14ac:dyDescent="0.3">
      <c r="B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 spans="2:43" x14ac:dyDescent="0.3">
      <c r="B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 spans="2:43" x14ac:dyDescent="0.3">
      <c r="B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 spans="2:43" x14ac:dyDescent="0.3">
      <c r="B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 spans="2:43" x14ac:dyDescent="0.3">
      <c r="B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 spans="2:43" x14ac:dyDescent="0.3">
      <c r="B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 spans="2:43" x14ac:dyDescent="0.3">
      <c r="B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 spans="2:43" x14ac:dyDescent="0.3">
      <c r="B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 spans="2:43" x14ac:dyDescent="0.3">
      <c r="B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 spans="2:43" x14ac:dyDescent="0.3">
      <c r="B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 spans="2:43" x14ac:dyDescent="0.3">
      <c r="B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 spans="2:43" x14ac:dyDescent="0.3">
      <c r="B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 spans="2:43" x14ac:dyDescent="0.3">
      <c r="B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 spans="2:43" x14ac:dyDescent="0.3">
      <c r="B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 spans="2:43" x14ac:dyDescent="0.3">
      <c r="B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 spans="2:43" x14ac:dyDescent="0.3">
      <c r="B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 spans="2:43" x14ac:dyDescent="0.3">
      <c r="B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 spans="2:43" x14ac:dyDescent="0.3">
      <c r="B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 spans="2:43" x14ac:dyDescent="0.3">
      <c r="B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 spans="2:43" x14ac:dyDescent="0.3">
      <c r="B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 spans="2:43" x14ac:dyDescent="0.3">
      <c r="B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 spans="2:43" x14ac:dyDescent="0.3">
      <c r="B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 spans="2:43" x14ac:dyDescent="0.3">
      <c r="B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 spans="2:43" x14ac:dyDescent="0.3">
      <c r="B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 spans="2:43" x14ac:dyDescent="0.3">
      <c r="B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 spans="2:43" x14ac:dyDescent="0.3">
      <c r="B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 spans="2:43" x14ac:dyDescent="0.3">
      <c r="B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 spans="2:43" x14ac:dyDescent="0.3">
      <c r="B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 spans="2:43" x14ac:dyDescent="0.3">
      <c r="B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 spans="2:43" x14ac:dyDescent="0.3">
      <c r="B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 spans="2:43" x14ac:dyDescent="0.3">
      <c r="B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 spans="2:43" x14ac:dyDescent="0.3">
      <c r="B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 spans="2:43" x14ac:dyDescent="0.3">
      <c r="B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 spans="2:43" x14ac:dyDescent="0.3">
      <c r="B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 spans="2:43" x14ac:dyDescent="0.3">
      <c r="B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 spans="2:43" x14ac:dyDescent="0.3">
      <c r="B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 spans="2:43" x14ac:dyDescent="0.3">
      <c r="B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 spans="2:43" x14ac:dyDescent="0.3">
      <c r="B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 spans="2:43" x14ac:dyDescent="0.3">
      <c r="B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 spans="2:43" x14ac:dyDescent="0.3">
      <c r="B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 spans="2:43" x14ac:dyDescent="0.3">
      <c r="B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 spans="2:43" x14ac:dyDescent="0.3">
      <c r="B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 spans="2:43" x14ac:dyDescent="0.3">
      <c r="B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 spans="2:43" x14ac:dyDescent="0.3">
      <c r="B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 spans="2:43" x14ac:dyDescent="0.3">
      <c r="B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 spans="2:43" x14ac:dyDescent="0.3">
      <c r="B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 spans="2:43" x14ac:dyDescent="0.3">
      <c r="B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 spans="2:43" x14ac:dyDescent="0.3">
      <c r="B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 spans="2:43" x14ac:dyDescent="0.3">
      <c r="B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 spans="2:43" x14ac:dyDescent="0.3">
      <c r="B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 spans="2:43" x14ac:dyDescent="0.3">
      <c r="B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 spans="2:43" x14ac:dyDescent="0.3">
      <c r="B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 spans="2:43" x14ac:dyDescent="0.3">
      <c r="B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 spans="2:43" x14ac:dyDescent="0.3">
      <c r="B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 spans="2:43" x14ac:dyDescent="0.3">
      <c r="B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 spans="2:43" x14ac:dyDescent="0.3">
      <c r="B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 spans="2:43" x14ac:dyDescent="0.3">
      <c r="B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 spans="2:43" x14ac:dyDescent="0.3">
      <c r="B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 spans="2:43" x14ac:dyDescent="0.3">
      <c r="B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 spans="2:43" x14ac:dyDescent="0.3">
      <c r="B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 spans="2:43" x14ac:dyDescent="0.3">
      <c r="B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 spans="2:43" x14ac:dyDescent="0.3">
      <c r="B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 spans="2:43" x14ac:dyDescent="0.3">
      <c r="B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 spans="2:43" x14ac:dyDescent="0.3">
      <c r="B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 spans="2:43" x14ac:dyDescent="0.3">
      <c r="B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 spans="2:43" x14ac:dyDescent="0.3">
      <c r="B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 spans="2:43" x14ac:dyDescent="0.3">
      <c r="B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 spans="2:43" x14ac:dyDescent="0.3">
      <c r="B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 spans="2:43" x14ac:dyDescent="0.3">
      <c r="B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 spans="2:43" x14ac:dyDescent="0.3">
      <c r="B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 spans="2:43" x14ac:dyDescent="0.3">
      <c r="B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 spans="2:43" x14ac:dyDescent="0.3">
      <c r="B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 spans="2:43" x14ac:dyDescent="0.3">
      <c r="B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 spans="2:43" x14ac:dyDescent="0.3">
      <c r="B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 spans="2:43" x14ac:dyDescent="0.3">
      <c r="B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 spans="2:43" x14ac:dyDescent="0.3">
      <c r="B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 spans="2:43" x14ac:dyDescent="0.3">
      <c r="B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 spans="2:43" x14ac:dyDescent="0.3">
      <c r="B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 spans="2:43" x14ac:dyDescent="0.3">
      <c r="B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 spans="2:43" x14ac:dyDescent="0.3">
      <c r="B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 spans="2:43" x14ac:dyDescent="0.3">
      <c r="B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 spans="2:43" x14ac:dyDescent="0.3">
      <c r="B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 spans="2:43" x14ac:dyDescent="0.3">
      <c r="B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 spans="2:43" x14ac:dyDescent="0.3">
      <c r="B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 spans="2:43" x14ac:dyDescent="0.3">
      <c r="B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 spans="2:43" x14ac:dyDescent="0.3">
      <c r="B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 spans="2:43" x14ac:dyDescent="0.3">
      <c r="B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 spans="2:43" x14ac:dyDescent="0.3">
      <c r="B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 spans="2:43" x14ac:dyDescent="0.3">
      <c r="B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 spans="2:43" x14ac:dyDescent="0.3">
      <c r="B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 spans="2:43" x14ac:dyDescent="0.3">
      <c r="B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 spans="2:43" x14ac:dyDescent="0.3">
      <c r="B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 spans="2:43" x14ac:dyDescent="0.3">
      <c r="B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 spans="2:43" x14ac:dyDescent="0.3">
      <c r="B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 spans="2:43" x14ac:dyDescent="0.3">
      <c r="B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 spans="2:43" x14ac:dyDescent="0.3">
      <c r="B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 spans="2:43" x14ac:dyDescent="0.3">
      <c r="B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  <row r="1001" spans="2:43" x14ac:dyDescent="0.3">
      <c r="B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</row>
    <row r="1002" spans="2:43" x14ac:dyDescent="0.3">
      <c r="B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</row>
    <row r="1003" spans="2:43" x14ac:dyDescent="0.3">
      <c r="B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</row>
    <row r="1004" spans="2:43" x14ac:dyDescent="0.3">
      <c r="B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</row>
    <row r="1005" spans="2:43" x14ac:dyDescent="0.3">
      <c r="B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</row>
    <row r="1006" spans="2:43" x14ac:dyDescent="0.3">
      <c r="B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</row>
    <row r="1007" spans="2:43" x14ac:dyDescent="0.3">
      <c r="B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</row>
    <row r="1008" spans="2:43" x14ac:dyDescent="0.3">
      <c r="B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</row>
    <row r="1009" spans="2:43" x14ac:dyDescent="0.3">
      <c r="B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</row>
    <row r="1010" spans="2:43" x14ac:dyDescent="0.3">
      <c r="B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</row>
    <row r="1011" spans="2:43" x14ac:dyDescent="0.3">
      <c r="B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</row>
    <row r="1012" spans="2:43" x14ac:dyDescent="0.3">
      <c r="B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</row>
    <row r="1013" spans="2:43" x14ac:dyDescent="0.3">
      <c r="B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</row>
    <row r="1014" spans="2:43" x14ac:dyDescent="0.3">
      <c r="B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</row>
    <row r="1015" spans="2:43" x14ac:dyDescent="0.3">
      <c r="B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</row>
    <row r="1016" spans="2:43" x14ac:dyDescent="0.3">
      <c r="B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</row>
    <row r="1017" spans="2:43" x14ac:dyDescent="0.3">
      <c r="B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</row>
    <row r="1018" spans="2:43" x14ac:dyDescent="0.3">
      <c r="B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</row>
    <row r="1019" spans="2:43" x14ac:dyDescent="0.3">
      <c r="B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</row>
    <row r="1020" spans="2:43" x14ac:dyDescent="0.3">
      <c r="B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</row>
    <row r="1021" spans="2:43" x14ac:dyDescent="0.3">
      <c r="B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</row>
    <row r="1022" spans="2:43" x14ac:dyDescent="0.3">
      <c r="B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</row>
    <row r="1023" spans="2:43" x14ac:dyDescent="0.3">
      <c r="B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</row>
    <row r="1024" spans="2:43" x14ac:dyDescent="0.3">
      <c r="B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</row>
    <row r="1025" spans="2:43" x14ac:dyDescent="0.3">
      <c r="B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</row>
    <row r="1026" spans="2:43" x14ac:dyDescent="0.3">
      <c r="B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</row>
    <row r="1027" spans="2:43" x14ac:dyDescent="0.3">
      <c r="B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</row>
    <row r="1028" spans="2:43" x14ac:dyDescent="0.3">
      <c r="B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</row>
    <row r="1029" spans="2:43" x14ac:dyDescent="0.3">
      <c r="B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</row>
    <row r="1030" spans="2:43" x14ac:dyDescent="0.3">
      <c r="B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</row>
    <row r="1031" spans="2:43" x14ac:dyDescent="0.3">
      <c r="B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</row>
    <row r="1032" spans="2:43" x14ac:dyDescent="0.3">
      <c r="B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</row>
    <row r="1033" spans="2:43" x14ac:dyDescent="0.3">
      <c r="B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</row>
    <row r="1034" spans="2:43" x14ac:dyDescent="0.3">
      <c r="B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</row>
    <row r="1035" spans="2:43" x14ac:dyDescent="0.3">
      <c r="B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</row>
    <row r="1036" spans="2:43" x14ac:dyDescent="0.3">
      <c r="B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</row>
    <row r="1037" spans="2:43" x14ac:dyDescent="0.3">
      <c r="B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</row>
    <row r="1038" spans="2:43" x14ac:dyDescent="0.3">
      <c r="B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</row>
    <row r="1039" spans="2:43" x14ac:dyDescent="0.3">
      <c r="B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</row>
    <row r="1040" spans="2:43" x14ac:dyDescent="0.3">
      <c r="B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</row>
    <row r="1041" spans="2:43" x14ac:dyDescent="0.3">
      <c r="B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</row>
    <row r="1042" spans="2:43" x14ac:dyDescent="0.3">
      <c r="B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</row>
    <row r="1043" spans="2:43" x14ac:dyDescent="0.3">
      <c r="B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</row>
    <row r="1044" spans="2:43" x14ac:dyDescent="0.3">
      <c r="B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</row>
    <row r="1045" spans="2:43" x14ac:dyDescent="0.3">
      <c r="B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</row>
    <row r="1046" spans="2:43" x14ac:dyDescent="0.3">
      <c r="B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</row>
    <row r="1047" spans="2:43" x14ac:dyDescent="0.3">
      <c r="B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</row>
    <row r="1048" spans="2:43" x14ac:dyDescent="0.3">
      <c r="B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</row>
    <row r="1049" spans="2:43" x14ac:dyDescent="0.3">
      <c r="B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</row>
    <row r="1050" spans="2:43" x14ac:dyDescent="0.3">
      <c r="B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</row>
    <row r="1051" spans="2:43" x14ac:dyDescent="0.3">
      <c r="B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</row>
    <row r="1052" spans="2:43" x14ac:dyDescent="0.3">
      <c r="B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</row>
    <row r="1053" spans="2:43" x14ac:dyDescent="0.3">
      <c r="B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</row>
    <row r="1054" spans="2:43" x14ac:dyDescent="0.3">
      <c r="B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</row>
    <row r="1055" spans="2:43" x14ac:dyDescent="0.3">
      <c r="B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</row>
    <row r="1056" spans="2:43" x14ac:dyDescent="0.3">
      <c r="B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</row>
    <row r="1057" spans="2:43" x14ac:dyDescent="0.3">
      <c r="B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</row>
    <row r="1058" spans="2:43" x14ac:dyDescent="0.3">
      <c r="B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</row>
    <row r="1059" spans="2:43" x14ac:dyDescent="0.3">
      <c r="B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</row>
    <row r="1060" spans="2:43" x14ac:dyDescent="0.3">
      <c r="B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</row>
    <row r="1061" spans="2:43" x14ac:dyDescent="0.3">
      <c r="B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</row>
    <row r="1062" spans="2:43" x14ac:dyDescent="0.3">
      <c r="B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</row>
    <row r="1063" spans="2:43" x14ac:dyDescent="0.3">
      <c r="B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</row>
    <row r="1064" spans="2:43" x14ac:dyDescent="0.3">
      <c r="B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</row>
    <row r="1065" spans="2:43" x14ac:dyDescent="0.3">
      <c r="B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</row>
    <row r="1066" spans="2:43" x14ac:dyDescent="0.3">
      <c r="B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</row>
    <row r="1067" spans="2:43" x14ac:dyDescent="0.3">
      <c r="B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</row>
    <row r="1068" spans="2:43" x14ac:dyDescent="0.3">
      <c r="B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</row>
    <row r="1069" spans="2:43" x14ac:dyDescent="0.3">
      <c r="B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</row>
    <row r="1070" spans="2:43" x14ac:dyDescent="0.3">
      <c r="B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</row>
    <row r="1071" spans="2:43" x14ac:dyDescent="0.3">
      <c r="B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</row>
    <row r="1072" spans="2:43" x14ac:dyDescent="0.3">
      <c r="B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</row>
    <row r="1073" spans="2:43" x14ac:dyDescent="0.3">
      <c r="B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</row>
    <row r="1074" spans="2:43" x14ac:dyDescent="0.3">
      <c r="B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</row>
    <row r="1075" spans="2:43" x14ac:dyDescent="0.3">
      <c r="B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</row>
    <row r="1076" spans="2:43" x14ac:dyDescent="0.3">
      <c r="B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</row>
    <row r="1077" spans="2:43" x14ac:dyDescent="0.3">
      <c r="B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</row>
    <row r="1078" spans="2:43" x14ac:dyDescent="0.3">
      <c r="B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</row>
    <row r="1079" spans="2:43" x14ac:dyDescent="0.3">
      <c r="B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</row>
    <row r="1080" spans="2:43" x14ac:dyDescent="0.3">
      <c r="B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</row>
    <row r="1081" spans="2:43" x14ac:dyDescent="0.3">
      <c r="B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</row>
    <row r="1082" spans="2:43" x14ac:dyDescent="0.3">
      <c r="B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</row>
    <row r="1083" spans="2:43" x14ac:dyDescent="0.3">
      <c r="B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</row>
    <row r="1084" spans="2:43" x14ac:dyDescent="0.3">
      <c r="B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</row>
    <row r="1085" spans="2:43" x14ac:dyDescent="0.3">
      <c r="B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</row>
    <row r="1086" spans="2:43" x14ac:dyDescent="0.3">
      <c r="B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</row>
    <row r="1087" spans="2:43" x14ac:dyDescent="0.3">
      <c r="B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</row>
    <row r="1088" spans="2:43" x14ac:dyDescent="0.3">
      <c r="B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</row>
    <row r="1089" spans="2:43" x14ac:dyDescent="0.3">
      <c r="B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</row>
    <row r="1090" spans="2:43" x14ac:dyDescent="0.3">
      <c r="B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</row>
    <row r="1091" spans="2:43" x14ac:dyDescent="0.3">
      <c r="B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</row>
    <row r="1092" spans="2:43" x14ac:dyDescent="0.3">
      <c r="B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</row>
    <row r="1093" spans="2:43" x14ac:dyDescent="0.3">
      <c r="B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</row>
    <row r="1094" spans="2:43" x14ac:dyDescent="0.3">
      <c r="B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</row>
    <row r="1095" spans="2:43" x14ac:dyDescent="0.3">
      <c r="B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</row>
    <row r="1096" spans="2:43" x14ac:dyDescent="0.3">
      <c r="B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</row>
    <row r="1097" spans="2:43" x14ac:dyDescent="0.3">
      <c r="B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</row>
    <row r="1098" spans="2:43" x14ac:dyDescent="0.3">
      <c r="B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</row>
    <row r="1099" spans="2:43" x14ac:dyDescent="0.3">
      <c r="B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</row>
    <row r="1100" spans="2:43" x14ac:dyDescent="0.3">
      <c r="B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</row>
    <row r="1101" spans="2:43" x14ac:dyDescent="0.3">
      <c r="B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</row>
    <row r="1102" spans="2:43" x14ac:dyDescent="0.3">
      <c r="B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</row>
    <row r="1103" spans="2:43" x14ac:dyDescent="0.3">
      <c r="B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</row>
    <row r="1104" spans="2:43" x14ac:dyDescent="0.3">
      <c r="B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</row>
    <row r="1105" spans="2:43" x14ac:dyDescent="0.3">
      <c r="B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</row>
    <row r="1106" spans="2:43" x14ac:dyDescent="0.3">
      <c r="B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</row>
    <row r="1107" spans="2:43" x14ac:dyDescent="0.3">
      <c r="B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</row>
    <row r="1108" spans="2:43" x14ac:dyDescent="0.3">
      <c r="B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</row>
    <row r="1109" spans="2:43" x14ac:dyDescent="0.3">
      <c r="B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</row>
    <row r="1110" spans="2:43" x14ac:dyDescent="0.3">
      <c r="B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</row>
    <row r="1111" spans="2:43" x14ac:dyDescent="0.3">
      <c r="B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</row>
    <row r="1112" spans="2:43" x14ac:dyDescent="0.3">
      <c r="B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</row>
    <row r="1113" spans="2:43" x14ac:dyDescent="0.3">
      <c r="B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</row>
    <row r="1114" spans="2:43" x14ac:dyDescent="0.3">
      <c r="B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</row>
    <row r="1115" spans="2:43" x14ac:dyDescent="0.3">
      <c r="B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</row>
    <row r="1116" spans="2:43" x14ac:dyDescent="0.3">
      <c r="B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</row>
    <row r="1117" spans="2:43" x14ac:dyDescent="0.3">
      <c r="B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</row>
    <row r="1118" spans="2:43" x14ac:dyDescent="0.3">
      <c r="B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</row>
    <row r="1119" spans="2:43" x14ac:dyDescent="0.3">
      <c r="B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</row>
    <row r="1120" spans="2:43" x14ac:dyDescent="0.3">
      <c r="B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</row>
    <row r="1121" spans="2:43" x14ac:dyDescent="0.3">
      <c r="B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</row>
    <row r="1122" spans="2:43" x14ac:dyDescent="0.3">
      <c r="B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</row>
    <row r="1123" spans="2:43" x14ac:dyDescent="0.3">
      <c r="B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</row>
    <row r="1124" spans="2:43" x14ac:dyDescent="0.3">
      <c r="B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</row>
    <row r="1125" spans="2:43" x14ac:dyDescent="0.3">
      <c r="B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</row>
    <row r="1126" spans="2:43" x14ac:dyDescent="0.3">
      <c r="B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</row>
    <row r="1127" spans="2:43" x14ac:dyDescent="0.3">
      <c r="B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</row>
    <row r="1128" spans="2:43" x14ac:dyDescent="0.3">
      <c r="B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</row>
    <row r="1129" spans="2:43" x14ac:dyDescent="0.3">
      <c r="B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</row>
    <row r="1130" spans="2:43" x14ac:dyDescent="0.3">
      <c r="B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</row>
    <row r="1131" spans="2:43" x14ac:dyDescent="0.3">
      <c r="B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</row>
    <row r="1132" spans="2:43" x14ac:dyDescent="0.3">
      <c r="B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</row>
    <row r="1133" spans="2:43" x14ac:dyDescent="0.3">
      <c r="B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</row>
    <row r="1134" spans="2:43" x14ac:dyDescent="0.3">
      <c r="B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</row>
    <row r="1135" spans="2:43" x14ac:dyDescent="0.3">
      <c r="B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</row>
    <row r="1136" spans="2:43" x14ac:dyDescent="0.3">
      <c r="B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</row>
    <row r="1137" spans="2:43" x14ac:dyDescent="0.3">
      <c r="B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</row>
    <row r="1138" spans="2:43" x14ac:dyDescent="0.3">
      <c r="B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</row>
    <row r="1139" spans="2:43" x14ac:dyDescent="0.3">
      <c r="B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</row>
    <row r="1140" spans="2:43" x14ac:dyDescent="0.3">
      <c r="B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</row>
    <row r="1141" spans="2:43" x14ac:dyDescent="0.3">
      <c r="B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</row>
    <row r="1142" spans="2:43" x14ac:dyDescent="0.3">
      <c r="B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</row>
    <row r="1143" spans="2:43" x14ac:dyDescent="0.3">
      <c r="B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</row>
    <row r="1144" spans="2:43" x14ac:dyDescent="0.3">
      <c r="B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</row>
    <row r="1145" spans="2:43" x14ac:dyDescent="0.3">
      <c r="B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</row>
    <row r="1146" spans="2:43" x14ac:dyDescent="0.3">
      <c r="B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</row>
    <row r="1147" spans="2:43" x14ac:dyDescent="0.3">
      <c r="B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</row>
    <row r="1148" spans="2:43" x14ac:dyDescent="0.3">
      <c r="B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</row>
    <row r="1149" spans="2:43" x14ac:dyDescent="0.3">
      <c r="B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</row>
    <row r="1150" spans="2:43" x14ac:dyDescent="0.3">
      <c r="B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</row>
    <row r="1151" spans="2:43" x14ac:dyDescent="0.3">
      <c r="B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</row>
    <row r="1152" spans="2:43" x14ac:dyDescent="0.3">
      <c r="B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</row>
    <row r="1153" spans="2:43" x14ac:dyDescent="0.3">
      <c r="B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</row>
    <row r="1154" spans="2:43" x14ac:dyDescent="0.3">
      <c r="B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</row>
    <row r="1155" spans="2:43" x14ac:dyDescent="0.3">
      <c r="B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</row>
    <row r="1156" spans="2:43" x14ac:dyDescent="0.3">
      <c r="B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</row>
    <row r="1157" spans="2:43" x14ac:dyDescent="0.3">
      <c r="B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</row>
    <row r="1158" spans="2:43" x14ac:dyDescent="0.3">
      <c r="B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</row>
    <row r="1159" spans="2:43" x14ac:dyDescent="0.3">
      <c r="B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</row>
    <row r="1160" spans="2:43" x14ac:dyDescent="0.3">
      <c r="B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</row>
    <row r="1161" spans="2:43" x14ac:dyDescent="0.3">
      <c r="B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</row>
    <row r="1162" spans="2:43" x14ac:dyDescent="0.3">
      <c r="B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</row>
    <row r="1163" spans="2:43" x14ac:dyDescent="0.3">
      <c r="B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</row>
    <row r="1164" spans="2:43" x14ac:dyDescent="0.3">
      <c r="B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</row>
    <row r="1165" spans="2:43" x14ac:dyDescent="0.3">
      <c r="B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</row>
    <row r="1166" spans="2:43" x14ac:dyDescent="0.3">
      <c r="B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</row>
    <row r="1167" spans="2:43" x14ac:dyDescent="0.3">
      <c r="B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</row>
    <row r="1168" spans="2:43" x14ac:dyDescent="0.3">
      <c r="B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</row>
    <row r="1169" spans="2:43" x14ac:dyDescent="0.3">
      <c r="B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</row>
    <row r="1170" spans="2:43" x14ac:dyDescent="0.3">
      <c r="B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</row>
    <row r="1171" spans="2:43" x14ac:dyDescent="0.3">
      <c r="B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</row>
    <row r="1172" spans="2:43" x14ac:dyDescent="0.3">
      <c r="B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</row>
    <row r="1173" spans="2:43" x14ac:dyDescent="0.3">
      <c r="B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</row>
    <row r="1174" spans="2:43" x14ac:dyDescent="0.3">
      <c r="B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</row>
    <row r="1175" spans="2:43" x14ac:dyDescent="0.3">
      <c r="B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</row>
    <row r="1176" spans="2:43" x14ac:dyDescent="0.3">
      <c r="B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</row>
    <row r="1177" spans="2:43" x14ac:dyDescent="0.3">
      <c r="B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</row>
    <row r="1178" spans="2:43" x14ac:dyDescent="0.3">
      <c r="B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</row>
    <row r="1179" spans="2:43" x14ac:dyDescent="0.3">
      <c r="B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</row>
    <row r="1180" spans="2:43" x14ac:dyDescent="0.3">
      <c r="B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</row>
    <row r="1181" spans="2:43" x14ac:dyDescent="0.3">
      <c r="B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</row>
    <row r="1182" spans="2:43" x14ac:dyDescent="0.3">
      <c r="B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</row>
    <row r="1183" spans="2:43" x14ac:dyDescent="0.3">
      <c r="B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</row>
    <row r="1184" spans="2:43" x14ac:dyDescent="0.3">
      <c r="B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</row>
    <row r="1185" spans="2:43" x14ac:dyDescent="0.3">
      <c r="B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</row>
    <row r="1186" spans="2:43" x14ac:dyDescent="0.3">
      <c r="B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</row>
    <row r="1187" spans="2:43" x14ac:dyDescent="0.3">
      <c r="B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</row>
    <row r="1188" spans="2:43" x14ac:dyDescent="0.3">
      <c r="B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</row>
    <row r="1189" spans="2:43" x14ac:dyDescent="0.3">
      <c r="B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</row>
    <row r="1190" spans="2:43" x14ac:dyDescent="0.3">
      <c r="B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</row>
    <row r="1191" spans="2:43" x14ac:dyDescent="0.3">
      <c r="B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</row>
    <row r="1192" spans="2:43" x14ac:dyDescent="0.3">
      <c r="B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</row>
    <row r="1193" spans="2:43" x14ac:dyDescent="0.3">
      <c r="B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</row>
    <row r="1194" spans="2:43" x14ac:dyDescent="0.3">
      <c r="B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</row>
    <row r="1195" spans="2:43" x14ac:dyDescent="0.3">
      <c r="B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</row>
    <row r="1196" spans="2:43" x14ac:dyDescent="0.3">
      <c r="B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</row>
    <row r="1197" spans="2:43" x14ac:dyDescent="0.3">
      <c r="B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</row>
    <row r="1198" spans="2:43" x14ac:dyDescent="0.3">
      <c r="B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</row>
    <row r="1199" spans="2:43" x14ac:dyDescent="0.3">
      <c r="B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</row>
    <row r="1200" spans="2:43" x14ac:dyDescent="0.3">
      <c r="B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</row>
    <row r="1201" spans="2:43" x14ac:dyDescent="0.3">
      <c r="B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</row>
    <row r="1202" spans="2:43" x14ac:dyDescent="0.3">
      <c r="B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</row>
    <row r="1203" spans="2:43" x14ac:dyDescent="0.3">
      <c r="B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</row>
    <row r="1204" spans="2:43" x14ac:dyDescent="0.3">
      <c r="B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</row>
    <row r="1205" spans="2:43" x14ac:dyDescent="0.3">
      <c r="B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</row>
    <row r="1206" spans="2:43" x14ac:dyDescent="0.3">
      <c r="B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</row>
    <row r="1207" spans="2:43" x14ac:dyDescent="0.3">
      <c r="B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</row>
    <row r="1208" spans="2:43" x14ac:dyDescent="0.3">
      <c r="B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</row>
    <row r="1209" spans="2:43" x14ac:dyDescent="0.3">
      <c r="B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</row>
    <row r="1210" spans="2:43" x14ac:dyDescent="0.3">
      <c r="B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</row>
    <row r="1211" spans="2:43" x14ac:dyDescent="0.3">
      <c r="B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</row>
    <row r="1212" spans="2:43" x14ac:dyDescent="0.3">
      <c r="B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</row>
    <row r="1213" spans="2:43" x14ac:dyDescent="0.3">
      <c r="B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</row>
    <row r="1214" spans="2:43" x14ac:dyDescent="0.3">
      <c r="B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</row>
    <row r="1215" spans="2:43" x14ac:dyDescent="0.3">
      <c r="B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</row>
    <row r="1216" spans="2:43" x14ac:dyDescent="0.3">
      <c r="B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</row>
    <row r="1217" spans="2:43" x14ac:dyDescent="0.3">
      <c r="B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</row>
    <row r="1218" spans="2:43" x14ac:dyDescent="0.3">
      <c r="B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</row>
    <row r="1219" spans="2:43" x14ac:dyDescent="0.3">
      <c r="B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</row>
    <row r="1220" spans="2:43" x14ac:dyDescent="0.3">
      <c r="B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</row>
    <row r="1221" spans="2:43" x14ac:dyDescent="0.3">
      <c r="B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</row>
    <row r="1222" spans="2:43" x14ac:dyDescent="0.3">
      <c r="B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</row>
    <row r="1223" spans="2:43" x14ac:dyDescent="0.3">
      <c r="B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</row>
    <row r="1224" spans="2:43" x14ac:dyDescent="0.3">
      <c r="B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</row>
    <row r="1225" spans="2:43" x14ac:dyDescent="0.3">
      <c r="B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</row>
    <row r="1226" spans="2:43" x14ac:dyDescent="0.3">
      <c r="B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</row>
    <row r="1227" spans="2:43" x14ac:dyDescent="0.3">
      <c r="B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</row>
    <row r="1228" spans="2:43" x14ac:dyDescent="0.3">
      <c r="B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</row>
    <row r="1229" spans="2:43" x14ac:dyDescent="0.3">
      <c r="B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</row>
    <row r="1230" spans="2:43" x14ac:dyDescent="0.3">
      <c r="B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</row>
    <row r="1231" spans="2:43" x14ac:dyDescent="0.3">
      <c r="B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</row>
    <row r="1232" spans="2:43" x14ac:dyDescent="0.3">
      <c r="B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</row>
    <row r="1233" spans="1:54" x14ac:dyDescent="0.3">
      <c r="B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</row>
    <row r="1234" spans="1:54" x14ac:dyDescent="0.3">
      <c r="B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</row>
    <row r="1235" spans="1:54" x14ac:dyDescent="0.3">
      <c r="B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</row>
    <row r="1236" spans="1:54" x14ac:dyDescent="0.3">
      <c r="B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</row>
    <row r="1237" spans="1:54" x14ac:dyDescent="0.3">
      <c r="B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</row>
    <row r="1238" spans="1:54" x14ac:dyDescent="0.3">
      <c r="B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</row>
    <row r="1239" spans="1:54" x14ac:dyDescent="0.3">
      <c r="A1239" s="55"/>
      <c r="B1239" s="32"/>
      <c r="F1239" s="65"/>
    </row>
    <row r="1240" spans="1:54" x14ac:dyDescent="0.3">
      <c r="A1240" s="55"/>
      <c r="B1240" s="32"/>
      <c r="F1240" s="65"/>
    </row>
    <row r="1241" spans="1:54" x14ac:dyDescent="0.3">
      <c r="A1241" s="55"/>
      <c r="B1241" s="32"/>
      <c r="F1241" s="65"/>
    </row>
    <row r="1242" spans="1:54" x14ac:dyDescent="0.3">
      <c r="A1242" s="55"/>
      <c r="B1242" s="32"/>
      <c r="F1242" s="65"/>
    </row>
    <row r="1243" spans="1:54" x14ac:dyDescent="0.3">
      <c r="A1243" s="55"/>
      <c r="B1243" s="32"/>
      <c r="F1243" s="65"/>
    </row>
    <row r="1244" spans="1:54" x14ac:dyDescent="0.3">
      <c r="A1244" s="55"/>
      <c r="B1244" s="32"/>
      <c r="F1244" s="65"/>
    </row>
    <row r="1245" spans="1:54" x14ac:dyDescent="0.3">
      <c r="A1245" s="55"/>
      <c r="B1245" s="32"/>
      <c r="F1245" s="65"/>
    </row>
    <row r="1246" spans="1:54" x14ac:dyDescent="0.3">
      <c r="A1246" s="55"/>
      <c r="B1246" s="32"/>
      <c r="F1246" s="65"/>
    </row>
    <row r="1247" spans="1:54" s="66" customFormat="1" x14ac:dyDescent="0.3">
      <c r="A1247" s="55"/>
      <c r="B1247" s="32"/>
      <c r="C1247" s="32"/>
      <c r="D1247" s="32"/>
      <c r="E1247" s="51"/>
      <c r="F1247" s="65"/>
      <c r="AL1247" s="53"/>
      <c r="AM1247" s="53"/>
      <c r="AN1247" s="53"/>
      <c r="AO1247" s="53"/>
      <c r="AP1247" s="53"/>
      <c r="AQ1247" s="53"/>
      <c r="AR1247" s="32"/>
      <c r="AS1247" s="32"/>
      <c r="AT1247" s="32"/>
      <c r="AU1247" s="53"/>
      <c r="AV1247" s="32"/>
      <c r="AW1247" s="32"/>
      <c r="AX1247" s="32"/>
      <c r="AY1247" s="32"/>
      <c r="AZ1247" s="53"/>
      <c r="BA1247" s="53"/>
      <c r="BB1247" s="32"/>
    </row>
    <row r="1248" spans="1:54" s="66" customFormat="1" x14ac:dyDescent="0.3">
      <c r="A1248" s="55"/>
      <c r="B1248" s="32"/>
      <c r="C1248" s="32"/>
      <c r="D1248" s="32"/>
      <c r="E1248" s="51"/>
      <c r="F1248" s="65"/>
      <c r="AL1248" s="53"/>
      <c r="AM1248" s="53"/>
      <c r="AN1248" s="53"/>
      <c r="AO1248" s="53"/>
      <c r="AP1248" s="53"/>
      <c r="AQ1248" s="53"/>
      <c r="AR1248" s="32"/>
      <c r="AS1248" s="32"/>
      <c r="AT1248" s="32"/>
      <c r="AU1248" s="53"/>
      <c r="AV1248" s="32"/>
      <c r="AW1248" s="32"/>
      <c r="AX1248" s="32"/>
      <c r="AY1248" s="32"/>
      <c r="AZ1248" s="53"/>
      <c r="BA1248" s="53"/>
      <c r="BB1248" s="32"/>
    </row>
    <row r="1249" spans="1:54" s="66" customFormat="1" x14ac:dyDescent="0.3">
      <c r="A1249" s="55"/>
      <c r="B1249" s="32"/>
      <c r="C1249" s="32"/>
      <c r="D1249" s="32"/>
      <c r="E1249" s="51"/>
      <c r="F1249" s="65"/>
      <c r="AL1249" s="53"/>
      <c r="AM1249" s="53"/>
      <c r="AN1249" s="53"/>
      <c r="AO1249" s="53"/>
      <c r="AP1249" s="53"/>
      <c r="AQ1249" s="53"/>
      <c r="AR1249" s="32"/>
      <c r="AS1249" s="32"/>
      <c r="AT1249" s="32"/>
      <c r="AU1249" s="53"/>
      <c r="AV1249" s="32"/>
      <c r="AW1249" s="32"/>
      <c r="AX1249" s="32"/>
      <c r="AY1249" s="32"/>
      <c r="AZ1249" s="53"/>
      <c r="BA1249" s="53"/>
      <c r="BB1249" s="32"/>
    </row>
    <row r="1250" spans="1:54" s="66" customFormat="1" x14ac:dyDescent="0.3">
      <c r="A1250" s="55"/>
      <c r="B1250" s="32"/>
      <c r="C1250" s="32"/>
      <c r="D1250" s="32"/>
      <c r="E1250" s="51"/>
      <c r="F1250" s="65"/>
      <c r="AL1250" s="53"/>
      <c r="AM1250" s="53"/>
      <c r="AN1250" s="53"/>
      <c r="AO1250" s="53"/>
      <c r="AP1250" s="53"/>
      <c r="AQ1250" s="53"/>
      <c r="AR1250" s="32"/>
      <c r="AS1250" s="32"/>
      <c r="AT1250" s="32"/>
      <c r="AU1250" s="53"/>
      <c r="AV1250" s="32"/>
      <c r="AW1250" s="32"/>
      <c r="AX1250" s="32"/>
      <c r="AY1250" s="32"/>
      <c r="AZ1250" s="53"/>
      <c r="BA1250" s="53"/>
      <c r="BB1250" s="32"/>
    </row>
    <row r="1251" spans="1:54" s="66" customFormat="1" x14ac:dyDescent="0.3">
      <c r="A1251" s="55"/>
      <c r="B1251" s="32"/>
      <c r="C1251" s="32"/>
      <c r="D1251" s="32"/>
      <c r="E1251" s="51"/>
      <c r="F1251" s="65"/>
      <c r="AL1251" s="53"/>
      <c r="AM1251" s="53"/>
      <c r="AN1251" s="53"/>
      <c r="AO1251" s="53"/>
      <c r="AP1251" s="53"/>
      <c r="AQ1251" s="53"/>
      <c r="AR1251" s="32"/>
      <c r="AS1251" s="32"/>
      <c r="AT1251" s="32"/>
      <c r="AU1251" s="53"/>
      <c r="AV1251" s="32"/>
      <c r="AW1251" s="32"/>
      <c r="AX1251" s="32"/>
      <c r="AY1251" s="32"/>
      <c r="AZ1251" s="53"/>
      <c r="BA1251" s="53"/>
      <c r="BB1251" s="32"/>
    </row>
    <row r="1252" spans="1:54" s="66" customFormat="1" x14ac:dyDescent="0.3">
      <c r="A1252" s="55"/>
      <c r="B1252" s="32"/>
      <c r="C1252" s="32"/>
      <c r="D1252" s="32"/>
      <c r="E1252" s="51"/>
      <c r="F1252" s="65"/>
      <c r="AL1252" s="53"/>
      <c r="AM1252" s="53"/>
      <c r="AN1252" s="53"/>
      <c r="AO1252" s="53"/>
      <c r="AP1252" s="53"/>
      <c r="AQ1252" s="53"/>
      <c r="AR1252" s="32"/>
      <c r="AS1252" s="32"/>
      <c r="AT1252" s="32"/>
      <c r="AU1252" s="53"/>
      <c r="AV1252" s="32"/>
      <c r="AW1252" s="32"/>
      <c r="AX1252" s="32"/>
      <c r="AY1252" s="32"/>
      <c r="AZ1252" s="53"/>
      <c r="BA1252" s="53"/>
      <c r="BB1252" s="32"/>
    </row>
    <row r="1253" spans="1:54" s="66" customFormat="1" x14ac:dyDescent="0.3">
      <c r="A1253" s="55"/>
      <c r="B1253" s="32"/>
      <c r="C1253" s="32"/>
      <c r="D1253" s="32"/>
      <c r="E1253" s="51"/>
      <c r="F1253" s="65"/>
      <c r="AL1253" s="53"/>
      <c r="AM1253" s="53"/>
      <c r="AN1253" s="53"/>
      <c r="AO1253" s="53"/>
      <c r="AP1253" s="53"/>
      <c r="AQ1253" s="53"/>
      <c r="AR1253" s="32"/>
      <c r="AS1253" s="32"/>
      <c r="AT1253" s="32"/>
      <c r="AU1253" s="53"/>
      <c r="AV1253" s="32"/>
      <c r="AW1253" s="32"/>
      <c r="AX1253" s="32"/>
      <c r="AY1253" s="32"/>
      <c r="AZ1253" s="53"/>
      <c r="BA1253" s="53"/>
      <c r="BB1253" s="32"/>
    </row>
    <row r="1254" spans="1:54" s="66" customFormat="1" x14ac:dyDescent="0.3">
      <c r="A1254" s="55"/>
      <c r="B1254" s="32"/>
      <c r="C1254" s="32"/>
      <c r="D1254" s="32"/>
      <c r="E1254" s="51"/>
      <c r="F1254" s="65"/>
      <c r="AL1254" s="53"/>
      <c r="AM1254" s="53"/>
      <c r="AN1254" s="53"/>
      <c r="AO1254" s="53"/>
      <c r="AP1254" s="53"/>
      <c r="AQ1254" s="53"/>
      <c r="AR1254" s="32"/>
      <c r="AS1254" s="32"/>
      <c r="AT1254" s="32"/>
      <c r="AU1254" s="53"/>
      <c r="AV1254" s="32"/>
      <c r="AW1254" s="32"/>
      <c r="AX1254" s="32"/>
      <c r="AY1254" s="32"/>
      <c r="AZ1254" s="53"/>
      <c r="BA1254" s="53"/>
      <c r="BB1254" s="32"/>
    </row>
    <row r="1255" spans="1:54" s="66" customFormat="1" x14ac:dyDescent="0.3">
      <c r="A1255" s="55"/>
      <c r="B1255" s="32"/>
      <c r="C1255" s="32"/>
      <c r="D1255" s="32"/>
      <c r="E1255" s="51"/>
      <c r="F1255" s="65"/>
      <c r="AL1255" s="53"/>
      <c r="AM1255" s="53"/>
      <c r="AN1255" s="53"/>
      <c r="AO1255" s="53"/>
      <c r="AP1255" s="53"/>
      <c r="AQ1255" s="53"/>
      <c r="AR1255" s="32"/>
      <c r="AS1255" s="32"/>
      <c r="AT1255" s="32"/>
      <c r="AU1255" s="53"/>
      <c r="AV1255" s="32"/>
      <c r="AW1255" s="32"/>
      <c r="AX1255" s="32"/>
      <c r="AY1255" s="32"/>
      <c r="AZ1255" s="53"/>
      <c r="BA1255" s="53"/>
      <c r="BB1255" s="32"/>
    </row>
    <row r="1256" spans="1:54" s="66" customFormat="1" x14ac:dyDescent="0.3">
      <c r="A1256" s="55"/>
      <c r="B1256" s="32"/>
      <c r="C1256" s="32"/>
      <c r="D1256" s="32"/>
      <c r="E1256" s="51"/>
      <c r="F1256" s="65"/>
      <c r="AL1256" s="53"/>
      <c r="AM1256" s="53"/>
      <c r="AN1256" s="53"/>
      <c r="AO1256" s="53"/>
      <c r="AP1256" s="53"/>
      <c r="AQ1256" s="53"/>
      <c r="AR1256" s="32"/>
      <c r="AS1256" s="32"/>
      <c r="AT1256" s="32"/>
      <c r="AU1256" s="53"/>
      <c r="AV1256" s="32"/>
      <c r="AW1256" s="32"/>
      <c r="AX1256" s="32"/>
      <c r="AY1256" s="32"/>
      <c r="AZ1256" s="53"/>
      <c r="BA1256" s="53"/>
      <c r="BB1256" s="32"/>
    </row>
    <row r="1257" spans="1:54" s="66" customFormat="1" x14ac:dyDescent="0.3">
      <c r="A1257" s="55"/>
      <c r="B1257" s="32"/>
      <c r="C1257" s="32"/>
      <c r="D1257" s="32"/>
      <c r="E1257" s="51"/>
      <c r="F1257" s="65"/>
      <c r="AL1257" s="53"/>
      <c r="AM1257" s="53"/>
      <c r="AN1257" s="53"/>
      <c r="AO1257" s="53"/>
      <c r="AP1257" s="53"/>
      <c r="AQ1257" s="53"/>
      <c r="AR1257" s="32"/>
      <c r="AS1257" s="32"/>
      <c r="AT1257" s="32"/>
      <c r="AU1257" s="53"/>
      <c r="AV1257" s="32"/>
      <c r="AW1257" s="32"/>
      <c r="AX1257" s="32"/>
      <c r="AY1257" s="32"/>
      <c r="AZ1257" s="53"/>
      <c r="BA1257" s="53"/>
      <c r="BB1257" s="32"/>
    </row>
    <row r="1258" spans="1:54" s="66" customFormat="1" x14ac:dyDescent="0.3">
      <c r="A1258" s="55"/>
      <c r="B1258" s="32"/>
      <c r="C1258" s="32"/>
      <c r="D1258" s="32"/>
      <c r="E1258" s="51"/>
      <c r="F1258" s="65"/>
      <c r="AL1258" s="53"/>
      <c r="AM1258" s="53"/>
      <c r="AN1258" s="53"/>
      <c r="AO1258" s="53"/>
      <c r="AP1258" s="53"/>
      <c r="AQ1258" s="53"/>
      <c r="AR1258" s="32"/>
      <c r="AS1258" s="32"/>
      <c r="AT1258" s="32"/>
      <c r="AU1258" s="53"/>
      <c r="AV1258" s="32"/>
      <c r="AW1258" s="32"/>
      <c r="AX1258" s="32"/>
      <c r="AY1258" s="32"/>
      <c r="AZ1258" s="53"/>
      <c r="BA1258" s="53"/>
      <c r="BB1258" s="32"/>
    </row>
    <row r="1259" spans="1:54" s="66" customFormat="1" x14ac:dyDescent="0.3">
      <c r="A1259" s="55"/>
      <c r="B1259" s="32"/>
      <c r="C1259" s="32"/>
      <c r="D1259" s="32"/>
      <c r="E1259" s="51"/>
      <c r="F1259" s="65"/>
      <c r="AL1259" s="53"/>
      <c r="AM1259" s="53"/>
      <c r="AN1259" s="53"/>
      <c r="AO1259" s="53"/>
      <c r="AP1259" s="53"/>
      <c r="AQ1259" s="53"/>
      <c r="AR1259" s="32"/>
      <c r="AS1259" s="32"/>
      <c r="AT1259" s="32"/>
      <c r="AU1259" s="53"/>
      <c r="AV1259" s="32"/>
      <c r="AW1259" s="32"/>
      <c r="AX1259" s="32"/>
      <c r="AY1259" s="32"/>
      <c r="AZ1259" s="53"/>
      <c r="BA1259" s="53"/>
      <c r="BB1259" s="32"/>
    </row>
    <row r="1260" spans="1:54" s="66" customFormat="1" x14ac:dyDescent="0.3">
      <c r="A1260" s="55"/>
      <c r="B1260" s="32"/>
      <c r="C1260" s="32"/>
      <c r="D1260" s="32"/>
      <c r="E1260" s="51"/>
      <c r="F1260" s="65"/>
      <c r="AL1260" s="53"/>
      <c r="AM1260" s="53"/>
      <c r="AN1260" s="53"/>
      <c r="AO1260" s="53"/>
      <c r="AP1260" s="53"/>
      <c r="AQ1260" s="53"/>
      <c r="AR1260" s="32"/>
      <c r="AS1260" s="32"/>
      <c r="AT1260" s="32"/>
      <c r="AU1260" s="53"/>
      <c r="AV1260" s="32"/>
      <c r="AW1260" s="32"/>
      <c r="AX1260" s="32"/>
      <c r="AY1260" s="32"/>
      <c r="AZ1260" s="53"/>
      <c r="BA1260" s="53"/>
      <c r="BB1260" s="32"/>
    </row>
    <row r="1261" spans="1:54" s="66" customFormat="1" x14ac:dyDescent="0.3">
      <c r="A1261" s="55"/>
      <c r="B1261" s="32"/>
      <c r="C1261" s="32"/>
      <c r="D1261" s="32"/>
      <c r="E1261" s="51"/>
      <c r="F1261" s="65"/>
      <c r="AL1261" s="53"/>
      <c r="AM1261" s="53"/>
      <c r="AN1261" s="53"/>
      <c r="AO1261" s="53"/>
      <c r="AP1261" s="53"/>
      <c r="AQ1261" s="53"/>
      <c r="AR1261" s="32"/>
      <c r="AS1261" s="32"/>
      <c r="AT1261" s="32"/>
      <c r="AU1261" s="53"/>
      <c r="AV1261" s="32"/>
      <c r="AW1261" s="32"/>
      <c r="AX1261" s="32"/>
      <c r="AY1261" s="32"/>
      <c r="AZ1261" s="53"/>
      <c r="BA1261" s="53"/>
      <c r="BB1261" s="32"/>
    </row>
    <row r="1262" spans="1:54" s="66" customFormat="1" x14ac:dyDescent="0.3">
      <c r="A1262" s="55"/>
      <c r="B1262" s="32"/>
      <c r="C1262" s="32"/>
      <c r="D1262" s="32"/>
      <c r="E1262" s="51"/>
      <c r="F1262" s="65"/>
      <c r="AL1262" s="53"/>
      <c r="AM1262" s="53"/>
      <c r="AN1262" s="53"/>
      <c r="AO1262" s="53"/>
      <c r="AP1262" s="53"/>
      <c r="AQ1262" s="53"/>
      <c r="AR1262" s="32"/>
      <c r="AS1262" s="32"/>
      <c r="AT1262" s="32"/>
      <c r="AU1262" s="53"/>
      <c r="AV1262" s="32"/>
      <c r="AW1262" s="32"/>
      <c r="AX1262" s="32"/>
      <c r="AY1262" s="32"/>
      <c r="AZ1262" s="53"/>
      <c r="BA1262" s="53"/>
      <c r="BB1262" s="32"/>
    </row>
    <row r="1263" spans="1:54" s="66" customFormat="1" x14ac:dyDescent="0.3">
      <c r="A1263" s="55"/>
      <c r="B1263" s="32"/>
      <c r="C1263" s="32"/>
      <c r="D1263" s="32"/>
      <c r="E1263" s="51"/>
      <c r="F1263" s="65"/>
      <c r="AL1263" s="53"/>
      <c r="AM1263" s="53"/>
      <c r="AN1263" s="53"/>
      <c r="AO1263" s="53"/>
      <c r="AP1263" s="53"/>
      <c r="AQ1263" s="53"/>
      <c r="AR1263" s="32"/>
      <c r="AS1263" s="32"/>
      <c r="AT1263" s="32"/>
      <c r="AU1263" s="53"/>
      <c r="AV1263" s="32"/>
      <c r="AW1263" s="32"/>
      <c r="AX1263" s="32"/>
      <c r="AY1263" s="32"/>
      <c r="AZ1263" s="53"/>
      <c r="BA1263" s="53"/>
      <c r="BB1263" s="32"/>
    </row>
    <row r="1264" spans="1:54" s="66" customFormat="1" x14ac:dyDescent="0.3">
      <c r="A1264" s="55"/>
      <c r="B1264" s="32"/>
      <c r="C1264" s="32"/>
      <c r="D1264" s="32"/>
      <c r="E1264" s="51"/>
      <c r="F1264" s="65"/>
      <c r="AL1264" s="53"/>
      <c r="AM1264" s="53"/>
      <c r="AN1264" s="53"/>
      <c r="AO1264" s="53"/>
      <c r="AP1264" s="53"/>
      <c r="AQ1264" s="53"/>
      <c r="AR1264" s="32"/>
      <c r="AS1264" s="32"/>
      <c r="AT1264" s="32"/>
      <c r="AU1264" s="53"/>
      <c r="AV1264" s="32"/>
      <c r="AW1264" s="32"/>
      <c r="AX1264" s="32"/>
      <c r="AY1264" s="32"/>
      <c r="AZ1264" s="53"/>
      <c r="BA1264" s="53"/>
      <c r="BB1264" s="32"/>
    </row>
    <row r="1265" spans="1:54" s="66" customFormat="1" x14ac:dyDescent="0.3">
      <c r="A1265" s="55"/>
      <c r="B1265" s="32"/>
      <c r="C1265" s="32"/>
      <c r="D1265" s="32"/>
      <c r="E1265" s="51"/>
      <c r="F1265" s="65"/>
      <c r="AL1265" s="53"/>
      <c r="AM1265" s="53"/>
      <c r="AN1265" s="53"/>
      <c r="AO1265" s="53"/>
      <c r="AP1265" s="53"/>
      <c r="AQ1265" s="53"/>
      <c r="AR1265" s="32"/>
      <c r="AS1265" s="32"/>
      <c r="AT1265" s="32"/>
      <c r="AU1265" s="53"/>
      <c r="AV1265" s="32"/>
      <c r="AW1265" s="32"/>
      <c r="AX1265" s="32"/>
      <c r="AY1265" s="32"/>
      <c r="AZ1265" s="53"/>
      <c r="BA1265" s="53"/>
      <c r="BB1265" s="32"/>
    </row>
    <row r="1266" spans="1:54" s="66" customFormat="1" x14ac:dyDescent="0.3">
      <c r="A1266" s="55"/>
      <c r="B1266" s="32"/>
      <c r="C1266" s="32"/>
      <c r="D1266" s="32"/>
      <c r="E1266" s="51"/>
      <c r="F1266" s="65"/>
      <c r="AL1266" s="53"/>
      <c r="AM1266" s="53"/>
      <c r="AN1266" s="53"/>
      <c r="AO1266" s="53"/>
      <c r="AP1266" s="53"/>
      <c r="AQ1266" s="53"/>
      <c r="AR1266" s="32"/>
      <c r="AS1266" s="32"/>
      <c r="AT1266" s="32"/>
      <c r="AU1266" s="53"/>
      <c r="AV1266" s="32"/>
      <c r="AW1266" s="32"/>
      <c r="AX1266" s="32"/>
      <c r="AY1266" s="32"/>
      <c r="AZ1266" s="53"/>
      <c r="BA1266" s="53"/>
      <c r="BB1266" s="32"/>
    </row>
    <row r="1267" spans="1:54" s="66" customFormat="1" x14ac:dyDescent="0.3">
      <c r="A1267" s="55"/>
      <c r="B1267" s="32"/>
      <c r="C1267" s="32"/>
      <c r="D1267" s="32"/>
      <c r="E1267" s="51"/>
      <c r="F1267" s="65"/>
      <c r="AL1267" s="53"/>
      <c r="AM1267" s="53"/>
      <c r="AN1267" s="53"/>
      <c r="AO1267" s="53"/>
      <c r="AP1267" s="53"/>
      <c r="AQ1267" s="53"/>
      <c r="AR1267" s="32"/>
      <c r="AS1267" s="32"/>
      <c r="AT1267" s="32"/>
      <c r="AU1267" s="53"/>
      <c r="AV1267" s="32"/>
      <c r="AW1267" s="32"/>
      <c r="AX1267" s="32"/>
      <c r="AY1267" s="32"/>
      <c r="AZ1267" s="53"/>
      <c r="BA1267" s="53"/>
      <c r="BB1267" s="32"/>
    </row>
    <row r="1268" spans="1:54" s="66" customFormat="1" x14ac:dyDescent="0.3">
      <c r="A1268" s="55"/>
      <c r="B1268" s="32"/>
      <c r="C1268" s="32"/>
      <c r="D1268" s="32"/>
      <c r="E1268" s="51"/>
      <c r="F1268" s="65"/>
      <c r="AL1268" s="53"/>
      <c r="AM1268" s="53"/>
      <c r="AN1268" s="53"/>
      <c r="AO1268" s="53"/>
      <c r="AP1268" s="53"/>
      <c r="AQ1268" s="53"/>
      <c r="AR1268" s="32"/>
      <c r="AS1268" s="32"/>
      <c r="AT1268" s="32"/>
      <c r="AU1268" s="53"/>
      <c r="AV1268" s="32"/>
      <c r="AW1268" s="32"/>
      <c r="AX1268" s="32"/>
      <c r="AY1268" s="32"/>
      <c r="AZ1268" s="53"/>
      <c r="BA1268" s="53"/>
      <c r="BB1268" s="32"/>
    </row>
    <row r="1269" spans="1:54" s="66" customFormat="1" x14ac:dyDescent="0.3">
      <c r="A1269" s="55"/>
      <c r="B1269" s="32"/>
      <c r="C1269" s="32"/>
      <c r="D1269" s="32"/>
      <c r="E1269" s="51"/>
      <c r="F1269" s="65"/>
      <c r="AL1269" s="53"/>
      <c r="AM1269" s="53"/>
      <c r="AN1269" s="53"/>
      <c r="AO1269" s="53"/>
      <c r="AP1269" s="53"/>
      <c r="AQ1269" s="53"/>
      <c r="AR1269" s="32"/>
      <c r="AS1269" s="32"/>
      <c r="AT1269" s="32"/>
      <c r="AU1269" s="53"/>
      <c r="AV1269" s="32"/>
      <c r="AW1269" s="32"/>
      <c r="AX1269" s="32"/>
      <c r="AY1269" s="32"/>
      <c r="AZ1269" s="53"/>
      <c r="BA1269" s="53"/>
      <c r="BB1269" s="32"/>
    </row>
    <row r="1270" spans="1:54" s="66" customFormat="1" x14ac:dyDescent="0.3">
      <c r="A1270" s="55"/>
      <c r="B1270" s="32"/>
      <c r="C1270" s="32"/>
      <c r="D1270" s="32"/>
      <c r="E1270" s="51"/>
      <c r="F1270" s="65"/>
      <c r="AL1270" s="53"/>
      <c r="AM1270" s="53"/>
      <c r="AN1270" s="53"/>
      <c r="AO1270" s="53"/>
      <c r="AP1270" s="53"/>
      <c r="AQ1270" s="53"/>
      <c r="AR1270" s="32"/>
      <c r="AS1270" s="32"/>
      <c r="AT1270" s="32"/>
      <c r="AU1270" s="53"/>
      <c r="AV1270" s="32"/>
      <c r="AW1270" s="32"/>
      <c r="AX1270" s="32"/>
      <c r="AY1270" s="32"/>
      <c r="AZ1270" s="53"/>
      <c r="BA1270" s="53"/>
      <c r="BB1270" s="32"/>
    </row>
    <row r="1271" spans="1:54" s="66" customFormat="1" x14ac:dyDescent="0.3">
      <c r="A1271" s="55"/>
      <c r="B1271" s="32"/>
      <c r="C1271" s="32"/>
      <c r="D1271" s="32"/>
      <c r="E1271" s="51"/>
      <c r="F1271" s="65"/>
      <c r="AL1271" s="53"/>
      <c r="AM1271" s="53"/>
      <c r="AN1271" s="53"/>
      <c r="AO1271" s="53"/>
      <c r="AP1271" s="53"/>
      <c r="AQ1271" s="53"/>
      <c r="AR1271" s="32"/>
      <c r="AS1271" s="32"/>
      <c r="AT1271" s="32"/>
      <c r="AU1271" s="53"/>
      <c r="AV1271" s="32"/>
      <c r="AW1271" s="32"/>
      <c r="AX1271" s="32"/>
      <c r="AY1271" s="32"/>
      <c r="AZ1271" s="53"/>
      <c r="BA1271" s="53"/>
      <c r="BB1271" s="32"/>
    </row>
    <row r="1272" spans="1:54" s="66" customFormat="1" x14ac:dyDescent="0.3">
      <c r="A1272" s="55"/>
      <c r="B1272" s="32"/>
      <c r="C1272" s="32"/>
      <c r="D1272" s="32"/>
      <c r="E1272" s="51"/>
      <c r="F1272" s="65"/>
      <c r="AL1272" s="53"/>
      <c r="AM1272" s="53"/>
      <c r="AN1272" s="53"/>
      <c r="AO1272" s="53"/>
      <c r="AP1272" s="53"/>
      <c r="AQ1272" s="53"/>
      <c r="AR1272" s="32"/>
      <c r="AS1272" s="32"/>
      <c r="AT1272" s="32"/>
      <c r="AU1272" s="53"/>
      <c r="AV1272" s="32"/>
      <c r="AW1272" s="32"/>
      <c r="AX1272" s="32"/>
      <c r="AY1272" s="32"/>
      <c r="AZ1272" s="53"/>
      <c r="BA1272" s="53"/>
      <c r="BB1272" s="32"/>
    </row>
    <row r="1273" spans="1:54" s="66" customFormat="1" x14ac:dyDescent="0.3">
      <c r="A1273" s="55"/>
      <c r="B1273" s="32"/>
      <c r="C1273" s="32"/>
      <c r="D1273" s="32"/>
      <c r="E1273" s="51"/>
      <c r="F1273" s="65"/>
      <c r="AL1273" s="53"/>
      <c r="AM1273" s="53"/>
      <c r="AN1273" s="53"/>
      <c r="AO1273" s="53"/>
      <c r="AP1273" s="53"/>
      <c r="AQ1273" s="53"/>
      <c r="AR1273" s="32"/>
      <c r="AS1273" s="32"/>
      <c r="AT1273" s="32"/>
      <c r="AU1273" s="53"/>
      <c r="AV1273" s="32"/>
      <c r="AW1273" s="32"/>
      <c r="AX1273" s="32"/>
      <c r="AY1273" s="32"/>
      <c r="AZ1273" s="53"/>
      <c r="BA1273" s="53"/>
      <c r="BB1273" s="32"/>
    </row>
    <row r="1274" spans="1:54" s="66" customFormat="1" x14ac:dyDescent="0.3">
      <c r="A1274" s="55"/>
      <c r="B1274" s="32"/>
      <c r="C1274" s="32"/>
      <c r="D1274" s="32"/>
      <c r="E1274" s="51"/>
      <c r="F1274" s="65"/>
      <c r="AL1274" s="53"/>
      <c r="AM1274" s="53"/>
      <c r="AN1274" s="53"/>
      <c r="AO1274" s="53"/>
      <c r="AP1274" s="53"/>
      <c r="AQ1274" s="53"/>
      <c r="AR1274" s="32"/>
      <c r="AS1274" s="32"/>
      <c r="AT1274" s="32"/>
      <c r="AU1274" s="53"/>
      <c r="AV1274" s="32"/>
      <c r="AW1274" s="32"/>
      <c r="AX1274" s="32"/>
      <c r="AY1274" s="32"/>
      <c r="AZ1274" s="53"/>
      <c r="BA1274" s="53"/>
      <c r="BB1274" s="32"/>
    </row>
    <row r="1275" spans="1:54" s="66" customFormat="1" x14ac:dyDescent="0.3">
      <c r="A1275" s="55"/>
      <c r="B1275" s="32"/>
      <c r="C1275" s="32"/>
      <c r="D1275" s="32"/>
      <c r="E1275" s="51"/>
      <c r="F1275" s="65"/>
      <c r="AL1275" s="53"/>
      <c r="AM1275" s="53"/>
      <c r="AN1275" s="53"/>
      <c r="AO1275" s="53"/>
      <c r="AP1275" s="53"/>
      <c r="AQ1275" s="53"/>
      <c r="AR1275" s="32"/>
      <c r="AS1275" s="32"/>
      <c r="AT1275" s="32"/>
      <c r="AU1275" s="53"/>
      <c r="AV1275" s="32"/>
      <c r="AW1275" s="32"/>
      <c r="AX1275" s="32"/>
      <c r="AY1275" s="32"/>
      <c r="AZ1275" s="53"/>
      <c r="BA1275" s="53"/>
      <c r="BB1275" s="32"/>
    </row>
    <row r="1276" spans="1:54" s="66" customFormat="1" x14ac:dyDescent="0.3">
      <c r="A1276" s="55"/>
      <c r="B1276" s="32"/>
      <c r="C1276" s="32"/>
      <c r="D1276" s="32"/>
      <c r="E1276" s="51"/>
      <c r="F1276" s="65"/>
      <c r="AL1276" s="53"/>
      <c r="AM1276" s="53"/>
      <c r="AN1276" s="53"/>
      <c r="AO1276" s="53"/>
      <c r="AP1276" s="53"/>
      <c r="AQ1276" s="53"/>
      <c r="AR1276" s="32"/>
      <c r="AS1276" s="32"/>
      <c r="AT1276" s="32"/>
      <c r="AU1276" s="53"/>
      <c r="AV1276" s="32"/>
      <c r="AW1276" s="32"/>
      <c r="AX1276" s="32"/>
      <c r="AY1276" s="32"/>
      <c r="AZ1276" s="53"/>
      <c r="BA1276" s="53"/>
      <c r="BB1276" s="32"/>
    </row>
    <row r="1277" spans="1:54" s="66" customFormat="1" x14ac:dyDescent="0.3">
      <c r="A1277" s="55"/>
      <c r="B1277" s="32"/>
      <c r="C1277" s="32"/>
      <c r="D1277" s="32"/>
      <c r="E1277" s="51"/>
      <c r="F1277" s="65"/>
      <c r="AL1277" s="53"/>
      <c r="AM1277" s="53"/>
      <c r="AN1277" s="53"/>
      <c r="AO1277" s="53"/>
      <c r="AP1277" s="53"/>
      <c r="AQ1277" s="53"/>
      <c r="AR1277" s="32"/>
      <c r="AS1277" s="32"/>
      <c r="AT1277" s="32"/>
      <c r="AU1277" s="53"/>
      <c r="AV1277" s="32"/>
      <c r="AW1277" s="32"/>
      <c r="AX1277" s="32"/>
      <c r="AY1277" s="32"/>
      <c r="AZ1277" s="53"/>
      <c r="BA1277" s="53"/>
      <c r="BB1277" s="32"/>
    </row>
    <row r="1278" spans="1:54" s="66" customFormat="1" x14ac:dyDescent="0.3">
      <c r="A1278" s="55"/>
      <c r="B1278" s="32"/>
      <c r="C1278" s="32"/>
      <c r="D1278" s="32"/>
      <c r="E1278" s="51"/>
      <c r="F1278" s="65"/>
      <c r="AL1278" s="53"/>
      <c r="AM1278" s="53"/>
      <c r="AN1278" s="53"/>
      <c r="AO1278" s="53"/>
      <c r="AP1278" s="53"/>
      <c r="AQ1278" s="53"/>
      <c r="AR1278" s="32"/>
      <c r="AS1278" s="32"/>
      <c r="AT1278" s="32"/>
      <c r="AU1278" s="53"/>
      <c r="AV1278" s="32"/>
      <c r="AW1278" s="32"/>
      <c r="AX1278" s="32"/>
      <c r="AY1278" s="32"/>
      <c r="AZ1278" s="53"/>
      <c r="BA1278" s="53"/>
      <c r="BB1278" s="32"/>
    </row>
    <row r="1279" spans="1:54" s="66" customFormat="1" x14ac:dyDescent="0.3">
      <c r="A1279" s="55"/>
      <c r="B1279" s="32"/>
      <c r="C1279" s="32"/>
      <c r="D1279" s="32"/>
      <c r="E1279" s="51"/>
      <c r="F1279" s="65"/>
      <c r="AL1279" s="53"/>
      <c r="AM1279" s="53"/>
      <c r="AN1279" s="53"/>
      <c r="AO1279" s="53"/>
      <c r="AP1279" s="53"/>
      <c r="AQ1279" s="53"/>
      <c r="AR1279" s="32"/>
      <c r="AS1279" s="32"/>
      <c r="AT1279" s="32"/>
      <c r="AU1279" s="53"/>
      <c r="AV1279" s="32"/>
      <c r="AW1279" s="32"/>
      <c r="AX1279" s="32"/>
      <c r="AY1279" s="32"/>
      <c r="AZ1279" s="53"/>
      <c r="BA1279" s="53"/>
      <c r="BB1279" s="32"/>
    </row>
    <row r="1280" spans="1:54" s="66" customFormat="1" x14ac:dyDescent="0.3">
      <c r="A1280" s="55"/>
      <c r="B1280" s="32"/>
      <c r="C1280" s="32"/>
      <c r="D1280" s="32"/>
      <c r="E1280" s="51"/>
      <c r="F1280" s="65"/>
      <c r="AL1280" s="53"/>
      <c r="AM1280" s="53"/>
      <c r="AN1280" s="53"/>
      <c r="AO1280" s="53"/>
      <c r="AP1280" s="53"/>
      <c r="AQ1280" s="53"/>
      <c r="AR1280" s="32"/>
      <c r="AS1280" s="32"/>
      <c r="AT1280" s="32"/>
      <c r="AU1280" s="53"/>
      <c r="AV1280" s="32"/>
      <c r="AW1280" s="32"/>
      <c r="AX1280" s="32"/>
      <c r="AY1280" s="32"/>
      <c r="AZ1280" s="53"/>
      <c r="BA1280" s="53"/>
      <c r="BB1280" s="32"/>
    </row>
    <row r="1281" spans="1:54" s="66" customFormat="1" x14ac:dyDescent="0.3">
      <c r="A1281" s="55"/>
      <c r="B1281" s="32"/>
      <c r="C1281" s="32"/>
      <c r="D1281" s="32"/>
      <c r="E1281" s="51"/>
      <c r="F1281" s="65"/>
      <c r="AL1281" s="53"/>
      <c r="AM1281" s="53"/>
      <c r="AN1281" s="53"/>
      <c r="AO1281" s="53"/>
      <c r="AP1281" s="53"/>
      <c r="AQ1281" s="53"/>
      <c r="AR1281" s="32"/>
      <c r="AS1281" s="32"/>
      <c r="AT1281" s="32"/>
      <c r="AU1281" s="53"/>
      <c r="AV1281" s="32"/>
      <c r="AW1281" s="32"/>
      <c r="AX1281" s="32"/>
      <c r="AY1281" s="32"/>
      <c r="AZ1281" s="53"/>
      <c r="BA1281" s="53"/>
      <c r="BB1281" s="32"/>
    </row>
    <row r="1282" spans="1:54" s="66" customFormat="1" x14ac:dyDescent="0.3">
      <c r="A1282" s="55"/>
      <c r="B1282" s="32"/>
      <c r="C1282" s="32"/>
      <c r="D1282" s="32"/>
      <c r="E1282" s="51"/>
      <c r="F1282" s="65"/>
      <c r="AL1282" s="53"/>
      <c r="AM1282" s="53"/>
      <c r="AN1282" s="53"/>
      <c r="AO1282" s="53"/>
      <c r="AP1282" s="53"/>
      <c r="AQ1282" s="53"/>
      <c r="AR1282" s="32"/>
      <c r="AS1282" s="32"/>
      <c r="AT1282" s="32"/>
      <c r="AU1282" s="53"/>
      <c r="AV1282" s="32"/>
      <c r="AW1282" s="32"/>
      <c r="AX1282" s="32"/>
      <c r="AY1282" s="32"/>
      <c r="AZ1282" s="53"/>
      <c r="BA1282" s="53"/>
      <c r="BB1282" s="32"/>
    </row>
    <row r="1283" spans="1:54" s="66" customFormat="1" x14ac:dyDescent="0.3">
      <c r="A1283" s="55"/>
      <c r="B1283" s="32"/>
      <c r="C1283" s="32"/>
      <c r="D1283" s="32"/>
      <c r="E1283" s="51"/>
      <c r="F1283" s="65"/>
      <c r="AL1283" s="53"/>
      <c r="AM1283" s="53"/>
      <c r="AN1283" s="53"/>
      <c r="AO1283" s="53"/>
      <c r="AP1283" s="53"/>
      <c r="AQ1283" s="53"/>
      <c r="AR1283" s="32"/>
      <c r="AS1283" s="32"/>
      <c r="AT1283" s="32"/>
      <c r="AU1283" s="53"/>
      <c r="AV1283" s="32"/>
      <c r="AW1283" s="32"/>
      <c r="AX1283" s="32"/>
      <c r="AY1283" s="32"/>
      <c r="AZ1283" s="53"/>
      <c r="BA1283" s="53"/>
      <c r="BB1283" s="32"/>
    </row>
    <row r="1284" spans="1:54" s="66" customFormat="1" x14ac:dyDescent="0.3">
      <c r="A1284" s="55"/>
      <c r="B1284" s="32"/>
      <c r="C1284" s="32"/>
      <c r="D1284" s="32"/>
      <c r="E1284" s="51"/>
      <c r="F1284" s="65"/>
      <c r="AL1284" s="53"/>
      <c r="AM1284" s="53"/>
      <c r="AN1284" s="53"/>
      <c r="AO1284" s="53"/>
      <c r="AP1284" s="53"/>
      <c r="AQ1284" s="53"/>
      <c r="AR1284" s="32"/>
      <c r="AS1284" s="32"/>
      <c r="AT1284" s="32"/>
      <c r="AU1284" s="53"/>
      <c r="AV1284" s="32"/>
      <c r="AW1284" s="32"/>
      <c r="AX1284" s="32"/>
      <c r="AY1284" s="32"/>
      <c r="AZ1284" s="53"/>
      <c r="BA1284" s="53"/>
      <c r="BB1284" s="32"/>
    </row>
    <row r="1285" spans="1:54" s="66" customFormat="1" x14ac:dyDescent="0.3">
      <c r="A1285" s="55"/>
      <c r="B1285" s="32"/>
      <c r="C1285" s="32"/>
      <c r="D1285" s="32"/>
      <c r="E1285" s="51"/>
      <c r="F1285" s="65"/>
      <c r="AL1285" s="53"/>
      <c r="AM1285" s="53"/>
      <c r="AN1285" s="53"/>
      <c r="AO1285" s="53"/>
      <c r="AP1285" s="53"/>
      <c r="AQ1285" s="53"/>
      <c r="AR1285" s="32"/>
      <c r="AS1285" s="32"/>
      <c r="AT1285" s="32"/>
      <c r="AU1285" s="53"/>
      <c r="AV1285" s="32"/>
      <c r="AW1285" s="32"/>
      <c r="AX1285" s="32"/>
      <c r="AY1285" s="32"/>
      <c r="AZ1285" s="53"/>
      <c r="BA1285" s="53"/>
      <c r="BB1285" s="32"/>
    </row>
    <row r="1286" spans="1:54" s="66" customFormat="1" x14ac:dyDescent="0.3">
      <c r="A1286" s="55"/>
      <c r="B1286" s="32"/>
      <c r="C1286" s="32"/>
      <c r="D1286" s="32"/>
      <c r="E1286" s="51"/>
      <c r="F1286" s="65"/>
      <c r="AL1286" s="53"/>
      <c r="AM1286" s="53"/>
      <c r="AN1286" s="53"/>
      <c r="AO1286" s="53"/>
      <c r="AP1286" s="53"/>
      <c r="AQ1286" s="53"/>
      <c r="AR1286" s="32"/>
      <c r="AS1286" s="32"/>
      <c r="AT1286" s="32"/>
      <c r="AU1286" s="53"/>
      <c r="AV1286" s="32"/>
      <c r="AW1286" s="32"/>
      <c r="AX1286" s="32"/>
      <c r="AY1286" s="32"/>
      <c r="AZ1286" s="53"/>
      <c r="BA1286" s="53"/>
      <c r="BB1286" s="32"/>
    </row>
    <row r="1287" spans="1:54" s="66" customFormat="1" x14ac:dyDescent="0.3">
      <c r="A1287" s="55"/>
      <c r="B1287" s="32"/>
      <c r="C1287" s="32"/>
      <c r="D1287" s="32"/>
      <c r="E1287" s="51"/>
      <c r="F1287" s="65"/>
      <c r="AL1287" s="53"/>
      <c r="AM1287" s="53"/>
      <c r="AN1287" s="53"/>
      <c r="AO1287" s="53"/>
      <c r="AP1287" s="53"/>
      <c r="AQ1287" s="53"/>
      <c r="AR1287" s="32"/>
      <c r="AS1287" s="32"/>
      <c r="AT1287" s="32"/>
      <c r="AU1287" s="53"/>
      <c r="AV1287" s="32"/>
      <c r="AW1287" s="32"/>
      <c r="AX1287" s="32"/>
      <c r="AY1287" s="32"/>
      <c r="AZ1287" s="53"/>
      <c r="BA1287" s="53"/>
      <c r="BB1287" s="32"/>
    </row>
    <row r="1288" spans="1:54" s="66" customFormat="1" x14ac:dyDescent="0.3">
      <c r="A1288" s="55"/>
      <c r="B1288" s="32"/>
      <c r="C1288" s="32"/>
      <c r="D1288" s="32"/>
      <c r="E1288" s="51"/>
      <c r="F1288" s="65"/>
      <c r="AL1288" s="53"/>
      <c r="AM1288" s="53"/>
      <c r="AN1288" s="53"/>
      <c r="AO1288" s="53"/>
      <c r="AP1288" s="53"/>
      <c r="AQ1288" s="53"/>
      <c r="AR1288" s="32"/>
      <c r="AS1288" s="32"/>
      <c r="AT1288" s="32"/>
      <c r="AU1288" s="53"/>
      <c r="AV1288" s="32"/>
      <c r="AW1288" s="32"/>
      <c r="AX1288" s="32"/>
      <c r="AY1288" s="32"/>
      <c r="AZ1288" s="53"/>
      <c r="BA1288" s="53"/>
      <c r="BB1288" s="32"/>
    </row>
    <row r="1289" spans="1:54" s="66" customFormat="1" x14ac:dyDescent="0.3">
      <c r="A1289" s="55"/>
      <c r="B1289" s="32"/>
      <c r="C1289" s="32"/>
      <c r="D1289" s="32"/>
      <c r="E1289" s="51"/>
      <c r="F1289" s="65"/>
      <c r="AL1289" s="53"/>
      <c r="AM1289" s="53"/>
      <c r="AN1289" s="53"/>
      <c r="AO1289" s="53"/>
      <c r="AP1289" s="53"/>
      <c r="AQ1289" s="53"/>
      <c r="AR1289" s="32"/>
      <c r="AS1289" s="32"/>
      <c r="AT1289" s="32"/>
      <c r="AU1289" s="53"/>
      <c r="AV1289" s="32"/>
      <c r="AW1289" s="32"/>
      <c r="AX1289" s="32"/>
      <c r="AY1289" s="32"/>
      <c r="AZ1289" s="53"/>
      <c r="BA1289" s="53"/>
      <c r="BB1289" s="32"/>
    </row>
    <row r="1290" spans="1:54" s="66" customFormat="1" x14ac:dyDescent="0.3">
      <c r="A1290" s="55"/>
      <c r="B1290" s="32"/>
      <c r="C1290" s="32"/>
      <c r="D1290" s="32"/>
      <c r="E1290" s="51"/>
      <c r="F1290" s="65"/>
      <c r="AL1290" s="53"/>
      <c r="AM1290" s="53"/>
      <c r="AN1290" s="53"/>
      <c r="AO1290" s="53"/>
      <c r="AP1290" s="53"/>
      <c r="AQ1290" s="53"/>
      <c r="AR1290" s="32"/>
      <c r="AS1290" s="32"/>
      <c r="AT1290" s="32"/>
      <c r="AU1290" s="53"/>
      <c r="AV1290" s="32"/>
      <c r="AW1290" s="32"/>
      <c r="AX1290" s="32"/>
      <c r="AY1290" s="32"/>
      <c r="AZ1290" s="53"/>
      <c r="BA1290" s="53"/>
      <c r="BB1290" s="32"/>
    </row>
    <row r="1291" spans="1:54" s="66" customFormat="1" x14ac:dyDescent="0.3">
      <c r="A1291" s="55"/>
      <c r="B1291" s="32"/>
      <c r="C1291" s="32"/>
      <c r="D1291" s="32"/>
      <c r="E1291" s="51"/>
      <c r="F1291" s="65"/>
      <c r="AL1291" s="53"/>
      <c r="AM1291" s="53"/>
      <c r="AN1291" s="53"/>
      <c r="AO1291" s="53"/>
      <c r="AP1291" s="53"/>
      <c r="AQ1291" s="53"/>
      <c r="AR1291" s="32"/>
      <c r="AS1291" s="32"/>
      <c r="AT1291" s="32"/>
      <c r="AU1291" s="53"/>
      <c r="AV1291" s="32"/>
      <c r="AW1291" s="32"/>
      <c r="AX1291" s="32"/>
      <c r="AY1291" s="32"/>
      <c r="AZ1291" s="53"/>
      <c r="BA1291" s="53"/>
      <c r="BB1291" s="32"/>
    </row>
    <row r="1292" spans="1:54" s="66" customFormat="1" x14ac:dyDescent="0.3">
      <c r="A1292" s="55"/>
      <c r="B1292" s="32"/>
      <c r="C1292" s="32"/>
      <c r="D1292" s="32"/>
      <c r="E1292" s="51"/>
      <c r="F1292" s="65"/>
      <c r="AL1292" s="53"/>
      <c r="AM1292" s="53"/>
      <c r="AN1292" s="53"/>
      <c r="AO1292" s="53"/>
      <c r="AP1292" s="53"/>
      <c r="AQ1292" s="53"/>
      <c r="AR1292" s="32"/>
      <c r="AS1292" s="32"/>
      <c r="AT1292" s="32"/>
      <c r="AU1292" s="53"/>
      <c r="AV1292" s="32"/>
      <c r="AW1292" s="32"/>
      <c r="AX1292" s="32"/>
      <c r="AY1292" s="32"/>
      <c r="AZ1292" s="53"/>
      <c r="BA1292" s="53"/>
      <c r="BB1292" s="32"/>
    </row>
    <row r="1293" spans="1:54" s="66" customFormat="1" x14ac:dyDescent="0.3">
      <c r="A1293" s="55"/>
      <c r="B1293" s="32"/>
      <c r="C1293" s="32"/>
      <c r="D1293" s="32"/>
      <c r="E1293" s="51"/>
      <c r="F1293" s="65"/>
      <c r="AL1293" s="53"/>
      <c r="AM1293" s="53"/>
      <c r="AN1293" s="53"/>
      <c r="AO1293" s="53"/>
      <c r="AP1293" s="53"/>
      <c r="AQ1293" s="53"/>
      <c r="AR1293" s="32"/>
      <c r="AS1293" s="32"/>
      <c r="AT1293" s="32"/>
      <c r="AU1293" s="53"/>
      <c r="AV1293" s="32"/>
      <c r="AW1293" s="32"/>
      <c r="AX1293" s="32"/>
      <c r="AY1293" s="32"/>
      <c r="AZ1293" s="53"/>
      <c r="BA1293" s="53"/>
      <c r="BB1293" s="32"/>
    </row>
    <row r="1294" spans="1:54" s="66" customFormat="1" x14ac:dyDescent="0.3">
      <c r="A1294" s="55"/>
      <c r="B1294" s="32"/>
      <c r="C1294" s="32"/>
      <c r="D1294" s="32"/>
      <c r="E1294" s="51"/>
      <c r="F1294" s="65"/>
      <c r="AL1294" s="53"/>
      <c r="AM1294" s="53"/>
      <c r="AN1294" s="53"/>
      <c r="AO1294" s="53"/>
      <c r="AP1294" s="53"/>
      <c r="AQ1294" s="53"/>
      <c r="AR1294" s="32"/>
      <c r="AS1294" s="32"/>
      <c r="AT1294" s="32"/>
      <c r="AU1294" s="53"/>
      <c r="AV1294" s="32"/>
      <c r="AW1294" s="32"/>
      <c r="AX1294" s="32"/>
      <c r="AY1294" s="32"/>
      <c r="AZ1294" s="53"/>
      <c r="BA1294" s="53"/>
      <c r="BB1294" s="32"/>
    </row>
    <row r="1295" spans="1:54" s="66" customFormat="1" x14ac:dyDescent="0.3">
      <c r="A1295" s="55"/>
      <c r="B1295" s="32"/>
      <c r="C1295" s="32"/>
      <c r="D1295" s="32"/>
      <c r="E1295" s="51"/>
      <c r="F1295" s="65"/>
      <c r="AL1295" s="53"/>
      <c r="AM1295" s="53"/>
      <c r="AN1295" s="53"/>
      <c r="AO1295" s="53"/>
      <c r="AP1295" s="53"/>
      <c r="AQ1295" s="53"/>
      <c r="AR1295" s="32"/>
      <c r="AS1295" s="32"/>
      <c r="AT1295" s="32"/>
      <c r="AU1295" s="53"/>
      <c r="AV1295" s="32"/>
      <c r="AW1295" s="32"/>
      <c r="AX1295" s="32"/>
      <c r="AY1295" s="32"/>
      <c r="AZ1295" s="53"/>
      <c r="BA1295" s="53"/>
      <c r="BB1295" s="32"/>
    </row>
    <row r="1296" spans="1:54" s="66" customFormat="1" x14ac:dyDescent="0.3">
      <c r="A1296" s="55"/>
      <c r="B1296" s="32"/>
      <c r="C1296" s="32"/>
      <c r="D1296" s="32"/>
      <c r="E1296" s="51"/>
      <c r="F1296" s="65"/>
      <c r="AL1296" s="53"/>
      <c r="AM1296" s="53"/>
      <c r="AN1296" s="53"/>
      <c r="AO1296" s="53"/>
      <c r="AP1296" s="53"/>
      <c r="AQ1296" s="53"/>
      <c r="AR1296" s="32"/>
      <c r="AS1296" s="32"/>
      <c r="AT1296" s="32"/>
      <c r="AU1296" s="53"/>
      <c r="AV1296" s="32"/>
      <c r="AW1296" s="32"/>
      <c r="AX1296" s="32"/>
      <c r="AY1296" s="32"/>
      <c r="AZ1296" s="53"/>
      <c r="BA1296" s="53"/>
      <c r="BB1296" s="32"/>
    </row>
    <row r="1297" spans="1:54" s="66" customFormat="1" x14ac:dyDescent="0.3">
      <c r="A1297" s="55"/>
      <c r="B1297" s="32"/>
      <c r="C1297" s="32"/>
      <c r="D1297" s="32"/>
      <c r="E1297" s="51"/>
      <c r="F1297" s="65"/>
      <c r="AL1297" s="53"/>
      <c r="AM1297" s="53"/>
      <c r="AN1297" s="53"/>
      <c r="AO1297" s="53"/>
      <c r="AP1297" s="53"/>
      <c r="AQ1297" s="53"/>
      <c r="AR1297" s="32"/>
      <c r="AS1297" s="32"/>
      <c r="AT1297" s="32"/>
      <c r="AU1297" s="53"/>
      <c r="AV1297" s="32"/>
      <c r="AW1297" s="32"/>
      <c r="AX1297" s="32"/>
      <c r="AY1297" s="32"/>
      <c r="AZ1297" s="53"/>
      <c r="BA1297" s="53"/>
      <c r="BB1297" s="32"/>
    </row>
    <row r="1298" spans="1:54" s="66" customFormat="1" x14ac:dyDescent="0.3">
      <c r="A1298" s="55"/>
      <c r="B1298" s="32"/>
      <c r="C1298" s="32"/>
      <c r="D1298" s="32"/>
      <c r="E1298" s="51"/>
      <c r="F1298" s="65"/>
      <c r="AL1298" s="53"/>
      <c r="AM1298" s="53"/>
      <c r="AN1298" s="53"/>
      <c r="AO1298" s="53"/>
      <c r="AP1298" s="53"/>
      <c r="AQ1298" s="53"/>
      <c r="AR1298" s="32"/>
      <c r="AS1298" s="32"/>
      <c r="AT1298" s="32"/>
      <c r="AU1298" s="53"/>
      <c r="AV1298" s="32"/>
      <c r="AW1298" s="32"/>
      <c r="AX1298" s="32"/>
      <c r="AY1298" s="32"/>
      <c r="AZ1298" s="53"/>
      <c r="BA1298" s="53"/>
      <c r="BB1298" s="32"/>
    </row>
    <row r="1299" spans="1:54" s="66" customFormat="1" x14ac:dyDescent="0.3">
      <c r="A1299" s="55"/>
      <c r="B1299" s="32"/>
      <c r="C1299" s="32"/>
      <c r="D1299" s="32"/>
      <c r="E1299" s="51"/>
      <c r="F1299" s="65"/>
      <c r="AL1299" s="53"/>
      <c r="AM1299" s="53"/>
      <c r="AN1299" s="53"/>
      <c r="AO1299" s="53"/>
      <c r="AP1299" s="53"/>
      <c r="AQ1299" s="53"/>
      <c r="AR1299" s="32"/>
      <c r="AS1299" s="32"/>
      <c r="AT1299" s="32"/>
      <c r="AU1299" s="53"/>
      <c r="AV1299" s="32"/>
      <c r="AW1299" s="32"/>
      <c r="AX1299" s="32"/>
      <c r="AY1299" s="32"/>
      <c r="AZ1299" s="53"/>
      <c r="BA1299" s="53"/>
      <c r="BB1299" s="32"/>
    </row>
    <row r="1300" spans="1:54" s="66" customFormat="1" x14ac:dyDescent="0.3">
      <c r="A1300" s="55"/>
      <c r="B1300" s="32"/>
      <c r="C1300" s="32"/>
      <c r="D1300" s="32"/>
      <c r="E1300" s="51"/>
      <c r="F1300" s="65"/>
      <c r="AL1300" s="53"/>
      <c r="AM1300" s="53"/>
      <c r="AN1300" s="53"/>
      <c r="AO1300" s="53"/>
      <c r="AP1300" s="53"/>
      <c r="AQ1300" s="53"/>
      <c r="AR1300" s="32"/>
      <c r="AS1300" s="32"/>
      <c r="AT1300" s="32"/>
      <c r="AU1300" s="53"/>
      <c r="AV1300" s="32"/>
      <c r="AW1300" s="32"/>
      <c r="AX1300" s="32"/>
      <c r="AY1300" s="32"/>
      <c r="AZ1300" s="53"/>
      <c r="BA1300" s="53"/>
      <c r="BB1300" s="32"/>
    </row>
    <row r="1301" spans="1:54" s="66" customFormat="1" x14ac:dyDescent="0.3">
      <c r="A1301" s="55"/>
      <c r="B1301" s="32"/>
      <c r="C1301" s="32"/>
      <c r="D1301" s="32"/>
      <c r="E1301" s="51"/>
      <c r="F1301" s="65"/>
      <c r="AL1301" s="53"/>
      <c r="AM1301" s="53"/>
      <c r="AN1301" s="53"/>
      <c r="AO1301" s="53"/>
      <c r="AP1301" s="53"/>
      <c r="AQ1301" s="53"/>
      <c r="AR1301" s="32"/>
      <c r="AS1301" s="32"/>
      <c r="AT1301" s="32"/>
      <c r="AU1301" s="53"/>
      <c r="AV1301" s="32"/>
      <c r="AW1301" s="32"/>
      <c r="AX1301" s="32"/>
      <c r="AY1301" s="32"/>
      <c r="AZ1301" s="53"/>
      <c r="BA1301" s="53"/>
      <c r="BB1301" s="32"/>
    </row>
    <row r="1302" spans="1:54" s="66" customFormat="1" x14ac:dyDescent="0.3">
      <c r="A1302" s="55"/>
      <c r="B1302" s="32"/>
      <c r="C1302" s="32"/>
      <c r="D1302" s="32"/>
      <c r="E1302" s="51"/>
      <c r="F1302" s="65"/>
      <c r="AL1302" s="53"/>
      <c r="AM1302" s="53"/>
      <c r="AN1302" s="53"/>
      <c r="AO1302" s="53"/>
      <c r="AP1302" s="53"/>
      <c r="AQ1302" s="53"/>
      <c r="AR1302" s="32"/>
      <c r="AS1302" s="32"/>
      <c r="AT1302" s="32"/>
      <c r="AU1302" s="53"/>
      <c r="AV1302" s="32"/>
      <c r="AW1302" s="32"/>
      <c r="AX1302" s="32"/>
      <c r="AY1302" s="32"/>
      <c r="AZ1302" s="53"/>
      <c r="BA1302" s="53"/>
      <c r="BB1302" s="32"/>
    </row>
    <row r="1303" spans="1:54" s="66" customFormat="1" x14ac:dyDescent="0.3">
      <c r="A1303" s="55"/>
      <c r="B1303" s="32"/>
      <c r="C1303" s="32"/>
      <c r="D1303" s="32"/>
      <c r="E1303" s="51"/>
      <c r="F1303" s="65"/>
      <c r="AL1303" s="53"/>
      <c r="AM1303" s="53"/>
      <c r="AN1303" s="53"/>
      <c r="AO1303" s="53"/>
      <c r="AP1303" s="53"/>
      <c r="AQ1303" s="53"/>
      <c r="AR1303" s="32"/>
      <c r="AS1303" s="32"/>
      <c r="AT1303" s="32"/>
      <c r="AU1303" s="53"/>
      <c r="AV1303" s="32"/>
      <c r="AW1303" s="32"/>
      <c r="AX1303" s="32"/>
      <c r="AY1303" s="32"/>
      <c r="AZ1303" s="53"/>
      <c r="BA1303" s="53"/>
      <c r="BB1303" s="32"/>
    </row>
    <row r="1304" spans="1:54" s="66" customFormat="1" x14ac:dyDescent="0.3">
      <c r="A1304" s="55"/>
      <c r="B1304" s="32"/>
      <c r="C1304" s="32"/>
      <c r="D1304" s="32"/>
      <c r="E1304" s="51"/>
      <c r="F1304" s="65"/>
      <c r="AL1304" s="53"/>
      <c r="AM1304" s="53"/>
      <c r="AN1304" s="53"/>
      <c r="AO1304" s="53"/>
      <c r="AP1304" s="53"/>
      <c r="AQ1304" s="53"/>
      <c r="AR1304" s="32"/>
      <c r="AS1304" s="32"/>
      <c r="AT1304" s="32"/>
      <c r="AU1304" s="53"/>
      <c r="AV1304" s="32"/>
      <c r="AW1304" s="32"/>
      <c r="AX1304" s="32"/>
      <c r="AY1304" s="32"/>
      <c r="AZ1304" s="53"/>
      <c r="BA1304" s="53"/>
      <c r="BB1304" s="32"/>
    </row>
    <row r="1305" spans="1:54" s="66" customFormat="1" x14ac:dyDescent="0.3">
      <c r="A1305" s="55"/>
      <c r="B1305" s="32"/>
      <c r="C1305" s="32"/>
      <c r="D1305" s="32"/>
      <c r="E1305" s="51"/>
      <c r="F1305" s="65"/>
      <c r="AL1305" s="53"/>
      <c r="AM1305" s="53"/>
      <c r="AN1305" s="53"/>
      <c r="AO1305" s="53"/>
      <c r="AP1305" s="53"/>
      <c r="AQ1305" s="53"/>
      <c r="AR1305" s="32"/>
      <c r="AS1305" s="32"/>
      <c r="AT1305" s="32"/>
      <c r="AU1305" s="53"/>
      <c r="AV1305" s="32"/>
      <c r="AW1305" s="32"/>
      <c r="AX1305" s="32"/>
      <c r="AY1305" s="32"/>
      <c r="AZ1305" s="53"/>
      <c r="BA1305" s="53"/>
      <c r="BB1305" s="32"/>
    </row>
    <row r="1306" spans="1:54" s="66" customFormat="1" x14ac:dyDescent="0.3">
      <c r="A1306" s="55"/>
      <c r="B1306" s="32"/>
      <c r="C1306" s="32"/>
      <c r="D1306" s="32"/>
      <c r="E1306" s="51"/>
      <c r="F1306" s="65"/>
      <c r="AL1306" s="53"/>
      <c r="AM1306" s="53"/>
      <c r="AN1306" s="53"/>
      <c r="AO1306" s="53"/>
      <c r="AP1306" s="53"/>
      <c r="AQ1306" s="53"/>
      <c r="AR1306" s="32"/>
      <c r="AS1306" s="32"/>
      <c r="AT1306" s="32"/>
      <c r="AU1306" s="53"/>
      <c r="AV1306" s="32"/>
      <c r="AW1306" s="32"/>
      <c r="AX1306" s="32"/>
      <c r="AY1306" s="32"/>
      <c r="AZ1306" s="53"/>
      <c r="BA1306" s="53"/>
      <c r="BB1306" s="32"/>
    </row>
    <row r="1307" spans="1:54" s="66" customFormat="1" x14ac:dyDescent="0.3">
      <c r="A1307" s="55"/>
      <c r="B1307" s="32"/>
      <c r="C1307" s="32"/>
      <c r="D1307" s="32"/>
      <c r="E1307" s="51"/>
      <c r="F1307" s="65"/>
      <c r="AL1307" s="53"/>
      <c r="AM1307" s="53"/>
      <c r="AN1307" s="53"/>
      <c r="AO1307" s="53"/>
      <c r="AP1307" s="53"/>
      <c r="AQ1307" s="53"/>
      <c r="AR1307" s="32"/>
      <c r="AS1307" s="32"/>
      <c r="AT1307" s="32"/>
      <c r="AU1307" s="53"/>
      <c r="AV1307" s="32"/>
      <c r="AW1307" s="32"/>
      <c r="AX1307" s="32"/>
      <c r="AY1307" s="32"/>
      <c r="AZ1307" s="53"/>
      <c r="BA1307" s="53"/>
      <c r="BB1307" s="32"/>
    </row>
    <row r="1308" spans="1:54" s="66" customFormat="1" x14ac:dyDescent="0.3">
      <c r="A1308" s="55"/>
      <c r="B1308" s="32"/>
      <c r="C1308" s="32"/>
      <c r="D1308" s="32"/>
      <c r="E1308" s="51"/>
      <c r="F1308" s="65"/>
      <c r="AL1308" s="53"/>
      <c r="AM1308" s="53"/>
      <c r="AN1308" s="53"/>
      <c r="AO1308" s="53"/>
      <c r="AP1308" s="53"/>
      <c r="AQ1308" s="53"/>
      <c r="AR1308" s="32"/>
      <c r="AS1308" s="32"/>
      <c r="AT1308" s="32"/>
      <c r="AU1308" s="53"/>
      <c r="AV1308" s="32"/>
      <c r="AW1308" s="32"/>
      <c r="AX1308" s="32"/>
      <c r="AY1308" s="32"/>
      <c r="AZ1308" s="53"/>
      <c r="BA1308" s="53"/>
      <c r="BB1308" s="32"/>
    </row>
    <row r="1309" spans="1:54" s="66" customFormat="1" x14ac:dyDescent="0.3">
      <c r="A1309" s="55"/>
      <c r="B1309" s="32"/>
      <c r="C1309" s="32"/>
      <c r="D1309" s="32"/>
      <c r="E1309" s="51"/>
      <c r="F1309" s="65"/>
      <c r="AL1309" s="53"/>
      <c r="AM1309" s="53"/>
      <c r="AN1309" s="53"/>
      <c r="AO1309" s="53"/>
      <c r="AP1309" s="53"/>
      <c r="AQ1309" s="53"/>
      <c r="AR1309" s="32"/>
      <c r="AS1309" s="32"/>
      <c r="AT1309" s="32"/>
      <c r="AU1309" s="53"/>
      <c r="AV1309" s="32"/>
      <c r="AW1309" s="32"/>
      <c r="AX1309" s="32"/>
      <c r="AY1309" s="32"/>
      <c r="AZ1309" s="53"/>
      <c r="BA1309" s="53"/>
      <c r="BB1309" s="32"/>
    </row>
    <row r="1310" spans="1:54" s="66" customFormat="1" x14ac:dyDescent="0.3">
      <c r="A1310" s="55"/>
      <c r="B1310" s="32"/>
      <c r="C1310" s="32"/>
      <c r="D1310" s="32"/>
      <c r="E1310" s="51"/>
      <c r="F1310" s="65"/>
      <c r="AL1310" s="53"/>
      <c r="AM1310" s="53"/>
      <c r="AN1310" s="53"/>
      <c r="AO1310" s="53"/>
      <c r="AP1310" s="53"/>
      <c r="AQ1310" s="53"/>
      <c r="AR1310" s="32"/>
      <c r="AS1310" s="32"/>
      <c r="AT1310" s="32"/>
      <c r="AU1310" s="53"/>
      <c r="AV1310" s="32"/>
      <c r="AW1310" s="32"/>
      <c r="AX1310" s="32"/>
      <c r="AY1310" s="32"/>
      <c r="AZ1310" s="53"/>
      <c r="BA1310" s="53"/>
      <c r="BB1310" s="32"/>
    </row>
    <row r="1311" spans="1:54" s="66" customFormat="1" x14ac:dyDescent="0.3">
      <c r="A1311" s="55"/>
      <c r="B1311" s="32"/>
      <c r="C1311" s="32"/>
      <c r="D1311" s="32"/>
      <c r="E1311" s="51"/>
      <c r="F1311" s="65"/>
      <c r="AL1311" s="53"/>
      <c r="AM1311" s="53"/>
      <c r="AN1311" s="53"/>
      <c r="AO1311" s="53"/>
      <c r="AP1311" s="53"/>
      <c r="AQ1311" s="53"/>
      <c r="AR1311" s="32"/>
      <c r="AS1311" s="32"/>
      <c r="AT1311" s="32"/>
      <c r="AU1311" s="53"/>
      <c r="AV1311" s="32"/>
      <c r="AW1311" s="32"/>
      <c r="AX1311" s="32"/>
      <c r="AY1311" s="32"/>
      <c r="AZ1311" s="53"/>
      <c r="BA1311" s="53"/>
      <c r="BB1311" s="32"/>
    </row>
    <row r="1312" spans="1:54" s="66" customFormat="1" x14ac:dyDescent="0.3">
      <c r="A1312" s="55"/>
      <c r="B1312" s="32"/>
      <c r="C1312" s="32"/>
      <c r="D1312" s="32"/>
      <c r="E1312" s="51"/>
      <c r="F1312" s="65"/>
      <c r="AL1312" s="53"/>
      <c r="AM1312" s="53"/>
      <c r="AN1312" s="53"/>
      <c r="AO1312" s="53"/>
      <c r="AP1312" s="53"/>
      <c r="AQ1312" s="53"/>
      <c r="AR1312" s="32"/>
      <c r="AS1312" s="32"/>
      <c r="AT1312" s="32"/>
      <c r="AU1312" s="53"/>
      <c r="AV1312" s="32"/>
      <c r="AW1312" s="32"/>
      <c r="AX1312" s="32"/>
      <c r="AY1312" s="32"/>
      <c r="AZ1312" s="53"/>
      <c r="BA1312" s="53"/>
      <c r="BB1312" s="32"/>
    </row>
    <row r="1313" spans="1:54" s="66" customFormat="1" x14ac:dyDescent="0.3">
      <c r="A1313" s="55"/>
      <c r="B1313" s="32"/>
      <c r="C1313" s="32"/>
      <c r="D1313" s="32"/>
      <c r="E1313" s="51"/>
      <c r="F1313" s="65"/>
      <c r="AL1313" s="53"/>
      <c r="AM1313" s="53"/>
      <c r="AN1313" s="53"/>
      <c r="AO1313" s="53"/>
      <c r="AP1313" s="53"/>
      <c r="AQ1313" s="53"/>
      <c r="AR1313" s="32"/>
      <c r="AS1313" s="32"/>
      <c r="AT1313" s="32"/>
      <c r="AU1313" s="53"/>
      <c r="AV1313" s="32"/>
      <c r="AW1313" s="32"/>
      <c r="AX1313" s="32"/>
      <c r="AY1313" s="32"/>
      <c r="AZ1313" s="53"/>
      <c r="BA1313" s="53"/>
      <c r="BB1313" s="32"/>
    </row>
    <row r="1314" spans="1:54" s="66" customFormat="1" x14ac:dyDescent="0.3">
      <c r="A1314" s="55"/>
      <c r="B1314" s="32"/>
      <c r="C1314" s="32"/>
      <c r="D1314" s="32"/>
      <c r="E1314" s="51"/>
      <c r="F1314" s="65"/>
      <c r="AL1314" s="53"/>
      <c r="AM1314" s="53"/>
      <c r="AN1314" s="53"/>
      <c r="AO1314" s="53"/>
      <c r="AP1314" s="53"/>
      <c r="AQ1314" s="53"/>
      <c r="AR1314" s="32"/>
      <c r="AS1314" s="32"/>
      <c r="AT1314" s="32"/>
      <c r="AU1314" s="53"/>
      <c r="AV1314" s="32"/>
      <c r="AW1314" s="32"/>
      <c r="AX1314" s="32"/>
      <c r="AY1314" s="32"/>
      <c r="AZ1314" s="53"/>
      <c r="BA1314" s="53"/>
      <c r="BB1314" s="32"/>
    </row>
    <row r="1315" spans="1:54" s="66" customFormat="1" x14ac:dyDescent="0.3">
      <c r="A1315" s="55"/>
      <c r="B1315" s="32"/>
      <c r="C1315" s="32"/>
      <c r="D1315" s="32"/>
      <c r="E1315" s="51"/>
      <c r="F1315" s="65"/>
      <c r="AL1315" s="53"/>
      <c r="AM1315" s="53"/>
      <c r="AN1315" s="53"/>
      <c r="AO1315" s="53"/>
      <c r="AP1315" s="53"/>
      <c r="AQ1315" s="53"/>
      <c r="AR1315" s="32"/>
      <c r="AS1315" s="32"/>
      <c r="AT1315" s="32"/>
      <c r="AU1315" s="53"/>
      <c r="AV1315" s="32"/>
      <c r="AW1315" s="32"/>
      <c r="AX1315" s="32"/>
      <c r="AY1315" s="32"/>
      <c r="AZ1315" s="53"/>
      <c r="BA1315" s="53"/>
      <c r="BB1315" s="32"/>
    </row>
    <row r="1316" spans="1:54" s="66" customFormat="1" x14ac:dyDescent="0.3">
      <c r="A1316" s="55"/>
      <c r="B1316" s="32"/>
      <c r="C1316" s="32"/>
      <c r="D1316" s="32"/>
      <c r="E1316" s="51"/>
      <c r="F1316" s="65"/>
      <c r="AL1316" s="53"/>
      <c r="AM1316" s="53"/>
      <c r="AN1316" s="53"/>
      <c r="AO1316" s="53"/>
      <c r="AP1316" s="53"/>
      <c r="AQ1316" s="53"/>
      <c r="AR1316" s="32"/>
      <c r="AS1316" s="32"/>
      <c r="AT1316" s="32"/>
      <c r="AU1316" s="53"/>
      <c r="AV1316" s="32"/>
      <c r="AW1316" s="32"/>
      <c r="AX1316" s="32"/>
      <c r="AY1316" s="32"/>
      <c r="AZ1316" s="53"/>
      <c r="BA1316" s="53"/>
      <c r="BB1316" s="32"/>
    </row>
    <row r="1317" spans="1:54" s="66" customFormat="1" x14ac:dyDescent="0.3">
      <c r="A1317" s="55"/>
      <c r="B1317" s="32"/>
      <c r="C1317" s="32"/>
      <c r="D1317" s="32"/>
      <c r="E1317" s="51"/>
      <c r="F1317" s="65"/>
      <c r="AL1317" s="53"/>
      <c r="AM1317" s="53"/>
      <c r="AN1317" s="53"/>
      <c r="AO1317" s="53"/>
      <c r="AP1317" s="53"/>
      <c r="AQ1317" s="53"/>
      <c r="AR1317" s="32"/>
      <c r="AS1317" s="32"/>
      <c r="AT1317" s="32"/>
      <c r="AU1317" s="53"/>
      <c r="AV1317" s="32"/>
      <c r="AW1317" s="32"/>
      <c r="AX1317" s="32"/>
      <c r="AY1317" s="32"/>
      <c r="AZ1317" s="53"/>
      <c r="BA1317" s="53"/>
      <c r="BB1317" s="32"/>
    </row>
    <row r="1318" spans="1:54" s="66" customFormat="1" x14ac:dyDescent="0.3">
      <c r="A1318" s="55"/>
      <c r="B1318" s="32"/>
      <c r="C1318" s="32"/>
      <c r="D1318" s="32"/>
      <c r="E1318" s="51"/>
      <c r="F1318" s="65"/>
      <c r="AL1318" s="53"/>
      <c r="AM1318" s="53"/>
      <c r="AN1318" s="53"/>
      <c r="AO1318" s="53"/>
      <c r="AP1318" s="53"/>
      <c r="AQ1318" s="53"/>
      <c r="AR1318" s="32"/>
      <c r="AS1318" s="32"/>
      <c r="AT1318" s="32"/>
      <c r="AU1318" s="53"/>
      <c r="AV1318" s="32"/>
      <c r="AW1318" s="32"/>
      <c r="AX1318" s="32"/>
      <c r="AY1318" s="32"/>
      <c r="AZ1318" s="53"/>
      <c r="BA1318" s="53"/>
      <c r="BB1318" s="32"/>
    </row>
    <row r="1319" spans="1:54" s="66" customFormat="1" x14ac:dyDescent="0.3">
      <c r="A1319" s="55"/>
      <c r="B1319" s="32"/>
      <c r="C1319" s="32"/>
      <c r="D1319" s="32"/>
      <c r="E1319" s="51"/>
      <c r="F1319" s="65"/>
      <c r="AL1319" s="53"/>
      <c r="AM1319" s="53"/>
      <c r="AN1319" s="53"/>
      <c r="AO1319" s="53"/>
      <c r="AP1319" s="53"/>
      <c r="AQ1319" s="53"/>
      <c r="AR1319" s="32"/>
      <c r="AS1319" s="32"/>
      <c r="AT1319" s="32"/>
      <c r="AU1319" s="53"/>
      <c r="AV1319" s="32"/>
      <c r="AW1319" s="32"/>
      <c r="AX1319" s="32"/>
      <c r="AY1319" s="32"/>
      <c r="AZ1319" s="53"/>
      <c r="BA1319" s="53"/>
      <c r="BB1319" s="32"/>
    </row>
    <row r="1320" spans="1:54" s="66" customFormat="1" x14ac:dyDescent="0.3">
      <c r="A1320" s="55"/>
      <c r="B1320" s="32"/>
      <c r="C1320" s="32"/>
      <c r="D1320" s="32"/>
      <c r="E1320" s="51"/>
      <c r="F1320" s="65"/>
      <c r="AL1320" s="53"/>
      <c r="AM1320" s="53"/>
      <c r="AN1320" s="53"/>
      <c r="AO1320" s="53"/>
      <c r="AP1320" s="53"/>
      <c r="AQ1320" s="53"/>
      <c r="AR1320" s="32"/>
      <c r="AS1320" s="32"/>
      <c r="AT1320" s="32"/>
      <c r="AU1320" s="53"/>
      <c r="AV1320" s="32"/>
      <c r="AW1320" s="32"/>
      <c r="AX1320" s="32"/>
      <c r="AY1320" s="32"/>
      <c r="AZ1320" s="53"/>
      <c r="BA1320" s="53"/>
      <c r="BB1320" s="32"/>
    </row>
    <row r="1321" spans="1:54" s="66" customFormat="1" x14ac:dyDescent="0.3">
      <c r="A1321" s="55"/>
      <c r="B1321" s="32"/>
      <c r="C1321" s="32"/>
      <c r="D1321" s="32"/>
      <c r="E1321" s="51"/>
      <c r="F1321" s="65"/>
      <c r="AL1321" s="53"/>
      <c r="AM1321" s="53"/>
      <c r="AN1321" s="53"/>
      <c r="AO1321" s="53"/>
      <c r="AP1321" s="53"/>
      <c r="AQ1321" s="53"/>
      <c r="AR1321" s="32"/>
      <c r="AS1321" s="32"/>
      <c r="AT1321" s="32"/>
      <c r="AU1321" s="53"/>
      <c r="AV1321" s="32"/>
      <c r="AW1321" s="32"/>
      <c r="AX1321" s="32"/>
      <c r="AY1321" s="32"/>
      <c r="AZ1321" s="53"/>
      <c r="BA1321" s="53"/>
      <c r="BB1321" s="32"/>
    </row>
    <row r="1322" spans="1:54" s="66" customFormat="1" x14ac:dyDescent="0.3">
      <c r="A1322" s="55"/>
      <c r="B1322" s="32"/>
      <c r="C1322" s="32"/>
      <c r="D1322" s="32"/>
      <c r="E1322" s="51"/>
      <c r="F1322" s="65"/>
      <c r="AL1322" s="53"/>
      <c r="AM1322" s="53"/>
      <c r="AN1322" s="53"/>
      <c r="AO1322" s="53"/>
      <c r="AP1322" s="53"/>
      <c r="AQ1322" s="53"/>
      <c r="AR1322" s="32"/>
      <c r="AS1322" s="32"/>
      <c r="AT1322" s="32"/>
      <c r="AU1322" s="53"/>
      <c r="AV1322" s="32"/>
      <c r="AW1322" s="32"/>
      <c r="AX1322" s="32"/>
      <c r="AY1322" s="32"/>
      <c r="AZ1322" s="53"/>
      <c r="BA1322" s="53"/>
      <c r="BB1322" s="32"/>
    </row>
    <row r="1323" spans="1:54" s="66" customFormat="1" x14ac:dyDescent="0.3">
      <c r="A1323" s="55"/>
      <c r="B1323" s="32"/>
      <c r="C1323" s="32"/>
      <c r="D1323" s="32"/>
      <c r="E1323" s="51"/>
      <c r="F1323" s="65"/>
      <c r="AL1323" s="53"/>
      <c r="AM1323" s="53"/>
      <c r="AN1323" s="53"/>
      <c r="AO1323" s="53"/>
      <c r="AP1323" s="53"/>
      <c r="AQ1323" s="53"/>
      <c r="AR1323" s="32"/>
      <c r="AS1323" s="32"/>
      <c r="AT1323" s="32"/>
      <c r="AU1323" s="53"/>
      <c r="AV1323" s="32"/>
      <c r="AW1323" s="32"/>
      <c r="AX1323" s="32"/>
      <c r="AY1323" s="32"/>
      <c r="AZ1323" s="53"/>
      <c r="BA1323" s="53"/>
      <c r="BB1323" s="32"/>
    </row>
    <row r="1324" spans="1:54" s="66" customFormat="1" x14ac:dyDescent="0.3">
      <c r="A1324" s="55"/>
      <c r="B1324" s="32"/>
      <c r="C1324" s="32"/>
      <c r="D1324" s="32"/>
      <c r="E1324" s="51"/>
      <c r="F1324" s="65"/>
      <c r="AL1324" s="53"/>
      <c r="AM1324" s="53"/>
      <c r="AN1324" s="53"/>
      <c r="AO1324" s="53"/>
      <c r="AP1324" s="53"/>
      <c r="AQ1324" s="53"/>
      <c r="AR1324" s="32"/>
      <c r="AS1324" s="32"/>
      <c r="AT1324" s="32"/>
      <c r="AU1324" s="53"/>
      <c r="AV1324" s="32"/>
      <c r="AW1324" s="32"/>
      <c r="AX1324" s="32"/>
      <c r="AY1324" s="32"/>
      <c r="AZ1324" s="53"/>
      <c r="BA1324" s="53"/>
      <c r="BB1324" s="32"/>
    </row>
    <row r="1325" spans="1:54" s="66" customFormat="1" x14ac:dyDescent="0.3">
      <c r="A1325" s="55"/>
      <c r="B1325" s="32"/>
      <c r="C1325" s="32"/>
      <c r="D1325" s="32"/>
      <c r="E1325" s="51"/>
      <c r="F1325" s="65"/>
      <c r="AL1325" s="53"/>
      <c r="AM1325" s="53"/>
      <c r="AN1325" s="53"/>
      <c r="AO1325" s="53"/>
      <c r="AP1325" s="53"/>
      <c r="AQ1325" s="53"/>
      <c r="AR1325" s="32"/>
      <c r="AS1325" s="32"/>
      <c r="AT1325" s="32"/>
      <c r="AU1325" s="53"/>
      <c r="AV1325" s="32"/>
      <c r="AW1325" s="32"/>
      <c r="AX1325" s="32"/>
      <c r="AY1325" s="32"/>
      <c r="AZ1325" s="53"/>
      <c r="BA1325" s="53"/>
      <c r="BB1325" s="32"/>
    </row>
    <row r="1326" spans="1:54" s="66" customFormat="1" x14ac:dyDescent="0.3">
      <c r="A1326" s="55"/>
      <c r="B1326" s="32"/>
      <c r="C1326" s="32"/>
      <c r="D1326" s="32"/>
      <c r="E1326" s="51"/>
      <c r="F1326" s="65"/>
      <c r="AL1326" s="53"/>
      <c r="AM1326" s="53"/>
      <c r="AN1326" s="53"/>
      <c r="AO1326" s="53"/>
      <c r="AP1326" s="53"/>
      <c r="AQ1326" s="53"/>
      <c r="AR1326" s="32"/>
      <c r="AS1326" s="32"/>
      <c r="AT1326" s="32"/>
      <c r="AU1326" s="53"/>
      <c r="AV1326" s="32"/>
      <c r="AW1326" s="32"/>
      <c r="AX1326" s="32"/>
      <c r="AY1326" s="32"/>
      <c r="AZ1326" s="53"/>
      <c r="BA1326" s="53"/>
      <c r="BB1326" s="32"/>
    </row>
    <row r="1327" spans="1:54" s="66" customFormat="1" x14ac:dyDescent="0.3">
      <c r="A1327" s="55"/>
      <c r="B1327" s="32"/>
      <c r="C1327" s="32"/>
      <c r="D1327" s="32"/>
      <c r="E1327" s="51"/>
      <c r="F1327" s="65"/>
      <c r="AL1327" s="53"/>
      <c r="AM1327" s="53"/>
      <c r="AN1327" s="53"/>
      <c r="AO1327" s="53"/>
      <c r="AP1327" s="53"/>
      <c r="AQ1327" s="53"/>
      <c r="AR1327" s="32"/>
      <c r="AS1327" s="32"/>
      <c r="AT1327" s="32"/>
      <c r="AU1327" s="53"/>
      <c r="AV1327" s="32"/>
      <c r="AW1327" s="32"/>
      <c r="AX1327" s="32"/>
      <c r="AY1327" s="32"/>
      <c r="AZ1327" s="53"/>
      <c r="BA1327" s="53"/>
      <c r="BB1327" s="32"/>
    </row>
    <row r="1328" spans="1:54" s="66" customFormat="1" x14ac:dyDescent="0.3">
      <c r="A1328" s="55"/>
      <c r="B1328" s="32"/>
      <c r="C1328" s="32"/>
      <c r="D1328" s="32"/>
      <c r="E1328" s="51"/>
      <c r="F1328" s="65"/>
      <c r="AL1328" s="53"/>
      <c r="AM1328" s="53"/>
      <c r="AN1328" s="53"/>
      <c r="AO1328" s="53"/>
      <c r="AP1328" s="53"/>
      <c r="AQ1328" s="53"/>
      <c r="AR1328" s="32"/>
      <c r="AS1328" s="32"/>
      <c r="AT1328" s="32"/>
      <c r="AU1328" s="53"/>
      <c r="AV1328" s="32"/>
      <c r="AW1328" s="32"/>
      <c r="AX1328" s="32"/>
      <c r="AY1328" s="32"/>
      <c r="AZ1328" s="53"/>
      <c r="BA1328" s="53"/>
      <c r="BB1328" s="32"/>
    </row>
    <row r="1329" spans="1:54" s="66" customFormat="1" x14ac:dyDescent="0.3">
      <c r="A1329" s="55"/>
      <c r="B1329" s="32"/>
      <c r="C1329" s="32"/>
      <c r="D1329" s="32"/>
      <c r="E1329" s="51"/>
      <c r="F1329" s="65"/>
      <c r="AL1329" s="53"/>
      <c r="AM1329" s="53"/>
      <c r="AN1329" s="53"/>
      <c r="AO1329" s="53"/>
      <c r="AP1329" s="53"/>
      <c r="AQ1329" s="53"/>
      <c r="AR1329" s="32"/>
      <c r="AS1329" s="32"/>
      <c r="AT1329" s="32"/>
      <c r="AU1329" s="53"/>
      <c r="AV1329" s="32"/>
      <c r="AW1329" s="32"/>
      <c r="AX1329" s="32"/>
      <c r="AY1329" s="32"/>
      <c r="AZ1329" s="53"/>
      <c r="BA1329" s="53"/>
      <c r="BB1329" s="32"/>
    </row>
    <row r="1330" spans="1:54" s="66" customFormat="1" x14ac:dyDescent="0.3">
      <c r="A1330" s="55"/>
      <c r="B1330" s="32"/>
      <c r="C1330" s="32"/>
      <c r="D1330" s="32"/>
      <c r="E1330" s="51"/>
      <c r="F1330" s="65"/>
      <c r="AL1330" s="53"/>
      <c r="AM1330" s="53"/>
      <c r="AN1330" s="53"/>
      <c r="AO1330" s="53"/>
      <c r="AP1330" s="53"/>
      <c r="AQ1330" s="53"/>
      <c r="AR1330" s="32"/>
      <c r="AS1330" s="32"/>
      <c r="AT1330" s="32"/>
      <c r="AU1330" s="53"/>
      <c r="AV1330" s="32"/>
      <c r="AW1330" s="32"/>
      <c r="AX1330" s="32"/>
      <c r="AY1330" s="32"/>
      <c r="AZ1330" s="53"/>
      <c r="BA1330" s="53"/>
      <c r="BB1330" s="32"/>
    </row>
    <row r="1331" spans="1:54" s="66" customFormat="1" x14ac:dyDescent="0.3">
      <c r="A1331" s="55"/>
      <c r="B1331" s="32"/>
      <c r="C1331" s="32"/>
      <c r="D1331" s="32"/>
      <c r="E1331" s="51"/>
      <c r="F1331" s="65"/>
      <c r="AL1331" s="53"/>
      <c r="AM1331" s="53"/>
      <c r="AN1331" s="53"/>
      <c r="AO1331" s="53"/>
      <c r="AP1331" s="53"/>
      <c r="AQ1331" s="53"/>
      <c r="AR1331" s="32"/>
      <c r="AS1331" s="32"/>
      <c r="AT1331" s="32"/>
      <c r="AU1331" s="53"/>
      <c r="AV1331" s="32"/>
      <c r="AW1331" s="32"/>
      <c r="AX1331" s="32"/>
      <c r="AY1331" s="32"/>
      <c r="AZ1331" s="53"/>
      <c r="BA1331" s="53"/>
      <c r="BB1331" s="32"/>
    </row>
    <row r="1332" spans="1:54" s="66" customFormat="1" x14ac:dyDescent="0.3">
      <c r="A1332" s="55"/>
      <c r="B1332" s="32"/>
      <c r="C1332" s="32"/>
      <c r="D1332" s="32"/>
      <c r="E1332" s="51"/>
      <c r="F1332" s="65"/>
      <c r="AL1332" s="53"/>
      <c r="AM1332" s="53"/>
      <c r="AN1332" s="53"/>
      <c r="AO1332" s="53"/>
      <c r="AP1332" s="53"/>
      <c r="AQ1332" s="53"/>
      <c r="AR1332" s="32"/>
      <c r="AS1332" s="32"/>
      <c r="AT1332" s="32"/>
      <c r="AU1332" s="53"/>
      <c r="AV1332" s="32"/>
      <c r="AW1332" s="32"/>
      <c r="AX1332" s="32"/>
      <c r="AY1332" s="32"/>
      <c r="AZ1332" s="53"/>
      <c r="BA1332" s="53"/>
      <c r="BB1332" s="32"/>
    </row>
    <row r="1333" spans="1:54" s="66" customFormat="1" x14ac:dyDescent="0.3">
      <c r="A1333" s="55"/>
      <c r="B1333" s="32"/>
      <c r="C1333" s="32"/>
      <c r="D1333" s="32"/>
      <c r="E1333" s="51"/>
      <c r="F1333" s="65"/>
      <c r="AL1333" s="53"/>
      <c r="AM1333" s="53"/>
      <c r="AN1333" s="53"/>
      <c r="AO1333" s="53"/>
      <c r="AP1333" s="53"/>
      <c r="AQ1333" s="53"/>
      <c r="AR1333" s="32"/>
      <c r="AS1333" s="32"/>
      <c r="AT1333" s="32"/>
      <c r="AU1333" s="53"/>
      <c r="AV1333" s="32"/>
      <c r="AW1333" s="32"/>
      <c r="AX1333" s="32"/>
      <c r="AY1333" s="32"/>
      <c r="AZ1333" s="53"/>
      <c r="BA1333" s="53"/>
      <c r="BB1333" s="32"/>
    </row>
    <row r="1334" spans="1:54" s="66" customFormat="1" x14ac:dyDescent="0.3">
      <c r="A1334" s="55"/>
      <c r="B1334" s="32"/>
      <c r="C1334" s="32"/>
      <c r="D1334" s="32"/>
      <c r="E1334" s="51"/>
      <c r="F1334" s="65"/>
      <c r="AL1334" s="53"/>
      <c r="AM1334" s="53"/>
      <c r="AN1334" s="53"/>
      <c r="AO1334" s="53"/>
      <c r="AP1334" s="53"/>
      <c r="AQ1334" s="53"/>
      <c r="AR1334" s="32"/>
      <c r="AS1334" s="32"/>
      <c r="AT1334" s="32"/>
      <c r="AU1334" s="53"/>
      <c r="AV1334" s="32"/>
      <c r="AW1334" s="32"/>
      <c r="AX1334" s="32"/>
      <c r="AY1334" s="32"/>
      <c r="AZ1334" s="53"/>
      <c r="BA1334" s="53"/>
      <c r="BB1334" s="32"/>
    </row>
    <row r="1335" spans="1:54" s="66" customFormat="1" x14ac:dyDescent="0.3">
      <c r="A1335" s="55"/>
      <c r="B1335" s="32"/>
      <c r="C1335" s="32"/>
      <c r="D1335" s="32"/>
      <c r="E1335" s="51"/>
      <c r="F1335" s="65"/>
      <c r="AL1335" s="53"/>
      <c r="AM1335" s="53"/>
      <c r="AN1335" s="53"/>
      <c r="AO1335" s="53"/>
      <c r="AP1335" s="53"/>
      <c r="AQ1335" s="53"/>
      <c r="AR1335" s="32"/>
      <c r="AS1335" s="32"/>
      <c r="AT1335" s="32"/>
      <c r="AU1335" s="53"/>
      <c r="AV1335" s="32"/>
      <c r="AW1335" s="32"/>
      <c r="AX1335" s="32"/>
      <c r="AY1335" s="32"/>
      <c r="AZ1335" s="53"/>
      <c r="BA1335" s="53"/>
      <c r="BB1335" s="32"/>
    </row>
    <row r="1336" spans="1:54" s="66" customFormat="1" x14ac:dyDescent="0.3">
      <c r="A1336" s="55"/>
      <c r="B1336" s="32"/>
      <c r="C1336" s="32"/>
      <c r="D1336" s="32"/>
      <c r="E1336" s="51"/>
      <c r="F1336" s="65"/>
      <c r="AL1336" s="53"/>
      <c r="AM1336" s="53"/>
      <c r="AN1336" s="53"/>
      <c r="AO1336" s="53"/>
      <c r="AP1336" s="53"/>
      <c r="AQ1336" s="53"/>
      <c r="AR1336" s="32"/>
      <c r="AS1336" s="32"/>
      <c r="AT1336" s="32"/>
      <c r="AU1336" s="53"/>
      <c r="AV1336" s="32"/>
      <c r="AW1336" s="32"/>
      <c r="AX1336" s="32"/>
      <c r="AY1336" s="32"/>
      <c r="AZ1336" s="53"/>
      <c r="BA1336" s="53"/>
      <c r="BB1336" s="32"/>
    </row>
    <row r="1337" spans="1:54" s="66" customFormat="1" x14ac:dyDescent="0.3">
      <c r="A1337" s="55"/>
      <c r="B1337" s="32"/>
      <c r="C1337" s="32"/>
      <c r="D1337" s="32"/>
      <c r="E1337" s="51"/>
      <c r="F1337" s="65"/>
      <c r="AL1337" s="53"/>
      <c r="AM1337" s="53"/>
      <c r="AN1337" s="53"/>
      <c r="AO1337" s="53"/>
      <c r="AP1337" s="53"/>
      <c r="AQ1337" s="53"/>
      <c r="AR1337" s="32"/>
      <c r="AS1337" s="32"/>
      <c r="AT1337" s="32"/>
      <c r="AU1337" s="53"/>
      <c r="AV1337" s="32"/>
      <c r="AW1337" s="32"/>
      <c r="AX1337" s="32"/>
      <c r="AY1337" s="32"/>
      <c r="AZ1337" s="53"/>
      <c r="BA1337" s="53"/>
      <c r="BB1337" s="32"/>
    </row>
    <row r="1338" spans="1:54" s="66" customFormat="1" x14ac:dyDescent="0.3">
      <c r="A1338" s="55"/>
      <c r="B1338" s="32"/>
      <c r="C1338" s="32"/>
      <c r="D1338" s="32"/>
      <c r="E1338" s="51"/>
      <c r="F1338" s="65"/>
      <c r="AL1338" s="53"/>
      <c r="AM1338" s="53"/>
      <c r="AN1338" s="53"/>
      <c r="AO1338" s="53"/>
      <c r="AP1338" s="53"/>
      <c r="AQ1338" s="53"/>
      <c r="AR1338" s="32"/>
      <c r="AS1338" s="32"/>
      <c r="AT1338" s="32"/>
      <c r="AU1338" s="53"/>
      <c r="AV1338" s="32"/>
      <c r="AW1338" s="32"/>
      <c r="AX1338" s="32"/>
      <c r="AY1338" s="32"/>
      <c r="AZ1338" s="53"/>
      <c r="BA1338" s="53"/>
      <c r="BB1338" s="32"/>
    </row>
    <row r="1339" spans="1:54" s="66" customFormat="1" x14ac:dyDescent="0.3">
      <c r="A1339" s="55"/>
      <c r="B1339" s="32"/>
      <c r="C1339" s="32"/>
      <c r="D1339" s="32"/>
      <c r="E1339" s="51"/>
      <c r="F1339" s="65"/>
      <c r="AL1339" s="53"/>
      <c r="AM1339" s="53"/>
      <c r="AN1339" s="53"/>
      <c r="AO1339" s="53"/>
      <c r="AP1339" s="53"/>
      <c r="AQ1339" s="53"/>
      <c r="AR1339" s="32"/>
      <c r="AS1339" s="32"/>
      <c r="AT1339" s="32"/>
      <c r="AU1339" s="53"/>
      <c r="AV1339" s="32"/>
      <c r="AW1339" s="32"/>
      <c r="AX1339" s="32"/>
      <c r="AY1339" s="32"/>
      <c r="AZ1339" s="53"/>
      <c r="BA1339" s="53"/>
      <c r="BB1339" s="32"/>
    </row>
    <row r="1340" spans="1:54" s="66" customFormat="1" x14ac:dyDescent="0.3">
      <c r="A1340" s="55"/>
      <c r="B1340" s="32"/>
      <c r="C1340" s="32"/>
      <c r="D1340" s="32"/>
      <c r="E1340" s="51"/>
      <c r="F1340" s="65"/>
      <c r="AL1340" s="53"/>
      <c r="AM1340" s="53"/>
      <c r="AN1340" s="53"/>
      <c r="AO1340" s="53"/>
      <c r="AP1340" s="53"/>
      <c r="AQ1340" s="53"/>
      <c r="AR1340" s="32"/>
      <c r="AS1340" s="32"/>
      <c r="AT1340" s="32"/>
      <c r="AU1340" s="53"/>
      <c r="AV1340" s="32"/>
      <c r="AW1340" s="32"/>
      <c r="AX1340" s="32"/>
      <c r="AY1340" s="32"/>
      <c r="AZ1340" s="53"/>
      <c r="BA1340" s="53"/>
      <c r="BB1340" s="32"/>
    </row>
    <row r="1341" spans="1:54" s="66" customFormat="1" x14ac:dyDescent="0.3">
      <c r="A1341" s="55"/>
      <c r="B1341" s="32"/>
      <c r="C1341" s="32"/>
      <c r="D1341" s="32"/>
      <c r="E1341" s="51"/>
      <c r="F1341" s="65"/>
      <c r="AL1341" s="53"/>
      <c r="AM1341" s="53"/>
      <c r="AN1341" s="53"/>
      <c r="AO1341" s="53"/>
      <c r="AP1341" s="53"/>
      <c r="AQ1341" s="53"/>
      <c r="AR1341" s="32"/>
      <c r="AS1341" s="32"/>
      <c r="AT1341" s="32"/>
      <c r="AU1341" s="53"/>
      <c r="AV1341" s="32"/>
      <c r="AW1341" s="32"/>
      <c r="AX1341" s="32"/>
      <c r="AY1341" s="32"/>
      <c r="AZ1341" s="53"/>
      <c r="BA1341" s="53"/>
      <c r="BB1341" s="32"/>
    </row>
    <row r="1342" spans="1:54" s="66" customFormat="1" x14ac:dyDescent="0.3">
      <c r="A1342" s="55"/>
      <c r="B1342" s="32"/>
      <c r="C1342" s="32"/>
      <c r="D1342" s="32"/>
      <c r="E1342" s="51"/>
      <c r="F1342" s="65"/>
      <c r="AL1342" s="53"/>
      <c r="AM1342" s="53"/>
      <c r="AN1342" s="53"/>
      <c r="AO1342" s="53"/>
      <c r="AP1342" s="53"/>
      <c r="AQ1342" s="53"/>
      <c r="AR1342" s="32"/>
      <c r="AS1342" s="32"/>
      <c r="AT1342" s="32"/>
      <c r="AU1342" s="53"/>
      <c r="AV1342" s="32"/>
      <c r="AW1342" s="32"/>
      <c r="AX1342" s="32"/>
      <c r="AY1342" s="32"/>
      <c r="AZ1342" s="53"/>
      <c r="BA1342" s="53"/>
      <c r="BB1342" s="32"/>
    </row>
    <row r="1343" spans="1:54" s="66" customFormat="1" x14ac:dyDescent="0.3">
      <c r="A1343" s="55"/>
      <c r="B1343" s="32"/>
      <c r="C1343" s="32"/>
      <c r="D1343" s="32"/>
      <c r="E1343" s="51"/>
      <c r="F1343" s="65"/>
      <c r="AL1343" s="53"/>
      <c r="AM1343" s="53"/>
      <c r="AN1343" s="53"/>
      <c r="AO1343" s="53"/>
      <c r="AP1343" s="53"/>
      <c r="AQ1343" s="53"/>
      <c r="AR1343" s="32"/>
      <c r="AS1343" s="32"/>
      <c r="AT1343" s="32"/>
      <c r="AU1343" s="53"/>
      <c r="AV1343" s="32"/>
      <c r="AW1343" s="32"/>
      <c r="AX1343" s="32"/>
      <c r="AY1343" s="32"/>
      <c r="AZ1343" s="53"/>
      <c r="BA1343" s="53"/>
      <c r="BB1343" s="32"/>
    </row>
    <row r="1344" spans="1:54" s="66" customFormat="1" x14ac:dyDescent="0.3">
      <c r="A1344" s="55"/>
      <c r="B1344" s="32"/>
      <c r="C1344" s="32"/>
      <c r="D1344" s="32"/>
      <c r="E1344" s="51"/>
      <c r="F1344" s="65"/>
      <c r="AL1344" s="53"/>
      <c r="AM1344" s="53"/>
      <c r="AN1344" s="53"/>
      <c r="AO1344" s="53"/>
      <c r="AP1344" s="53"/>
      <c r="AQ1344" s="53"/>
      <c r="AR1344" s="32"/>
      <c r="AS1344" s="32"/>
      <c r="AT1344" s="32"/>
      <c r="AU1344" s="53"/>
      <c r="AV1344" s="32"/>
      <c r="AW1344" s="32"/>
      <c r="AX1344" s="32"/>
      <c r="AY1344" s="32"/>
      <c r="AZ1344" s="53"/>
      <c r="BA1344" s="53"/>
      <c r="BB1344" s="32"/>
    </row>
    <row r="1345" spans="1:54" s="66" customFormat="1" x14ac:dyDescent="0.3">
      <c r="A1345" s="55"/>
      <c r="B1345" s="32"/>
      <c r="C1345" s="32"/>
      <c r="D1345" s="32"/>
      <c r="E1345" s="51"/>
      <c r="F1345" s="65"/>
      <c r="AL1345" s="53"/>
      <c r="AM1345" s="53"/>
      <c r="AN1345" s="53"/>
      <c r="AO1345" s="53"/>
      <c r="AP1345" s="53"/>
      <c r="AQ1345" s="53"/>
      <c r="AR1345" s="32"/>
      <c r="AS1345" s="32"/>
      <c r="AT1345" s="32"/>
      <c r="AU1345" s="53"/>
      <c r="AV1345" s="32"/>
      <c r="AW1345" s="32"/>
      <c r="AX1345" s="32"/>
      <c r="AY1345" s="32"/>
      <c r="AZ1345" s="53"/>
      <c r="BA1345" s="53"/>
      <c r="BB1345" s="32"/>
    </row>
    <row r="1346" spans="1:54" s="66" customFormat="1" x14ac:dyDescent="0.3">
      <c r="A1346" s="55"/>
      <c r="B1346" s="32"/>
      <c r="C1346" s="32"/>
      <c r="D1346" s="32"/>
      <c r="E1346" s="51"/>
      <c r="F1346" s="65"/>
      <c r="AL1346" s="53"/>
      <c r="AM1346" s="53"/>
      <c r="AN1346" s="53"/>
      <c r="AO1346" s="53"/>
      <c r="AP1346" s="53"/>
      <c r="AQ1346" s="53"/>
      <c r="AR1346" s="32"/>
      <c r="AS1346" s="32"/>
      <c r="AT1346" s="32"/>
      <c r="AU1346" s="53"/>
      <c r="AV1346" s="32"/>
      <c r="AW1346" s="32"/>
      <c r="AX1346" s="32"/>
      <c r="AY1346" s="32"/>
      <c r="AZ1346" s="53"/>
      <c r="BA1346" s="53"/>
      <c r="BB1346" s="32"/>
    </row>
    <row r="1347" spans="1:54" s="66" customFormat="1" x14ac:dyDescent="0.3">
      <c r="A1347" s="55"/>
      <c r="B1347" s="32"/>
      <c r="C1347" s="32"/>
      <c r="D1347" s="32"/>
      <c r="E1347" s="51"/>
      <c r="F1347" s="65"/>
      <c r="AL1347" s="53"/>
      <c r="AM1347" s="53"/>
      <c r="AN1347" s="53"/>
      <c r="AO1347" s="53"/>
      <c r="AP1347" s="53"/>
      <c r="AQ1347" s="53"/>
      <c r="AR1347" s="32"/>
      <c r="AS1347" s="32"/>
      <c r="AT1347" s="32"/>
      <c r="AU1347" s="53"/>
      <c r="AV1347" s="32"/>
      <c r="AW1347" s="32"/>
      <c r="AX1347" s="32"/>
      <c r="AY1347" s="32"/>
      <c r="AZ1347" s="53"/>
      <c r="BA1347" s="53"/>
      <c r="BB1347" s="32"/>
    </row>
    <row r="1348" spans="1:54" s="66" customFormat="1" x14ac:dyDescent="0.3">
      <c r="A1348" s="55"/>
      <c r="B1348" s="32"/>
      <c r="C1348" s="32"/>
      <c r="D1348" s="32"/>
      <c r="E1348" s="51"/>
      <c r="F1348" s="65"/>
      <c r="AL1348" s="53"/>
      <c r="AM1348" s="53"/>
      <c r="AN1348" s="53"/>
      <c r="AO1348" s="53"/>
      <c r="AP1348" s="53"/>
      <c r="AQ1348" s="53"/>
      <c r="AR1348" s="32"/>
      <c r="AS1348" s="32"/>
      <c r="AT1348" s="32"/>
      <c r="AU1348" s="53"/>
      <c r="AV1348" s="32"/>
      <c r="AW1348" s="32"/>
      <c r="AX1348" s="32"/>
      <c r="AY1348" s="32"/>
      <c r="AZ1348" s="53"/>
      <c r="BA1348" s="53"/>
      <c r="BB1348" s="32"/>
    </row>
    <row r="1349" spans="1:54" s="66" customFormat="1" x14ac:dyDescent="0.3">
      <c r="A1349" s="55"/>
      <c r="B1349" s="32"/>
      <c r="C1349" s="32"/>
      <c r="D1349" s="32"/>
      <c r="E1349" s="51"/>
      <c r="F1349" s="65"/>
      <c r="AL1349" s="53"/>
      <c r="AM1349" s="53"/>
      <c r="AN1349" s="53"/>
      <c r="AO1349" s="53"/>
      <c r="AP1349" s="53"/>
      <c r="AQ1349" s="53"/>
      <c r="AR1349" s="32"/>
      <c r="AS1349" s="32"/>
      <c r="AT1349" s="32"/>
      <c r="AU1349" s="53"/>
      <c r="AV1349" s="32"/>
      <c r="AW1349" s="32"/>
      <c r="AX1349" s="32"/>
      <c r="AY1349" s="32"/>
      <c r="AZ1349" s="53"/>
      <c r="BA1349" s="53"/>
      <c r="BB1349" s="32"/>
    </row>
    <row r="1350" spans="1:54" s="66" customFormat="1" x14ac:dyDescent="0.3">
      <c r="A1350" s="55"/>
      <c r="B1350" s="32"/>
      <c r="C1350" s="32"/>
      <c r="D1350" s="32"/>
      <c r="E1350" s="51"/>
      <c r="F1350" s="65"/>
      <c r="AL1350" s="53"/>
      <c r="AM1350" s="53"/>
      <c r="AN1350" s="53"/>
      <c r="AO1350" s="53"/>
      <c r="AP1350" s="53"/>
      <c r="AQ1350" s="53"/>
      <c r="AR1350" s="32"/>
      <c r="AS1350" s="32"/>
      <c r="AT1350" s="32"/>
      <c r="AU1350" s="53"/>
      <c r="AV1350" s="32"/>
      <c r="AW1350" s="32"/>
      <c r="AX1350" s="32"/>
      <c r="AY1350" s="32"/>
      <c r="AZ1350" s="53"/>
      <c r="BA1350" s="53"/>
      <c r="BB1350" s="32"/>
    </row>
    <row r="1351" spans="1:54" s="66" customFormat="1" x14ac:dyDescent="0.3">
      <c r="A1351" s="55"/>
      <c r="B1351" s="32"/>
      <c r="C1351" s="32"/>
      <c r="D1351" s="32"/>
      <c r="E1351" s="51"/>
      <c r="F1351" s="65"/>
      <c r="AL1351" s="53"/>
      <c r="AM1351" s="53"/>
      <c r="AN1351" s="53"/>
      <c r="AO1351" s="53"/>
      <c r="AP1351" s="53"/>
      <c r="AQ1351" s="53"/>
      <c r="AR1351" s="32"/>
      <c r="AS1351" s="32"/>
      <c r="AT1351" s="32"/>
      <c r="AU1351" s="53"/>
      <c r="AV1351" s="32"/>
      <c r="AW1351" s="32"/>
      <c r="AX1351" s="32"/>
      <c r="AY1351" s="32"/>
      <c r="AZ1351" s="53"/>
      <c r="BA1351" s="53"/>
      <c r="BB1351" s="32"/>
    </row>
    <row r="1352" spans="1:54" s="66" customFormat="1" x14ac:dyDescent="0.3">
      <c r="A1352" s="55"/>
      <c r="B1352" s="32"/>
      <c r="C1352" s="32"/>
      <c r="D1352" s="32"/>
      <c r="E1352" s="51"/>
      <c r="F1352" s="65"/>
      <c r="AL1352" s="53"/>
      <c r="AM1352" s="53"/>
      <c r="AN1352" s="53"/>
      <c r="AO1352" s="53"/>
      <c r="AP1352" s="53"/>
      <c r="AQ1352" s="53"/>
      <c r="AR1352" s="32"/>
      <c r="AS1352" s="32"/>
      <c r="AT1352" s="32"/>
      <c r="AU1352" s="53"/>
      <c r="AV1352" s="32"/>
      <c r="AW1352" s="32"/>
      <c r="AX1352" s="32"/>
      <c r="AY1352" s="32"/>
      <c r="AZ1352" s="53"/>
      <c r="BA1352" s="53"/>
      <c r="BB1352" s="32"/>
    </row>
    <row r="1353" spans="1:54" s="66" customFormat="1" x14ac:dyDescent="0.3">
      <c r="A1353" s="55"/>
      <c r="B1353" s="32"/>
      <c r="C1353" s="32"/>
      <c r="D1353" s="32"/>
      <c r="E1353" s="51"/>
      <c r="F1353" s="65"/>
      <c r="AL1353" s="53"/>
      <c r="AM1353" s="53"/>
      <c r="AN1353" s="53"/>
      <c r="AO1353" s="53"/>
      <c r="AP1353" s="53"/>
      <c r="AQ1353" s="53"/>
      <c r="AR1353" s="32"/>
      <c r="AS1353" s="32"/>
      <c r="AT1353" s="32"/>
      <c r="AU1353" s="53"/>
      <c r="AV1353" s="32"/>
      <c r="AW1353" s="32"/>
      <c r="AX1353" s="32"/>
      <c r="AY1353" s="32"/>
      <c r="AZ1353" s="53"/>
      <c r="BA1353" s="53"/>
      <c r="BB1353" s="32"/>
    </row>
    <row r="1354" spans="1:54" s="66" customFormat="1" x14ac:dyDescent="0.3">
      <c r="A1354" s="55"/>
      <c r="B1354" s="32"/>
      <c r="C1354" s="32"/>
      <c r="D1354" s="32"/>
      <c r="E1354" s="51"/>
      <c r="F1354" s="65"/>
      <c r="AL1354" s="53"/>
      <c r="AM1354" s="53"/>
      <c r="AN1354" s="53"/>
      <c r="AO1354" s="53"/>
      <c r="AP1354" s="53"/>
      <c r="AQ1354" s="53"/>
      <c r="AR1354" s="32"/>
      <c r="AS1354" s="32"/>
      <c r="AT1354" s="32"/>
      <c r="AU1354" s="53"/>
      <c r="AV1354" s="32"/>
      <c r="AW1354" s="32"/>
      <c r="AX1354" s="32"/>
      <c r="AY1354" s="32"/>
      <c r="AZ1354" s="53"/>
      <c r="BA1354" s="53"/>
      <c r="BB1354" s="32"/>
    </row>
    <row r="1355" spans="1:54" s="66" customFormat="1" x14ac:dyDescent="0.3">
      <c r="A1355" s="55"/>
      <c r="B1355" s="32"/>
      <c r="C1355" s="32"/>
      <c r="D1355" s="32"/>
      <c r="E1355" s="51"/>
      <c r="F1355" s="65"/>
      <c r="AL1355" s="53"/>
      <c r="AM1355" s="53"/>
      <c r="AN1355" s="53"/>
      <c r="AO1355" s="53"/>
      <c r="AP1355" s="53"/>
      <c r="AQ1355" s="53"/>
      <c r="AR1355" s="32"/>
      <c r="AS1355" s="32"/>
      <c r="AT1355" s="32"/>
      <c r="AU1355" s="53"/>
      <c r="AV1355" s="32"/>
      <c r="AW1355" s="32"/>
      <c r="AX1355" s="32"/>
      <c r="AY1355" s="32"/>
      <c r="AZ1355" s="53"/>
      <c r="BA1355" s="53"/>
      <c r="BB1355" s="32"/>
    </row>
    <row r="1356" spans="1:54" s="66" customFormat="1" x14ac:dyDescent="0.3">
      <c r="A1356" s="55"/>
      <c r="B1356" s="32"/>
      <c r="C1356" s="32"/>
      <c r="D1356" s="32"/>
      <c r="E1356" s="51"/>
      <c r="F1356" s="65"/>
      <c r="AL1356" s="53"/>
      <c r="AM1356" s="53"/>
      <c r="AN1356" s="53"/>
      <c r="AO1356" s="53"/>
      <c r="AP1356" s="53"/>
      <c r="AQ1356" s="53"/>
      <c r="AR1356" s="32"/>
      <c r="AS1356" s="32"/>
      <c r="AT1356" s="32"/>
      <c r="AU1356" s="53"/>
      <c r="AV1356" s="32"/>
      <c r="AW1356" s="32"/>
      <c r="AX1356" s="32"/>
      <c r="AY1356" s="32"/>
      <c r="AZ1356" s="53"/>
      <c r="BA1356" s="53"/>
      <c r="BB1356" s="32"/>
    </row>
    <row r="1357" spans="1:54" s="66" customFormat="1" x14ac:dyDescent="0.3">
      <c r="A1357" s="55"/>
      <c r="B1357" s="32"/>
      <c r="C1357" s="32"/>
      <c r="D1357" s="32"/>
      <c r="E1357" s="51"/>
      <c r="F1357" s="65"/>
      <c r="AL1357" s="53"/>
      <c r="AM1357" s="53"/>
      <c r="AN1357" s="53"/>
      <c r="AO1357" s="53"/>
      <c r="AP1357" s="53"/>
      <c r="AQ1357" s="53"/>
      <c r="AR1357" s="32"/>
      <c r="AS1357" s="32"/>
      <c r="AT1357" s="32"/>
      <c r="AU1357" s="53"/>
      <c r="AV1357" s="32"/>
      <c r="AW1357" s="32"/>
      <c r="AX1357" s="32"/>
      <c r="AY1357" s="32"/>
      <c r="AZ1357" s="53"/>
      <c r="BA1357" s="53"/>
      <c r="BB1357" s="32"/>
    </row>
    <row r="1358" spans="1:54" s="66" customFormat="1" x14ac:dyDescent="0.3">
      <c r="A1358" s="55"/>
      <c r="B1358" s="32"/>
      <c r="C1358" s="32"/>
      <c r="D1358" s="32"/>
      <c r="E1358" s="51"/>
      <c r="F1358" s="65"/>
      <c r="AL1358" s="53"/>
      <c r="AM1358" s="53"/>
      <c r="AN1358" s="53"/>
      <c r="AO1358" s="53"/>
      <c r="AP1358" s="53"/>
      <c r="AQ1358" s="53"/>
      <c r="AR1358" s="32"/>
      <c r="AS1358" s="32"/>
      <c r="AT1358" s="32"/>
      <c r="AU1358" s="53"/>
      <c r="AV1358" s="32"/>
      <c r="AW1358" s="32"/>
      <c r="AX1358" s="32"/>
      <c r="AY1358" s="32"/>
      <c r="AZ1358" s="53"/>
      <c r="BA1358" s="53"/>
      <c r="BB1358" s="32"/>
    </row>
    <row r="1359" spans="1:54" s="66" customFormat="1" x14ac:dyDescent="0.3">
      <c r="A1359" s="55"/>
      <c r="B1359" s="32"/>
      <c r="C1359" s="32"/>
      <c r="D1359" s="32"/>
      <c r="E1359" s="51"/>
      <c r="F1359" s="65"/>
      <c r="AL1359" s="53"/>
      <c r="AM1359" s="53"/>
      <c r="AN1359" s="53"/>
      <c r="AO1359" s="53"/>
      <c r="AP1359" s="53"/>
      <c r="AQ1359" s="53"/>
      <c r="AR1359" s="32"/>
      <c r="AS1359" s="32"/>
      <c r="AT1359" s="32"/>
      <c r="AU1359" s="53"/>
      <c r="AV1359" s="32"/>
      <c r="AW1359" s="32"/>
      <c r="AX1359" s="32"/>
      <c r="AY1359" s="32"/>
      <c r="AZ1359" s="53"/>
      <c r="BA1359" s="53"/>
      <c r="BB1359" s="32"/>
    </row>
    <row r="1360" spans="1:54" s="66" customFormat="1" x14ac:dyDescent="0.3">
      <c r="A1360" s="55"/>
      <c r="B1360" s="32"/>
      <c r="C1360" s="32"/>
      <c r="D1360" s="32"/>
      <c r="E1360" s="51"/>
      <c r="F1360" s="65"/>
      <c r="AL1360" s="53"/>
      <c r="AM1360" s="53"/>
      <c r="AN1360" s="53"/>
      <c r="AO1360" s="53"/>
      <c r="AP1360" s="53"/>
      <c r="AQ1360" s="53"/>
      <c r="AR1360" s="32"/>
      <c r="AS1360" s="32"/>
      <c r="AT1360" s="32"/>
      <c r="AU1360" s="53"/>
      <c r="AV1360" s="32"/>
      <c r="AW1360" s="32"/>
      <c r="AX1360" s="32"/>
      <c r="AY1360" s="32"/>
      <c r="AZ1360" s="53"/>
      <c r="BA1360" s="53"/>
      <c r="BB1360" s="32"/>
    </row>
    <row r="1361" spans="1:54" s="66" customFormat="1" x14ac:dyDescent="0.3">
      <c r="A1361" s="55"/>
      <c r="B1361" s="32"/>
      <c r="C1361" s="32"/>
      <c r="D1361" s="32"/>
      <c r="E1361" s="51"/>
      <c r="F1361" s="65"/>
      <c r="AL1361" s="53"/>
      <c r="AM1361" s="53"/>
      <c r="AN1361" s="53"/>
      <c r="AO1361" s="53"/>
      <c r="AP1361" s="53"/>
      <c r="AQ1361" s="53"/>
      <c r="AR1361" s="32"/>
      <c r="AS1361" s="32"/>
      <c r="AT1361" s="32"/>
      <c r="AU1361" s="53"/>
      <c r="AV1361" s="32"/>
      <c r="AW1361" s="32"/>
      <c r="AX1361" s="32"/>
      <c r="AY1361" s="32"/>
      <c r="AZ1361" s="53"/>
      <c r="BA1361" s="53"/>
      <c r="BB1361" s="32"/>
    </row>
    <row r="1362" spans="1:54" s="66" customFormat="1" x14ac:dyDescent="0.3">
      <c r="A1362" s="55"/>
      <c r="B1362" s="32"/>
      <c r="C1362" s="32"/>
      <c r="D1362" s="32"/>
      <c r="E1362" s="51"/>
      <c r="F1362" s="65"/>
      <c r="AL1362" s="53"/>
      <c r="AM1362" s="53"/>
      <c r="AN1362" s="53"/>
      <c r="AO1362" s="53"/>
      <c r="AP1362" s="53"/>
      <c r="AQ1362" s="53"/>
      <c r="AR1362" s="32"/>
      <c r="AS1362" s="32"/>
      <c r="AT1362" s="32"/>
      <c r="AU1362" s="53"/>
      <c r="AV1362" s="32"/>
      <c r="AW1362" s="32"/>
      <c r="AX1362" s="32"/>
      <c r="AY1362" s="32"/>
      <c r="AZ1362" s="53"/>
      <c r="BA1362" s="53"/>
      <c r="BB1362" s="32"/>
    </row>
    <row r="1363" spans="1:54" s="66" customFormat="1" x14ac:dyDescent="0.3">
      <c r="A1363" s="55"/>
      <c r="B1363" s="32"/>
      <c r="C1363" s="32"/>
      <c r="D1363" s="32"/>
      <c r="E1363" s="51"/>
      <c r="F1363" s="65"/>
      <c r="AL1363" s="53"/>
      <c r="AM1363" s="53"/>
      <c r="AN1363" s="53"/>
      <c r="AO1363" s="53"/>
      <c r="AP1363" s="53"/>
      <c r="AQ1363" s="53"/>
      <c r="AR1363" s="32"/>
      <c r="AS1363" s="32"/>
      <c r="AT1363" s="32"/>
      <c r="AU1363" s="53"/>
      <c r="AV1363" s="32"/>
      <c r="AW1363" s="32"/>
      <c r="AX1363" s="32"/>
      <c r="AY1363" s="32"/>
      <c r="AZ1363" s="53"/>
      <c r="BA1363" s="53"/>
      <c r="BB1363" s="32"/>
    </row>
    <row r="1364" spans="1:54" s="66" customFormat="1" x14ac:dyDescent="0.3">
      <c r="A1364" s="55"/>
      <c r="B1364" s="32"/>
      <c r="C1364" s="32"/>
      <c r="D1364" s="32"/>
      <c r="E1364" s="51"/>
      <c r="F1364" s="65"/>
      <c r="AL1364" s="53"/>
      <c r="AM1364" s="53"/>
      <c r="AN1364" s="53"/>
      <c r="AO1364" s="53"/>
      <c r="AP1364" s="53"/>
      <c r="AQ1364" s="53"/>
      <c r="AR1364" s="32"/>
      <c r="AS1364" s="32"/>
      <c r="AT1364" s="32"/>
      <c r="AU1364" s="53"/>
      <c r="AV1364" s="32"/>
      <c r="AW1364" s="32"/>
      <c r="AX1364" s="32"/>
      <c r="AY1364" s="32"/>
      <c r="AZ1364" s="53"/>
      <c r="BA1364" s="53"/>
      <c r="BB1364" s="32"/>
    </row>
    <row r="1365" spans="1:54" s="66" customFormat="1" x14ac:dyDescent="0.3">
      <c r="A1365" s="55"/>
      <c r="B1365" s="32"/>
      <c r="C1365" s="32"/>
      <c r="D1365" s="32"/>
      <c r="E1365" s="51"/>
      <c r="F1365" s="65"/>
      <c r="AL1365" s="53"/>
      <c r="AM1365" s="53"/>
      <c r="AN1365" s="53"/>
      <c r="AO1365" s="53"/>
      <c r="AP1365" s="53"/>
      <c r="AQ1365" s="53"/>
      <c r="AR1365" s="32"/>
      <c r="AS1365" s="32"/>
      <c r="AT1365" s="32"/>
      <c r="AU1365" s="53"/>
      <c r="AV1365" s="32"/>
      <c r="AW1365" s="32"/>
      <c r="AX1365" s="32"/>
      <c r="AY1365" s="32"/>
      <c r="AZ1365" s="53"/>
      <c r="BA1365" s="53"/>
      <c r="BB1365" s="32"/>
    </row>
    <row r="1366" spans="1:54" s="66" customFormat="1" x14ac:dyDescent="0.3">
      <c r="A1366" s="55"/>
      <c r="B1366" s="32"/>
      <c r="C1366" s="32"/>
      <c r="D1366" s="32"/>
      <c r="E1366" s="51"/>
      <c r="F1366" s="65"/>
      <c r="AL1366" s="53"/>
      <c r="AM1366" s="53"/>
      <c r="AN1366" s="53"/>
      <c r="AO1366" s="53"/>
      <c r="AP1366" s="53"/>
      <c r="AQ1366" s="53"/>
      <c r="AR1366" s="32"/>
      <c r="AS1366" s="32"/>
      <c r="AT1366" s="32"/>
      <c r="AU1366" s="53"/>
      <c r="AV1366" s="32"/>
      <c r="AW1366" s="32"/>
      <c r="AX1366" s="32"/>
      <c r="AY1366" s="32"/>
      <c r="AZ1366" s="53"/>
      <c r="BA1366" s="53"/>
      <c r="BB1366" s="32"/>
    </row>
    <row r="1367" spans="1:54" s="66" customFormat="1" x14ac:dyDescent="0.3">
      <c r="A1367" s="55"/>
      <c r="B1367" s="32"/>
      <c r="C1367" s="32"/>
      <c r="D1367" s="32"/>
      <c r="E1367" s="51"/>
      <c r="F1367" s="65"/>
      <c r="AL1367" s="53"/>
      <c r="AM1367" s="53"/>
      <c r="AN1367" s="53"/>
      <c r="AO1367" s="53"/>
      <c r="AP1367" s="53"/>
      <c r="AQ1367" s="53"/>
      <c r="AR1367" s="32"/>
      <c r="AS1367" s="32"/>
      <c r="AT1367" s="32"/>
      <c r="AU1367" s="53"/>
      <c r="AV1367" s="32"/>
      <c r="AW1367" s="32"/>
      <c r="AX1367" s="32"/>
      <c r="AY1367" s="32"/>
      <c r="AZ1367" s="53"/>
      <c r="BA1367" s="53"/>
      <c r="BB1367" s="32"/>
    </row>
    <row r="1368" spans="1:54" s="66" customFormat="1" x14ac:dyDescent="0.3">
      <c r="A1368" s="55"/>
      <c r="B1368" s="32"/>
      <c r="C1368" s="32"/>
      <c r="D1368" s="32"/>
      <c r="E1368" s="51"/>
      <c r="F1368" s="65"/>
      <c r="AL1368" s="53"/>
      <c r="AM1368" s="53"/>
      <c r="AN1368" s="53"/>
      <c r="AO1368" s="53"/>
      <c r="AP1368" s="53"/>
      <c r="AQ1368" s="53"/>
      <c r="AR1368" s="32"/>
      <c r="AS1368" s="32"/>
      <c r="AT1368" s="32"/>
      <c r="AU1368" s="53"/>
      <c r="AV1368" s="32"/>
      <c r="AW1368" s="32"/>
      <c r="AX1368" s="32"/>
      <c r="AY1368" s="32"/>
      <c r="AZ1368" s="53"/>
      <c r="BA1368" s="53"/>
      <c r="BB1368" s="32"/>
    </row>
    <row r="1369" spans="1:54" s="66" customFormat="1" x14ac:dyDescent="0.3">
      <c r="A1369" s="55"/>
      <c r="B1369" s="32"/>
      <c r="C1369" s="32"/>
      <c r="D1369" s="32"/>
      <c r="E1369" s="51"/>
      <c r="F1369" s="65"/>
      <c r="AL1369" s="53"/>
      <c r="AM1369" s="53"/>
      <c r="AN1369" s="53"/>
      <c r="AO1369" s="53"/>
      <c r="AP1369" s="53"/>
      <c r="AQ1369" s="53"/>
      <c r="AR1369" s="32"/>
      <c r="AS1369" s="32"/>
      <c r="AT1369" s="32"/>
      <c r="AU1369" s="53"/>
      <c r="AV1369" s="32"/>
      <c r="AW1369" s="32"/>
      <c r="AX1369" s="32"/>
      <c r="AY1369" s="32"/>
      <c r="AZ1369" s="53"/>
      <c r="BA1369" s="53"/>
      <c r="BB1369" s="32"/>
    </row>
    <row r="1370" spans="1:54" s="66" customFormat="1" x14ac:dyDescent="0.3">
      <c r="A1370" s="55"/>
      <c r="B1370" s="32"/>
      <c r="C1370" s="32"/>
      <c r="D1370" s="32"/>
      <c r="E1370" s="51"/>
      <c r="F1370" s="65"/>
      <c r="AL1370" s="53"/>
      <c r="AM1370" s="53"/>
      <c r="AN1370" s="53"/>
      <c r="AO1370" s="53"/>
      <c r="AP1370" s="53"/>
      <c r="AQ1370" s="53"/>
      <c r="AR1370" s="32"/>
      <c r="AS1370" s="32"/>
      <c r="AT1370" s="32"/>
      <c r="AU1370" s="53"/>
      <c r="AV1370" s="32"/>
      <c r="AW1370" s="32"/>
      <c r="AX1370" s="32"/>
      <c r="AY1370" s="32"/>
      <c r="AZ1370" s="53"/>
      <c r="BA1370" s="53"/>
      <c r="BB1370" s="32"/>
    </row>
    <row r="1371" spans="1:54" s="66" customFormat="1" x14ac:dyDescent="0.3">
      <c r="A1371" s="55"/>
      <c r="B1371" s="32"/>
      <c r="C1371" s="32"/>
      <c r="D1371" s="32"/>
      <c r="E1371" s="51"/>
      <c r="F1371" s="65"/>
      <c r="AL1371" s="53"/>
      <c r="AM1371" s="53"/>
      <c r="AN1371" s="53"/>
      <c r="AO1371" s="53"/>
      <c r="AP1371" s="53"/>
      <c r="AQ1371" s="53"/>
      <c r="AR1371" s="32"/>
      <c r="AS1371" s="32"/>
      <c r="AT1371" s="32"/>
      <c r="AU1371" s="53"/>
      <c r="AV1371" s="32"/>
      <c r="AW1371" s="32"/>
      <c r="AX1371" s="32"/>
      <c r="AY1371" s="32"/>
      <c r="AZ1371" s="53"/>
      <c r="BA1371" s="53"/>
      <c r="BB1371" s="32"/>
    </row>
    <row r="1372" spans="1:54" s="66" customFormat="1" x14ac:dyDescent="0.3">
      <c r="A1372" s="55"/>
      <c r="B1372" s="32"/>
      <c r="C1372" s="32"/>
      <c r="D1372" s="32"/>
      <c r="E1372" s="51"/>
      <c r="F1372" s="65"/>
      <c r="AL1372" s="53"/>
      <c r="AM1372" s="53"/>
      <c r="AN1372" s="53"/>
      <c r="AO1372" s="53"/>
      <c r="AP1372" s="53"/>
      <c r="AQ1372" s="53"/>
      <c r="AR1372" s="32"/>
      <c r="AS1372" s="32"/>
      <c r="AT1372" s="32"/>
      <c r="AU1372" s="53"/>
      <c r="AV1372" s="32"/>
      <c r="AW1372" s="32"/>
      <c r="AX1372" s="32"/>
      <c r="AY1372" s="32"/>
      <c r="AZ1372" s="53"/>
      <c r="BA1372" s="53"/>
      <c r="BB1372" s="32"/>
    </row>
    <row r="1373" spans="1:54" s="66" customFormat="1" x14ac:dyDescent="0.3">
      <c r="A1373" s="55"/>
      <c r="B1373" s="32"/>
      <c r="C1373" s="32"/>
      <c r="D1373" s="32"/>
      <c r="E1373" s="51"/>
      <c r="F1373" s="65"/>
      <c r="AL1373" s="53"/>
      <c r="AM1373" s="53"/>
      <c r="AN1373" s="53"/>
      <c r="AO1373" s="53"/>
      <c r="AP1373" s="53"/>
      <c r="AQ1373" s="53"/>
      <c r="AR1373" s="32"/>
      <c r="AS1373" s="32"/>
      <c r="AT1373" s="32"/>
      <c r="AU1373" s="53"/>
      <c r="AV1373" s="32"/>
      <c r="AW1373" s="32"/>
      <c r="AX1373" s="32"/>
      <c r="AY1373" s="32"/>
      <c r="AZ1373" s="53"/>
      <c r="BA1373" s="53"/>
      <c r="BB1373" s="32"/>
    </row>
    <row r="1374" spans="1:54" s="66" customFormat="1" x14ac:dyDescent="0.3">
      <c r="A1374" s="55"/>
      <c r="B1374" s="32"/>
      <c r="C1374" s="32"/>
      <c r="D1374" s="32"/>
      <c r="E1374" s="51"/>
      <c r="F1374" s="65"/>
      <c r="AL1374" s="53"/>
      <c r="AM1374" s="53"/>
      <c r="AN1374" s="53"/>
      <c r="AO1374" s="53"/>
      <c r="AP1374" s="53"/>
      <c r="AQ1374" s="53"/>
      <c r="AR1374" s="32"/>
      <c r="AS1374" s="32"/>
      <c r="AT1374" s="32"/>
      <c r="AU1374" s="53"/>
      <c r="AV1374" s="32"/>
      <c r="AW1374" s="32"/>
      <c r="AX1374" s="32"/>
      <c r="AY1374" s="32"/>
      <c r="AZ1374" s="53"/>
      <c r="BA1374" s="53"/>
      <c r="BB1374" s="32"/>
    </row>
    <row r="1375" spans="1:54" s="66" customFormat="1" x14ac:dyDescent="0.3">
      <c r="A1375" s="55"/>
      <c r="B1375" s="32"/>
      <c r="C1375" s="32"/>
      <c r="D1375" s="32"/>
      <c r="E1375" s="51"/>
      <c r="F1375" s="65"/>
      <c r="AL1375" s="53"/>
      <c r="AM1375" s="53"/>
      <c r="AN1375" s="53"/>
      <c r="AO1375" s="53"/>
      <c r="AP1375" s="53"/>
      <c r="AQ1375" s="53"/>
      <c r="AR1375" s="32"/>
      <c r="AS1375" s="32"/>
      <c r="AT1375" s="32"/>
      <c r="AU1375" s="53"/>
      <c r="AV1375" s="32"/>
      <c r="AW1375" s="32"/>
      <c r="AX1375" s="32"/>
      <c r="AY1375" s="32"/>
      <c r="AZ1375" s="53"/>
      <c r="BA1375" s="53"/>
      <c r="BB1375" s="32"/>
    </row>
    <row r="1376" spans="1:54" s="66" customFormat="1" x14ac:dyDescent="0.3">
      <c r="A1376" s="55"/>
      <c r="B1376" s="32"/>
      <c r="C1376" s="32"/>
      <c r="D1376" s="32"/>
      <c r="E1376" s="51"/>
      <c r="F1376" s="65"/>
      <c r="AL1376" s="53"/>
      <c r="AM1376" s="53"/>
      <c r="AN1376" s="53"/>
      <c r="AO1376" s="53"/>
      <c r="AP1376" s="53"/>
      <c r="AQ1376" s="53"/>
      <c r="AR1376" s="32"/>
      <c r="AS1376" s="32"/>
      <c r="AT1376" s="32"/>
      <c r="AU1376" s="53"/>
      <c r="AV1376" s="32"/>
      <c r="AW1376" s="32"/>
      <c r="AX1376" s="32"/>
      <c r="AY1376" s="32"/>
      <c r="AZ1376" s="53"/>
      <c r="BA1376" s="53"/>
      <c r="BB1376" s="32"/>
    </row>
    <row r="1377" spans="1:54" s="66" customFormat="1" x14ac:dyDescent="0.3">
      <c r="A1377" s="55"/>
      <c r="B1377" s="32"/>
      <c r="C1377" s="32"/>
      <c r="D1377" s="32"/>
      <c r="E1377" s="51"/>
      <c r="F1377" s="65"/>
      <c r="AL1377" s="53"/>
      <c r="AM1377" s="53"/>
      <c r="AN1377" s="53"/>
      <c r="AO1377" s="53"/>
      <c r="AP1377" s="53"/>
      <c r="AQ1377" s="53"/>
      <c r="AR1377" s="32"/>
      <c r="AS1377" s="32"/>
      <c r="AT1377" s="32"/>
      <c r="AU1377" s="53"/>
      <c r="AV1377" s="32"/>
      <c r="AW1377" s="32"/>
      <c r="AX1377" s="32"/>
      <c r="AY1377" s="32"/>
      <c r="AZ1377" s="53"/>
      <c r="BA1377" s="53"/>
      <c r="BB1377" s="32"/>
    </row>
    <row r="1378" spans="1:54" s="66" customFormat="1" x14ac:dyDescent="0.3">
      <c r="A1378" s="55"/>
      <c r="B1378" s="32"/>
      <c r="C1378" s="32"/>
      <c r="D1378" s="32"/>
      <c r="E1378" s="51"/>
      <c r="F1378" s="65"/>
      <c r="AL1378" s="53"/>
      <c r="AM1378" s="53"/>
      <c r="AN1378" s="53"/>
      <c r="AO1378" s="53"/>
      <c r="AP1378" s="53"/>
      <c r="AQ1378" s="53"/>
      <c r="AR1378" s="32"/>
      <c r="AS1378" s="32"/>
      <c r="AT1378" s="32"/>
      <c r="AU1378" s="53"/>
      <c r="AV1378" s="32"/>
      <c r="AW1378" s="32"/>
      <c r="AX1378" s="32"/>
      <c r="AY1378" s="32"/>
      <c r="AZ1378" s="53"/>
      <c r="BA1378" s="53"/>
      <c r="BB1378" s="32"/>
    </row>
    <row r="1379" spans="1:54" s="66" customFormat="1" x14ac:dyDescent="0.3">
      <c r="A1379" s="55"/>
      <c r="B1379" s="32"/>
      <c r="C1379" s="32"/>
      <c r="D1379" s="32"/>
      <c r="E1379" s="51"/>
      <c r="F1379" s="65"/>
      <c r="AL1379" s="53"/>
      <c r="AM1379" s="53"/>
      <c r="AN1379" s="53"/>
      <c r="AO1379" s="53"/>
      <c r="AP1379" s="53"/>
      <c r="AQ1379" s="53"/>
      <c r="AR1379" s="32"/>
      <c r="AS1379" s="32"/>
      <c r="AT1379" s="32"/>
      <c r="AU1379" s="53"/>
      <c r="AV1379" s="32"/>
      <c r="AW1379" s="32"/>
      <c r="AX1379" s="32"/>
      <c r="AY1379" s="32"/>
      <c r="AZ1379" s="53"/>
      <c r="BA1379" s="53"/>
      <c r="BB1379" s="32"/>
    </row>
    <row r="1380" spans="1:54" s="66" customFormat="1" x14ac:dyDescent="0.3">
      <c r="A1380" s="55"/>
      <c r="B1380" s="32"/>
      <c r="C1380" s="32"/>
      <c r="D1380" s="32"/>
      <c r="E1380" s="51"/>
      <c r="F1380" s="65"/>
      <c r="AL1380" s="53"/>
      <c r="AM1380" s="53"/>
      <c r="AN1380" s="53"/>
      <c r="AO1380" s="53"/>
      <c r="AP1380" s="53"/>
      <c r="AQ1380" s="53"/>
      <c r="AR1380" s="32"/>
      <c r="AS1380" s="32"/>
      <c r="AT1380" s="32"/>
      <c r="AU1380" s="53"/>
      <c r="AV1380" s="32"/>
      <c r="AW1380" s="32"/>
      <c r="AX1380" s="32"/>
      <c r="AY1380" s="32"/>
      <c r="AZ1380" s="53"/>
      <c r="BA1380" s="53"/>
      <c r="BB1380" s="32"/>
    </row>
    <row r="1381" spans="1:54" s="66" customFormat="1" x14ac:dyDescent="0.3">
      <c r="A1381" s="55"/>
      <c r="B1381" s="32"/>
      <c r="C1381" s="32"/>
      <c r="D1381" s="32"/>
      <c r="E1381" s="51"/>
      <c r="F1381" s="65"/>
      <c r="AL1381" s="53"/>
      <c r="AM1381" s="53"/>
      <c r="AN1381" s="53"/>
      <c r="AO1381" s="53"/>
      <c r="AP1381" s="53"/>
      <c r="AQ1381" s="53"/>
      <c r="AR1381" s="32"/>
      <c r="AS1381" s="32"/>
      <c r="AT1381" s="32"/>
      <c r="AU1381" s="53"/>
      <c r="AV1381" s="32"/>
      <c r="AW1381" s="32"/>
      <c r="AX1381" s="32"/>
      <c r="AY1381" s="32"/>
      <c r="AZ1381" s="53"/>
      <c r="BA1381" s="53"/>
      <c r="BB1381" s="32"/>
    </row>
    <row r="1382" spans="1:54" s="66" customFormat="1" x14ac:dyDescent="0.3">
      <c r="A1382" s="55"/>
      <c r="B1382" s="32"/>
      <c r="C1382" s="32"/>
      <c r="D1382" s="32"/>
      <c r="E1382" s="51"/>
      <c r="F1382" s="65"/>
      <c r="AL1382" s="53"/>
      <c r="AM1382" s="53"/>
      <c r="AN1382" s="53"/>
      <c r="AO1382" s="53"/>
      <c r="AP1382" s="53"/>
      <c r="AQ1382" s="53"/>
      <c r="AR1382" s="32"/>
      <c r="AS1382" s="32"/>
      <c r="AT1382" s="32"/>
      <c r="AU1382" s="53"/>
      <c r="AV1382" s="32"/>
      <c r="AW1382" s="32"/>
      <c r="AX1382" s="32"/>
      <c r="AY1382" s="32"/>
      <c r="AZ1382" s="53"/>
      <c r="BA1382" s="53"/>
      <c r="BB1382" s="32"/>
    </row>
    <row r="1383" spans="1:54" s="66" customFormat="1" x14ac:dyDescent="0.3">
      <c r="A1383" s="55"/>
      <c r="B1383" s="32"/>
      <c r="C1383" s="32"/>
      <c r="D1383" s="32"/>
      <c r="E1383" s="51"/>
      <c r="F1383" s="65"/>
      <c r="AL1383" s="53"/>
      <c r="AM1383" s="53"/>
      <c r="AN1383" s="53"/>
      <c r="AO1383" s="53"/>
      <c r="AP1383" s="53"/>
      <c r="AQ1383" s="53"/>
      <c r="AR1383" s="32"/>
      <c r="AS1383" s="32"/>
      <c r="AT1383" s="32"/>
      <c r="AU1383" s="53"/>
      <c r="AV1383" s="32"/>
      <c r="AW1383" s="32"/>
      <c r="AX1383" s="32"/>
      <c r="AY1383" s="32"/>
      <c r="AZ1383" s="53"/>
      <c r="BA1383" s="53"/>
      <c r="BB1383" s="32"/>
    </row>
    <row r="1384" spans="1:54" s="66" customFormat="1" x14ac:dyDescent="0.3">
      <c r="A1384" s="55"/>
      <c r="B1384" s="32"/>
      <c r="C1384" s="32"/>
      <c r="D1384" s="32"/>
      <c r="E1384" s="51"/>
      <c r="F1384" s="65"/>
      <c r="AL1384" s="53"/>
      <c r="AM1384" s="53"/>
      <c r="AN1384" s="53"/>
      <c r="AO1384" s="53"/>
      <c r="AP1384" s="53"/>
      <c r="AQ1384" s="53"/>
      <c r="AR1384" s="32"/>
      <c r="AS1384" s="32"/>
      <c r="AT1384" s="32"/>
      <c r="AU1384" s="53"/>
      <c r="AV1384" s="32"/>
      <c r="AW1384" s="32"/>
      <c r="AX1384" s="32"/>
      <c r="AY1384" s="32"/>
      <c r="AZ1384" s="53"/>
      <c r="BA1384" s="53"/>
      <c r="BB1384" s="32"/>
    </row>
    <row r="1385" spans="1:54" s="66" customFormat="1" x14ac:dyDescent="0.3">
      <c r="A1385" s="55"/>
      <c r="B1385" s="32"/>
      <c r="C1385" s="32"/>
      <c r="D1385" s="32"/>
      <c r="E1385" s="51"/>
      <c r="F1385" s="65"/>
      <c r="AL1385" s="53"/>
      <c r="AM1385" s="53"/>
      <c r="AN1385" s="53"/>
      <c r="AO1385" s="53"/>
      <c r="AP1385" s="53"/>
      <c r="AQ1385" s="53"/>
      <c r="AR1385" s="32"/>
      <c r="AS1385" s="32"/>
      <c r="AT1385" s="32"/>
      <c r="AU1385" s="53"/>
      <c r="AV1385" s="32"/>
      <c r="AW1385" s="32"/>
      <c r="AX1385" s="32"/>
      <c r="AY1385" s="32"/>
      <c r="AZ1385" s="53"/>
      <c r="BA1385" s="53"/>
      <c r="BB1385" s="32"/>
    </row>
    <row r="1386" spans="1:54" s="66" customFormat="1" x14ac:dyDescent="0.3">
      <c r="A1386" s="55"/>
      <c r="B1386" s="32"/>
      <c r="C1386" s="32"/>
      <c r="D1386" s="32"/>
      <c r="E1386" s="51"/>
      <c r="F1386" s="65"/>
      <c r="AL1386" s="53"/>
      <c r="AM1386" s="53"/>
      <c r="AN1386" s="53"/>
      <c r="AO1386" s="53"/>
      <c r="AP1386" s="53"/>
      <c r="AQ1386" s="53"/>
      <c r="AR1386" s="32"/>
      <c r="AS1386" s="32"/>
      <c r="AT1386" s="32"/>
      <c r="AU1386" s="53"/>
      <c r="AV1386" s="32"/>
      <c r="AW1386" s="32"/>
      <c r="AX1386" s="32"/>
      <c r="AY1386" s="32"/>
      <c r="AZ1386" s="53"/>
      <c r="BA1386" s="53"/>
      <c r="BB1386" s="32"/>
    </row>
    <row r="1387" spans="1:54" s="66" customFormat="1" x14ac:dyDescent="0.3">
      <c r="A1387" s="55"/>
      <c r="B1387" s="32"/>
      <c r="C1387" s="32"/>
      <c r="D1387" s="32"/>
      <c r="E1387" s="51"/>
      <c r="F1387" s="65"/>
      <c r="AL1387" s="53"/>
      <c r="AM1387" s="53"/>
      <c r="AN1387" s="53"/>
      <c r="AO1387" s="53"/>
      <c r="AP1387" s="53"/>
      <c r="AQ1387" s="53"/>
      <c r="AR1387" s="32"/>
      <c r="AS1387" s="32"/>
      <c r="AT1387" s="32"/>
      <c r="AU1387" s="53"/>
      <c r="AV1387" s="32"/>
      <c r="AW1387" s="32"/>
      <c r="AX1387" s="32"/>
      <c r="AY1387" s="32"/>
      <c r="AZ1387" s="53"/>
      <c r="BA1387" s="53"/>
      <c r="BB1387" s="32"/>
    </row>
    <row r="1388" spans="1:54" s="66" customFormat="1" x14ac:dyDescent="0.3">
      <c r="A1388" s="55"/>
      <c r="B1388" s="32"/>
      <c r="C1388" s="32"/>
      <c r="D1388" s="32"/>
      <c r="E1388" s="51"/>
      <c r="F1388" s="65"/>
      <c r="AL1388" s="53"/>
      <c r="AM1388" s="53"/>
      <c r="AN1388" s="53"/>
      <c r="AO1388" s="53"/>
      <c r="AP1388" s="53"/>
      <c r="AQ1388" s="53"/>
      <c r="AR1388" s="32"/>
      <c r="AS1388" s="32"/>
      <c r="AT1388" s="32"/>
      <c r="AU1388" s="53"/>
      <c r="AV1388" s="32"/>
      <c r="AW1388" s="32"/>
      <c r="AX1388" s="32"/>
      <c r="AY1388" s="32"/>
      <c r="AZ1388" s="53"/>
      <c r="BA1388" s="53"/>
      <c r="BB1388" s="32"/>
    </row>
    <row r="1389" spans="1:54" s="66" customFormat="1" x14ac:dyDescent="0.3">
      <c r="A1389" s="55"/>
      <c r="B1389" s="32"/>
      <c r="C1389" s="32"/>
      <c r="D1389" s="32"/>
      <c r="E1389" s="51"/>
      <c r="F1389" s="65"/>
      <c r="AL1389" s="53"/>
      <c r="AM1389" s="53"/>
      <c r="AN1389" s="53"/>
      <c r="AO1389" s="53"/>
      <c r="AP1389" s="53"/>
      <c r="AQ1389" s="53"/>
      <c r="AR1389" s="32"/>
      <c r="AS1389" s="32"/>
      <c r="AT1389" s="32"/>
      <c r="AU1389" s="53"/>
      <c r="AV1389" s="32"/>
      <c r="AW1389" s="32"/>
      <c r="AX1389" s="32"/>
      <c r="AY1389" s="32"/>
      <c r="AZ1389" s="53"/>
      <c r="BA1389" s="53"/>
      <c r="BB1389" s="32"/>
    </row>
    <row r="1390" spans="1:54" s="66" customFormat="1" x14ac:dyDescent="0.3">
      <c r="A1390" s="55"/>
      <c r="B1390" s="32"/>
      <c r="C1390" s="32"/>
      <c r="D1390" s="32"/>
      <c r="E1390" s="51"/>
      <c r="F1390" s="65"/>
      <c r="AL1390" s="53"/>
      <c r="AM1390" s="53"/>
      <c r="AN1390" s="53"/>
      <c r="AO1390" s="53"/>
      <c r="AP1390" s="53"/>
      <c r="AQ1390" s="53"/>
      <c r="AR1390" s="32"/>
      <c r="AS1390" s="32"/>
      <c r="AT1390" s="32"/>
      <c r="AU1390" s="53"/>
      <c r="AV1390" s="32"/>
      <c r="AW1390" s="32"/>
      <c r="AX1390" s="32"/>
      <c r="AY1390" s="32"/>
      <c r="AZ1390" s="53"/>
      <c r="BA1390" s="53"/>
      <c r="BB1390" s="32"/>
    </row>
    <row r="1391" spans="1:54" s="66" customFormat="1" x14ac:dyDescent="0.3">
      <c r="A1391" s="55"/>
      <c r="B1391" s="32"/>
      <c r="C1391" s="32"/>
      <c r="D1391" s="32"/>
      <c r="E1391" s="51"/>
      <c r="F1391" s="65"/>
      <c r="AL1391" s="53"/>
      <c r="AM1391" s="53"/>
      <c r="AN1391" s="53"/>
      <c r="AO1391" s="53"/>
      <c r="AP1391" s="53"/>
      <c r="AQ1391" s="53"/>
      <c r="AR1391" s="32"/>
      <c r="AS1391" s="32"/>
      <c r="AT1391" s="32"/>
      <c r="AU1391" s="53"/>
      <c r="AV1391" s="32"/>
      <c r="AW1391" s="32"/>
      <c r="AX1391" s="32"/>
      <c r="AY1391" s="32"/>
      <c r="AZ1391" s="53"/>
      <c r="BA1391" s="53"/>
      <c r="BB1391" s="32"/>
    </row>
    <row r="1392" spans="1:54" s="66" customFormat="1" x14ac:dyDescent="0.3">
      <c r="A1392" s="55"/>
      <c r="B1392" s="32"/>
      <c r="C1392" s="32"/>
      <c r="D1392" s="32"/>
      <c r="E1392" s="51"/>
      <c r="F1392" s="65"/>
      <c r="AL1392" s="53"/>
      <c r="AM1392" s="53"/>
      <c r="AN1392" s="53"/>
      <c r="AO1392" s="53"/>
      <c r="AP1392" s="53"/>
      <c r="AQ1392" s="53"/>
      <c r="AR1392" s="32"/>
      <c r="AS1392" s="32"/>
      <c r="AT1392" s="32"/>
      <c r="AU1392" s="53"/>
      <c r="AV1392" s="32"/>
      <c r="AW1392" s="32"/>
      <c r="AX1392" s="32"/>
      <c r="AY1392" s="32"/>
      <c r="AZ1392" s="53"/>
      <c r="BA1392" s="53"/>
      <c r="BB1392" s="32"/>
    </row>
    <row r="1393" spans="1:54" s="66" customFormat="1" x14ac:dyDescent="0.3">
      <c r="A1393" s="55"/>
      <c r="B1393" s="32"/>
      <c r="C1393" s="32"/>
      <c r="D1393" s="32"/>
      <c r="E1393" s="51"/>
      <c r="F1393" s="65"/>
      <c r="AL1393" s="53"/>
      <c r="AM1393" s="53"/>
      <c r="AN1393" s="53"/>
      <c r="AO1393" s="53"/>
      <c r="AP1393" s="53"/>
      <c r="AQ1393" s="53"/>
      <c r="AR1393" s="32"/>
      <c r="AS1393" s="32"/>
      <c r="AT1393" s="32"/>
      <c r="AU1393" s="53"/>
      <c r="AV1393" s="32"/>
      <c r="AW1393" s="32"/>
      <c r="AX1393" s="32"/>
      <c r="AY1393" s="32"/>
      <c r="AZ1393" s="53"/>
      <c r="BA1393" s="53"/>
      <c r="BB1393" s="32"/>
    </row>
    <row r="1394" spans="1:54" s="66" customFormat="1" x14ac:dyDescent="0.3">
      <c r="A1394" s="55"/>
      <c r="B1394" s="32"/>
      <c r="C1394" s="32"/>
      <c r="D1394" s="32"/>
      <c r="E1394" s="51"/>
      <c r="F1394" s="65"/>
      <c r="AL1394" s="53"/>
      <c r="AM1394" s="53"/>
      <c r="AN1394" s="53"/>
      <c r="AO1394" s="53"/>
      <c r="AP1394" s="53"/>
      <c r="AQ1394" s="53"/>
      <c r="AR1394" s="32"/>
      <c r="AS1394" s="32"/>
      <c r="AT1394" s="32"/>
      <c r="AU1394" s="53"/>
      <c r="AV1394" s="32"/>
      <c r="AW1394" s="32"/>
      <c r="AX1394" s="32"/>
      <c r="AY1394" s="32"/>
      <c r="AZ1394" s="53"/>
      <c r="BA1394" s="53"/>
      <c r="BB1394" s="32"/>
    </row>
    <row r="1395" spans="1:54" s="66" customFormat="1" x14ac:dyDescent="0.3">
      <c r="A1395" s="55"/>
      <c r="B1395" s="32"/>
      <c r="C1395" s="32"/>
      <c r="D1395" s="32"/>
      <c r="E1395" s="51"/>
      <c r="F1395" s="65"/>
      <c r="AL1395" s="53"/>
      <c r="AM1395" s="53"/>
      <c r="AN1395" s="53"/>
      <c r="AO1395" s="53"/>
      <c r="AP1395" s="53"/>
      <c r="AQ1395" s="53"/>
      <c r="AR1395" s="32"/>
      <c r="AS1395" s="32"/>
      <c r="AT1395" s="32"/>
      <c r="AU1395" s="53"/>
      <c r="AV1395" s="32"/>
      <c r="AW1395" s="32"/>
      <c r="AX1395" s="32"/>
      <c r="AY1395" s="32"/>
      <c r="AZ1395" s="53"/>
      <c r="BA1395" s="53"/>
      <c r="BB1395" s="32"/>
    </row>
    <row r="1396" spans="1:54" s="66" customFormat="1" x14ac:dyDescent="0.3">
      <c r="A1396" s="55"/>
      <c r="B1396" s="32"/>
      <c r="C1396" s="32"/>
      <c r="D1396" s="32"/>
      <c r="E1396" s="51"/>
      <c r="F1396" s="65"/>
      <c r="AL1396" s="53"/>
      <c r="AM1396" s="53"/>
      <c r="AN1396" s="53"/>
      <c r="AO1396" s="53"/>
      <c r="AP1396" s="53"/>
      <c r="AQ1396" s="53"/>
      <c r="AR1396" s="32"/>
      <c r="AS1396" s="32"/>
      <c r="AT1396" s="32"/>
      <c r="AU1396" s="53"/>
      <c r="AV1396" s="32"/>
      <c r="AW1396" s="32"/>
      <c r="AX1396" s="32"/>
      <c r="AY1396" s="32"/>
      <c r="AZ1396" s="53"/>
      <c r="BA1396" s="53"/>
      <c r="BB1396" s="32"/>
    </row>
    <row r="1397" spans="1:54" s="66" customFormat="1" x14ac:dyDescent="0.3">
      <c r="A1397" s="55"/>
      <c r="B1397" s="32"/>
      <c r="C1397" s="32"/>
      <c r="D1397" s="32"/>
      <c r="E1397" s="51"/>
      <c r="F1397" s="65"/>
      <c r="AL1397" s="53"/>
      <c r="AM1397" s="53"/>
      <c r="AN1397" s="53"/>
      <c r="AO1397" s="53"/>
      <c r="AP1397" s="53"/>
      <c r="AQ1397" s="53"/>
      <c r="AR1397" s="32"/>
      <c r="AS1397" s="32"/>
      <c r="AT1397" s="32"/>
      <c r="AU1397" s="53"/>
      <c r="AV1397" s="32"/>
      <c r="AW1397" s="32"/>
      <c r="AX1397" s="32"/>
      <c r="AY1397" s="32"/>
      <c r="AZ1397" s="53"/>
      <c r="BA1397" s="53"/>
      <c r="BB1397" s="32"/>
    </row>
    <row r="1398" spans="1:54" s="66" customFormat="1" x14ac:dyDescent="0.3">
      <c r="A1398" s="55"/>
      <c r="B1398" s="32"/>
      <c r="C1398" s="32"/>
      <c r="D1398" s="32"/>
      <c r="E1398" s="51"/>
      <c r="F1398" s="65"/>
      <c r="AL1398" s="53"/>
      <c r="AM1398" s="53"/>
      <c r="AN1398" s="53"/>
      <c r="AO1398" s="53"/>
      <c r="AP1398" s="53"/>
      <c r="AQ1398" s="53"/>
      <c r="AR1398" s="32"/>
      <c r="AS1398" s="32"/>
      <c r="AT1398" s="32"/>
      <c r="AU1398" s="53"/>
      <c r="AV1398" s="32"/>
      <c r="AW1398" s="32"/>
      <c r="AX1398" s="32"/>
      <c r="AY1398" s="32"/>
      <c r="AZ1398" s="53"/>
      <c r="BA1398" s="53"/>
      <c r="BB1398" s="32"/>
    </row>
    <row r="1399" spans="1:54" s="66" customFormat="1" x14ac:dyDescent="0.3">
      <c r="A1399" s="55"/>
      <c r="B1399" s="32"/>
      <c r="C1399" s="32"/>
      <c r="D1399" s="32"/>
      <c r="E1399" s="51"/>
      <c r="F1399" s="65"/>
      <c r="AL1399" s="53"/>
      <c r="AM1399" s="53"/>
      <c r="AN1399" s="53"/>
      <c r="AO1399" s="53"/>
      <c r="AP1399" s="53"/>
      <c r="AQ1399" s="53"/>
      <c r="AR1399" s="32"/>
      <c r="AS1399" s="32"/>
      <c r="AT1399" s="32"/>
      <c r="AU1399" s="53"/>
      <c r="AV1399" s="32"/>
      <c r="AW1399" s="32"/>
      <c r="AX1399" s="32"/>
      <c r="AY1399" s="32"/>
      <c r="AZ1399" s="53"/>
      <c r="BA1399" s="53"/>
      <c r="BB1399" s="32"/>
    </row>
    <row r="1400" spans="1:54" s="66" customFormat="1" x14ac:dyDescent="0.3">
      <c r="A1400" s="55"/>
      <c r="B1400" s="32"/>
      <c r="C1400" s="32"/>
      <c r="D1400" s="32"/>
      <c r="E1400" s="51"/>
      <c r="F1400" s="65"/>
      <c r="AL1400" s="53"/>
      <c r="AM1400" s="53"/>
      <c r="AN1400" s="53"/>
      <c r="AO1400" s="53"/>
      <c r="AP1400" s="53"/>
      <c r="AQ1400" s="53"/>
      <c r="AR1400" s="32"/>
      <c r="AS1400" s="32"/>
      <c r="AT1400" s="32"/>
      <c r="AU1400" s="53"/>
      <c r="AV1400" s="32"/>
      <c r="AW1400" s="32"/>
      <c r="AX1400" s="32"/>
      <c r="AY1400" s="32"/>
      <c r="AZ1400" s="53"/>
      <c r="BA1400" s="53"/>
      <c r="BB1400" s="32"/>
    </row>
    <row r="1401" spans="1:54" s="66" customFormat="1" x14ac:dyDescent="0.3">
      <c r="A1401" s="55"/>
      <c r="B1401" s="32"/>
      <c r="C1401" s="32"/>
      <c r="D1401" s="32"/>
      <c r="E1401" s="51"/>
      <c r="F1401" s="65"/>
      <c r="AL1401" s="53"/>
      <c r="AM1401" s="53"/>
      <c r="AN1401" s="53"/>
      <c r="AO1401" s="53"/>
      <c r="AP1401" s="53"/>
      <c r="AQ1401" s="53"/>
      <c r="AR1401" s="32"/>
      <c r="AS1401" s="32"/>
      <c r="AT1401" s="32"/>
      <c r="AU1401" s="53"/>
      <c r="AV1401" s="32"/>
      <c r="AW1401" s="32"/>
      <c r="AX1401" s="32"/>
      <c r="AY1401" s="32"/>
      <c r="AZ1401" s="53"/>
      <c r="BA1401" s="53"/>
      <c r="BB1401" s="32"/>
    </row>
    <row r="1402" spans="1:54" s="66" customFormat="1" x14ac:dyDescent="0.3">
      <c r="A1402" s="55"/>
      <c r="B1402" s="32"/>
      <c r="C1402" s="32"/>
      <c r="D1402" s="32"/>
      <c r="E1402" s="51"/>
      <c r="F1402" s="65"/>
      <c r="AL1402" s="53"/>
      <c r="AM1402" s="53"/>
      <c r="AN1402" s="53"/>
      <c r="AO1402" s="53"/>
      <c r="AP1402" s="53"/>
      <c r="AQ1402" s="53"/>
      <c r="AR1402" s="32"/>
      <c r="AS1402" s="32"/>
      <c r="AT1402" s="32"/>
      <c r="AU1402" s="53"/>
      <c r="AV1402" s="32"/>
      <c r="AW1402" s="32"/>
      <c r="AX1402" s="32"/>
      <c r="AY1402" s="32"/>
      <c r="AZ1402" s="53"/>
      <c r="BA1402" s="53"/>
      <c r="BB1402" s="32"/>
    </row>
    <row r="1403" spans="1:54" s="66" customFormat="1" x14ac:dyDescent="0.3">
      <c r="A1403" s="55"/>
      <c r="B1403" s="32"/>
      <c r="C1403" s="32"/>
      <c r="D1403" s="32"/>
      <c r="E1403" s="51"/>
      <c r="F1403" s="65"/>
      <c r="AL1403" s="53"/>
      <c r="AM1403" s="53"/>
      <c r="AN1403" s="53"/>
      <c r="AO1403" s="53"/>
      <c r="AP1403" s="53"/>
      <c r="AQ1403" s="53"/>
      <c r="AR1403" s="32"/>
      <c r="AS1403" s="32"/>
      <c r="AT1403" s="32"/>
      <c r="AU1403" s="53"/>
      <c r="AV1403" s="32"/>
      <c r="AW1403" s="32"/>
      <c r="AX1403" s="32"/>
      <c r="AY1403" s="32"/>
      <c r="AZ1403" s="53"/>
      <c r="BA1403" s="53"/>
      <c r="BB1403" s="32"/>
    </row>
    <row r="1404" spans="1:54" s="66" customFormat="1" x14ac:dyDescent="0.3">
      <c r="A1404" s="55"/>
      <c r="B1404" s="32"/>
      <c r="C1404" s="32"/>
      <c r="D1404" s="32"/>
      <c r="E1404" s="51"/>
      <c r="F1404" s="65"/>
      <c r="AL1404" s="53"/>
      <c r="AM1404" s="53"/>
      <c r="AN1404" s="53"/>
      <c r="AO1404" s="53"/>
      <c r="AP1404" s="53"/>
      <c r="AQ1404" s="53"/>
      <c r="AR1404" s="32"/>
      <c r="AS1404" s="32"/>
      <c r="AT1404" s="32"/>
      <c r="AU1404" s="53"/>
      <c r="AV1404" s="32"/>
      <c r="AW1404" s="32"/>
      <c r="AX1404" s="32"/>
      <c r="AY1404" s="32"/>
      <c r="AZ1404" s="53"/>
      <c r="BA1404" s="53"/>
      <c r="BB1404" s="32"/>
    </row>
    <row r="1405" spans="1:54" s="66" customFormat="1" x14ac:dyDescent="0.3">
      <c r="A1405" s="55"/>
      <c r="B1405" s="32"/>
      <c r="C1405" s="32"/>
      <c r="D1405" s="32"/>
      <c r="E1405" s="51"/>
      <c r="F1405" s="65"/>
      <c r="AL1405" s="53"/>
      <c r="AM1405" s="53"/>
      <c r="AN1405" s="53"/>
      <c r="AO1405" s="53"/>
      <c r="AP1405" s="53"/>
      <c r="AQ1405" s="53"/>
      <c r="AR1405" s="32"/>
      <c r="AS1405" s="32"/>
      <c r="AT1405" s="32"/>
      <c r="AU1405" s="53"/>
      <c r="AV1405" s="32"/>
      <c r="AW1405" s="32"/>
      <c r="AX1405" s="32"/>
      <c r="AY1405" s="32"/>
      <c r="AZ1405" s="53"/>
      <c r="BA1405" s="53"/>
      <c r="BB1405" s="32"/>
    </row>
    <row r="1406" spans="1:54" s="66" customFormat="1" x14ac:dyDescent="0.3">
      <c r="A1406" s="55"/>
      <c r="B1406" s="32"/>
      <c r="C1406" s="32"/>
      <c r="D1406" s="32"/>
      <c r="E1406" s="51"/>
      <c r="F1406" s="65"/>
      <c r="AL1406" s="53"/>
      <c r="AM1406" s="53"/>
      <c r="AN1406" s="53"/>
      <c r="AO1406" s="53"/>
      <c r="AP1406" s="53"/>
      <c r="AQ1406" s="53"/>
      <c r="AR1406" s="32"/>
      <c r="AS1406" s="32"/>
      <c r="AT1406" s="32"/>
      <c r="AU1406" s="53"/>
      <c r="AV1406" s="32"/>
      <c r="AW1406" s="32"/>
      <c r="AX1406" s="32"/>
      <c r="AY1406" s="32"/>
      <c r="AZ1406" s="53"/>
      <c r="BA1406" s="53"/>
      <c r="BB1406" s="32"/>
    </row>
    <row r="1407" spans="1:54" s="66" customFormat="1" x14ac:dyDescent="0.3">
      <c r="A1407" s="55"/>
      <c r="B1407" s="32"/>
      <c r="C1407" s="32"/>
      <c r="D1407" s="32"/>
      <c r="E1407" s="51"/>
      <c r="F1407" s="65"/>
      <c r="AL1407" s="53"/>
      <c r="AM1407" s="53"/>
      <c r="AN1407" s="53"/>
      <c r="AO1407" s="53"/>
      <c r="AP1407" s="53"/>
      <c r="AQ1407" s="53"/>
      <c r="AR1407" s="32"/>
      <c r="AS1407" s="32"/>
      <c r="AT1407" s="32"/>
      <c r="AU1407" s="53"/>
      <c r="AV1407" s="32"/>
      <c r="AW1407" s="32"/>
      <c r="AX1407" s="32"/>
      <c r="AY1407" s="32"/>
      <c r="AZ1407" s="53"/>
      <c r="BA1407" s="53"/>
      <c r="BB1407" s="32"/>
    </row>
    <row r="1408" spans="1:54" s="66" customFormat="1" x14ac:dyDescent="0.3">
      <c r="A1408" s="55"/>
      <c r="B1408" s="32"/>
      <c r="C1408" s="32"/>
      <c r="D1408" s="32"/>
      <c r="E1408" s="51"/>
      <c r="F1408" s="65"/>
      <c r="AL1408" s="53"/>
      <c r="AM1408" s="53"/>
      <c r="AN1408" s="53"/>
      <c r="AO1408" s="53"/>
      <c r="AP1408" s="53"/>
      <c r="AQ1408" s="53"/>
      <c r="AR1408" s="32"/>
      <c r="AS1408" s="32"/>
      <c r="AT1408" s="32"/>
      <c r="AU1408" s="53"/>
      <c r="AV1408" s="32"/>
      <c r="AW1408" s="32"/>
      <c r="AX1408" s="32"/>
      <c r="AY1408" s="32"/>
      <c r="AZ1408" s="53"/>
      <c r="BA1408" s="53"/>
      <c r="BB1408" s="32"/>
    </row>
    <row r="1409" spans="1:54" s="66" customFormat="1" x14ac:dyDescent="0.3">
      <c r="A1409" s="55"/>
      <c r="B1409" s="32"/>
      <c r="C1409" s="32"/>
      <c r="D1409" s="32"/>
      <c r="E1409" s="51"/>
      <c r="F1409" s="65"/>
      <c r="AL1409" s="53"/>
      <c r="AM1409" s="53"/>
      <c r="AN1409" s="53"/>
      <c r="AO1409" s="53"/>
      <c r="AP1409" s="53"/>
      <c r="AQ1409" s="53"/>
      <c r="AR1409" s="32"/>
      <c r="AS1409" s="32"/>
      <c r="AT1409" s="32"/>
      <c r="AU1409" s="53"/>
      <c r="AV1409" s="32"/>
      <c r="AW1409" s="32"/>
      <c r="AX1409" s="32"/>
      <c r="AY1409" s="32"/>
      <c r="AZ1409" s="53"/>
      <c r="BA1409" s="53"/>
      <c r="BB1409" s="32"/>
    </row>
    <row r="1410" spans="1:54" s="66" customFormat="1" x14ac:dyDescent="0.3">
      <c r="A1410" s="55"/>
      <c r="B1410" s="32"/>
      <c r="C1410" s="32"/>
      <c r="D1410" s="32"/>
      <c r="E1410" s="51"/>
      <c r="F1410" s="65"/>
      <c r="AL1410" s="53"/>
      <c r="AM1410" s="53"/>
      <c r="AN1410" s="53"/>
      <c r="AO1410" s="53"/>
      <c r="AP1410" s="53"/>
      <c r="AQ1410" s="53"/>
      <c r="AR1410" s="32"/>
      <c r="AS1410" s="32"/>
      <c r="AT1410" s="32"/>
      <c r="AU1410" s="53"/>
      <c r="AV1410" s="32"/>
      <c r="AW1410" s="32"/>
      <c r="AX1410" s="32"/>
      <c r="AY1410" s="32"/>
      <c r="AZ1410" s="53"/>
      <c r="BA1410" s="53"/>
      <c r="BB1410" s="32"/>
    </row>
    <row r="1411" spans="1:54" s="66" customFormat="1" x14ac:dyDescent="0.3">
      <c r="A1411" s="55"/>
      <c r="B1411" s="32"/>
      <c r="C1411" s="32"/>
      <c r="D1411" s="32"/>
      <c r="E1411" s="51"/>
      <c r="F1411" s="65"/>
      <c r="AL1411" s="53"/>
      <c r="AM1411" s="53"/>
      <c r="AN1411" s="53"/>
      <c r="AO1411" s="53"/>
      <c r="AP1411" s="53"/>
      <c r="AQ1411" s="53"/>
      <c r="AR1411" s="32"/>
      <c r="AS1411" s="32"/>
      <c r="AT1411" s="32"/>
      <c r="AU1411" s="53"/>
      <c r="AV1411" s="32"/>
      <c r="AW1411" s="32"/>
      <c r="AX1411" s="32"/>
      <c r="AY1411" s="32"/>
      <c r="AZ1411" s="53"/>
      <c r="BA1411" s="53"/>
      <c r="BB1411" s="32"/>
    </row>
    <row r="1412" spans="1:54" s="66" customFormat="1" x14ac:dyDescent="0.3">
      <c r="A1412" s="55"/>
      <c r="B1412" s="32"/>
      <c r="C1412" s="32"/>
      <c r="D1412" s="32"/>
      <c r="E1412" s="51"/>
      <c r="F1412" s="65"/>
      <c r="AL1412" s="53"/>
      <c r="AM1412" s="53"/>
      <c r="AN1412" s="53"/>
      <c r="AO1412" s="53"/>
      <c r="AP1412" s="53"/>
      <c r="AQ1412" s="53"/>
      <c r="AR1412" s="32"/>
      <c r="AS1412" s="32"/>
      <c r="AT1412" s="32"/>
      <c r="AU1412" s="53"/>
      <c r="AV1412" s="32"/>
      <c r="AW1412" s="32"/>
      <c r="AX1412" s="32"/>
      <c r="AY1412" s="32"/>
      <c r="AZ1412" s="53"/>
      <c r="BA1412" s="53"/>
      <c r="BB1412" s="32"/>
    </row>
    <row r="1413" spans="1:54" s="66" customFormat="1" x14ac:dyDescent="0.3">
      <c r="A1413" s="55"/>
      <c r="B1413" s="32"/>
      <c r="C1413" s="32"/>
      <c r="D1413" s="32"/>
      <c r="E1413" s="51"/>
      <c r="F1413" s="65"/>
      <c r="AL1413" s="53"/>
      <c r="AM1413" s="53"/>
      <c r="AN1413" s="53"/>
      <c r="AO1413" s="53"/>
      <c r="AP1413" s="53"/>
      <c r="AQ1413" s="53"/>
      <c r="AR1413" s="32"/>
      <c r="AS1413" s="32"/>
      <c r="AT1413" s="32"/>
      <c r="AU1413" s="53"/>
      <c r="AV1413" s="32"/>
      <c r="AW1413" s="32"/>
      <c r="AX1413" s="32"/>
      <c r="AY1413" s="32"/>
      <c r="AZ1413" s="53"/>
      <c r="BA1413" s="53"/>
      <c r="BB1413" s="32"/>
    </row>
    <row r="1414" spans="1:54" s="66" customFormat="1" x14ac:dyDescent="0.3">
      <c r="A1414" s="55"/>
      <c r="B1414" s="32"/>
      <c r="C1414" s="32"/>
      <c r="D1414" s="32"/>
      <c r="E1414" s="51"/>
      <c r="F1414" s="65"/>
      <c r="AL1414" s="53"/>
      <c r="AM1414" s="53"/>
      <c r="AN1414" s="53"/>
      <c r="AO1414" s="53"/>
      <c r="AP1414" s="53"/>
      <c r="AQ1414" s="53"/>
      <c r="AR1414" s="32"/>
      <c r="AS1414" s="32"/>
      <c r="AT1414" s="32"/>
      <c r="AU1414" s="53"/>
      <c r="AV1414" s="32"/>
      <c r="AW1414" s="32"/>
      <c r="AX1414" s="32"/>
      <c r="AY1414" s="32"/>
      <c r="AZ1414" s="53"/>
      <c r="BA1414" s="53"/>
      <c r="BB1414" s="32"/>
    </row>
    <row r="1415" spans="1:54" s="66" customFormat="1" x14ac:dyDescent="0.3">
      <c r="A1415" s="55"/>
      <c r="B1415" s="32"/>
      <c r="C1415" s="32"/>
      <c r="D1415" s="32"/>
      <c r="E1415" s="51"/>
      <c r="F1415" s="65"/>
      <c r="AL1415" s="53"/>
      <c r="AM1415" s="53"/>
      <c r="AN1415" s="53"/>
      <c r="AO1415" s="53"/>
      <c r="AP1415" s="53"/>
      <c r="AQ1415" s="53"/>
      <c r="AR1415" s="32"/>
      <c r="AS1415" s="32"/>
      <c r="AT1415" s="32"/>
      <c r="AU1415" s="53"/>
      <c r="AV1415" s="32"/>
      <c r="AW1415" s="32"/>
      <c r="AX1415" s="32"/>
      <c r="AY1415" s="32"/>
      <c r="AZ1415" s="53"/>
      <c r="BA1415" s="53"/>
      <c r="BB1415" s="32"/>
    </row>
    <row r="1416" spans="1:54" s="66" customFormat="1" x14ac:dyDescent="0.3">
      <c r="A1416" s="55"/>
      <c r="B1416" s="32"/>
      <c r="C1416" s="32"/>
      <c r="D1416" s="32"/>
      <c r="E1416" s="51"/>
      <c r="F1416" s="65"/>
      <c r="AL1416" s="53"/>
      <c r="AM1416" s="53"/>
      <c r="AN1416" s="53"/>
      <c r="AO1416" s="53"/>
      <c r="AP1416" s="53"/>
      <c r="AQ1416" s="53"/>
      <c r="AR1416" s="32"/>
      <c r="AS1416" s="32"/>
      <c r="AT1416" s="32"/>
      <c r="AU1416" s="53"/>
      <c r="AV1416" s="32"/>
      <c r="AW1416" s="32"/>
      <c r="AX1416" s="32"/>
      <c r="AY1416" s="32"/>
      <c r="AZ1416" s="53"/>
      <c r="BA1416" s="53"/>
      <c r="BB1416" s="32"/>
    </row>
    <row r="1417" spans="1:54" s="66" customFormat="1" x14ac:dyDescent="0.3">
      <c r="A1417" s="55"/>
      <c r="B1417" s="32"/>
      <c r="C1417" s="32"/>
      <c r="D1417" s="32"/>
      <c r="E1417" s="51"/>
      <c r="F1417" s="65"/>
      <c r="AL1417" s="53"/>
      <c r="AM1417" s="53"/>
      <c r="AN1417" s="53"/>
      <c r="AO1417" s="53"/>
      <c r="AP1417" s="53"/>
      <c r="AQ1417" s="53"/>
      <c r="AR1417" s="32"/>
      <c r="AS1417" s="32"/>
      <c r="AT1417" s="32"/>
      <c r="AU1417" s="53"/>
      <c r="AV1417" s="32"/>
      <c r="AW1417" s="32"/>
      <c r="AX1417" s="32"/>
      <c r="AY1417" s="32"/>
      <c r="AZ1417" s="53"/>
      <c r="BA1417" s="53"/>
      <c r="BB1417" s="32"/>
    </row>
    <row r="1418" spans="1:54" s="66" customFormat="1" x14ac:dyDescent="0.3">
      <c r="A1418" s="55"/>
      <c r="B1418" s="32"/>
      <c r="C1418" s="32"/>
      <c r="D1418" s="32"/>
      <c r="E1418" s="51"/>
      <c r="F1418" s="65"/>
      <c r="AL1418" s="53"/>
      <c r="AM1418" s="53"/>
      <c r="AN1418" s="53"/>
      <c r="AO1418" s="53"/>
      <c r="AP1418" s="53"/>
      <c r="AQ1418" s="53"/>
      <c r="AR1418" s="32"/>
      <c r="AS1418" s="32"/>
      <c r="AT1418" s="32"/>
      <c r="AU1418" s="53"/>
      <c r="AV1418" s="32"/>
      <c r="AW1418" s="32"/>
      <c r="AX1418" s="32"/>
      <c r="AY1418" s="32"/>
      <c r="AZ1418" s="53"/>
      <c r="BA1418" s="53"/>
      <c r="BB1418" s="32"/>
    </row>
    <row r="1419" spans="1:54" s="66" customFormat="1" x14ac:dyDescent="0.3">
      <c r="A1419" s="55"/>
      <c r="B1419" s="32"/>
      <c r="C1419" s="32"/>
      <c r="D1419" s="32"/>
      <c r="E1419" s="51"/>
      <c r="F1419" s="65"/>
      <c r="AL1419" s="53"/>
      <c r="AM1419" s="53"/>
      <c r="AN1419" s="53"/>
      <c r="AO1419" s="53"/>
      <c r="AP1419" s="53"/>
      <c r="AQ1419" s="53"/>
      <c r="AR1419" s="32"/>
      <c r="AS1419" s="32"/>
      <c r="AT1419" s="32"/>
      <c r="AU1419" s="53"/>
      <c r="AV1419" s="32"/>
      <c r="AW1419" s="32"/>
      <c r="AX1419" s="32"/>
      <c r="AY1419" s="32"/>
      <c r="AZ1419" s="53"/>
      <c r="BA1419" s="53"/>
      <c r="BB1419" s="32"/>
    </row>
    <row r="1420" spans="1:54" s="66" customFormat="1" x14ac:dyDescent="0.3">
      <c r="A1420" s="55"/>
      <c r="B1420" s="32"/>
      <c r="C1420" s="32"/>
      <c r="D1420" s="32"/>
      <c r="E1420" s="51"/>
      <c r="F1420" s="65"/>
      <c r="AL1420" s="53"/>
      <c r="AM1420" s="53"/>
      <c r="AN1420" s="53"/>
      <c r="AO1420" s="53"/>
      <c r="AP1420" s="53"/>
      <c r="AQ1420" s="53"/>
      <c r="AR1420" s="32"/>
      <c r="AS1420" s="32"/>
      <c r="AT1420" s="32"/>
      <c r="AU1420" s="53"/>
      <c r="AV1420" s="32"/>
      <c r="AW1420" s="32"/>
      <c r="AX1420" s="32"/>
      <c r="AY1420" s="32"/>
      <c r="AZ1420" s="53"/>
      <c r="BA1420" s="53"/>
      <c r="BB1420" s="32"/>
    </row>
    <row r="1421" spans="1:54" s="66" customFormat="1" x14ac:dyDescent="0.3">
      <c r="A1421" s="55"/>
      <c r="B1421" s="32"/>
      <c r="C1421" s="32"/>
      <c r="D1421" s="32"/>
      <c r="E1421" s="51"/>
      <c r="F1421" s="65"/>
      <c r="AL1421" s="53"/>
      <c r="AM1421" s="53"/>
      <c r="AN1421" s="53"/>
      <c r="AO1421" s="53"/>
      <c r="AP1421" s="53"/>
      <c r="AQ1421" s="53"/>
      <c r="AR1421" s="32"/>
      <c r="AS1421" s="32"/>
      <c r="AT1421" s="32"/>
      <c r="AU1421" s="53"/>
      <c r="AV1421" s="32"/>
      <c r="AW1421" s="32"/>
      <c r="AX1421" s="32"/>
      <c r="AY1421" s="32"/>
      <c r="AZ1421" s="53"/>
      <c r="BA1421" s="53"/>
      <c r="BB1421" s="32"/>
    </row>
    <row r="1422" spans="1:54" s="66" customFormat="1" x14ac:dyDescent="0.3">
      <c r="A1422" s="55"/>
      <c r="B1422" s="32"/>
      <c r="C1422" s="32"/>
      <c r="D1422" s="32"/>
      <c r="E1422" s="51"/>
      <c r="F1422" s="65"/>
      <c r="AL1422" s="53"/>
      <c r="AM1422" s="53"/>
      <c r="AN1422" s="53"/>
      <c r="AO1422" s="53"/>
      <c r="AP1422" s="53"/>
      <c r="AQ1422" s="53"/>
      <c r="AR1422" s="32"/>
      <c r="AS1422" s="32"/>
      <c r="AT1422" s="32"/>
      <c r="AU1422" s="53"/>
      <c r="AV1422" s="32"/>
      <c r="AW1422" s="32"/>
      <c r="AX1422" s="32"/>
      <c r="AY1422" s="32"/>
      <c r="AZ1422" s="53"/>
      <c r="BA1422" s="53"/>
      <c r="BB1422" s="32"/>
    </row>
    <row r="1423" spans="1:54" s="66" customFormat="1" x14ac:dyDescent="0.3">
      <c r="A1423" s="55"/>
      <c r="B1423" s="32"/>
      <c r="C1423" s="32"/>
      <c r="D1423" s="32"/>
      <c r="E1423" s="51"/>
      <c r="F1423" s="65"/>
      <c r="AL1423" s="53"/>
      <c r="AM1423" s="53"/>
      <c r="AN1423" s="53"/>
      <c r="AO1423" s="53"/>
      <c r="AP1423" s="53"/>
      <c r="AQ1423" s="53"/>
      <c r="AR1423" s="32"/>
      <c r="AS1423" s="32"/>
      <c r="AT1423" s="32"/>
      <c r="AU1423" s="53"/>
      <c r="AV1423" s="32"/>
      <c r="AW1423" s="32"/>
      <c r="AX1423" s="32"/>
      <c r="AY1423" s="32"/>
      <c r="AZ1423" s="53"/>
      <c r="BA1423" s="53"/>
      <c r="BB1423" s="32"/>
    </row>
    <row r="1424" spans="1:54" s="66" customFormat="1" x14ac:dyDescent="0.3">
      <c r="A1424" s="55"/>
      <c r="B1424" s="32"/>
      <c r="C1424" s="32"/>
      <c r="D1424" s="32"/>
      <c r="E1424" s="51"/>
      <c r="F1424" s="65"/>
      <c r="AL1424" s="53"/>
      <c r="AM1424" s="53"/>
      <c r="AN1424" s="53"/>
      <c r="AO1424" s="53"/>
      <c r="AP1424" s="53"/>
      <c r="AQ1424" s="53"/>
      <c r="AR1424" s="32"/>
      <c r="AS1424" s="32"/>
      <c r="AT1424" s="32"/>
      <c r="AU1424" s="53"/>
      <c r="AV1424" s="32"/>
      <c r="AW1424" s="32"/>
      <c r="AX1424" s="32"/>
      <c r="AY1424" s="32"/>
      <c r="AZ1424" s="53"/>
      <c r="BA1424" s="53"/>
      <c r="BB1424" s="32"/>
    </row>
    <row r="1425" spans="1:54" s="66" customFormat="1" x14ac:dyDescent="0.3">
      <c r="A1425" s="55"/>
      <c r="B1425" s="32"/>
      <c r="C1425" s="32"/>
      <c r="D1425" s="32"/>
      <c r="E1425" s="51"/>
      <c r="F1425" s="65"/>
      <c r="AL1425" s="53"/>
      <c r="AM1425" s="53"/>
      <c r="AN1425" s="53"/>
      <c r="AO1425" s="53"/>
      <c r="AP1425" s="53"/>
      <c r="AQ1425" s="53"/>
      <c r="AR1425" s="32"/>
      <c r="AS1425" s="32"/>
      <c r="AT1425" s="32"/>
      <c r="AU1425" s="53"/>
      <c r="AV1425" s="32"/>
      <c r="AW1425" s="32"/>
      <c r="AX1425" s="32"/>
      <c r="AY1425" s="32"/>
      <c r="AZ1425" s="53"/>
      <c r="BA1425" s="53"/>
      <c r="BB1425" s="32"/>
    </row>
    <row r="1426" spans="1:54" s="66" customFormat="1" x14ac:dyDescent="0.3">
      <c r="A1426" s="55"/>
      <c r="B1426" s="32"/>
      <c r="C1426" s="32"/>
      <c r="D1426" s="32"/>
      <c r="E1426" s="51"/>
      <c r="F1426" s="65"/>
      <c r="AL1426" s="53"/>
      <c r="AM1426" s="53"/>
      <c r="AN1426" s="53"/>
      <c r="AO1426" s="53"/>
      <c r="AP1426" s="53"/>
      <c r="AQ1426" s="53"/>
      <c r="AR1426" s="32"/>
      <c r="AS1426" s="32"/>
      <c r="AT1426" s="32"/>
      <c r="AU1426" s="53"/>
      <c r="AV1426" s="32"/>
      <c r="AW1426" s="32"/>
      <c r="AX1426" s="32"/>
      <c r="AY1426" s="32"/>
      <c r="AZ1426" s="53"/>
      <c r="BA1426" s="53"/>
      <c r="BB1426" s="32"/>
    </row>
    <row r="1427" spans="1:54" s="66" customFormat="1" x14ac:dyDescent="0.3">
      <c r="A1427" s="55"/>
      <c r="B1427" s="32"/>
      <c r="C1427" s="32"/>
      <c r="D1427" s="32"/>
      <c r="E1427" s="51"/>
      <c r="F1427" s="65"/>
      <c r="AL1427" s="53"/>
      <c r="AM1427" s="53"/>
      <c r="AN1427" s="53"/>
      <c r="AO1427" s="53"/>
      <c r="AP1427" s="53"/>
      <c r="AQ1427" s="53"/>
      <c r="AR1427" s="32"/>
      <c r="AS1427" s="32"/>
      <c r="AT1427" s="32"/>
      <c r="AU1427" s="53"/>
      <c r="AV1427" s="32"/>
      <c r="AW1427" s="32"/>
      <c r="AX1427" s="32"/>
      <c r="AY1427" s="32"/>
      <c r="AZ1427" s="53"/>
      <c r="BA1427" s="53"/>
      <c r="BB1427" s="32"/>
    </row>
    <row r="1428" spans="1:54" s="66" customFormat="1" x14ac:dyDescent="0.3">
      <c r="A1428" s="55"/>
      <c r="B1428" s="32"/>
      <c r="C1428" s="32"/>
      <c r="D1428" s="32"/>
      <c r="E1428" s="51"/>
      <c r="F1428" s="65"/>
      <c r="AL1428" s="53"/>
      <c r="AM1428" s="53"/>
      <c r="AN1428" s="53"/>
      <c r="AO1428" s="53"/>
      <c r="AP1428" s="53"/>
      <c r="AQ1428" s="53"/>
      <c r="AR1428" s="32"/>
      <c r="AS1428" s="32"/>
      <c r="AT1428" s="32"/>
      <c r="AU1428" s="53"/>
      <c r="AV1428" s="32"/>
      <c r="AW1428" s="32"/>
      <c r="AX1428" s="32"/>
      <c r="AY1428" s="32"/>
      <c r="AZ1428" s="53"/>
      <c r="BA1428" s="53"/>
      <c r="BB1428" s="32"/>
    </row>
    <row r="1429" spans="1:54" s="66" customFormat="1" x14ac:dyDescent="0.3">
      <c r="A1429" s="55"/>
      <c r="B1429" s="32"/>
      <c r="C1429" s="32"/>
      <c r="D1429" s="32"/>
      <c r="E1429" s="51"/>
      <c r="F1429" s="65"/>
      <c r="AL1429" s="53"/>
      <c r="AM1429" s="53"/>
      <c r="AN1429" s="53"/>
      <c r="AO1429" s="53"/>
      <c r="AP1429" s="53"/>
      <c r="AQ1429" s="53"/>
      <c r="AR1429" s="32"/>
      <c r="AS1429" s="32"/>
      <c r="AT1429" s="32"/>
      <c r="AU1429" s="53"/>
      <c r="AV1429" s="32"/>
      <c r="AW1429" s="32"/>
      <c r="AX1429" s="32"/>
      <c r="AY1429" s="32"/>
      <c r="AZ1429" s="53"/>
      <c r="BA1429" s="53"/>
      <c r="BB1429" s="32"/>
    </row>
    <row r="1430" spans="1:54" s="66" customFormat="1" x14ac:dyDescent="0.3">
      <c r="A1430" s="55"/>
      <c r="B1430" s="32"/>
      <c r="C1430" s="32"/>
      <c r="D1430" s="32"/>
      <c r="E1430" s="51"/>
      <c r="F1430" s="65"/>
      <c r="AL1430" s="53"/>
      <c r="AM1430" s="53"/>
      <c r="AN1430" s="53"/>
      <c r="AO1430" s="53"/>
      <c r="AP1430" s="53"/>
      <c r="AQ1430" s="53"/>
      <c r="AR1430" s="32"/>
      <c r="AS1430" s="32"/>
      <c r="AT1430" s="32"/>
      <c r="AU1430" s="53"/>
      <c r="AV1430" s="32"/>
      <c r="AW1430" s="32"/>
      <c r="AX1430" s="32"/>
      <c r="AY1430" s="32"/>
      <c r="AZ1430" s="53"/>
      <c r="BA1430" s="53"/>
      <c r="BB1430" s="32"/>
    </row>
    <row r="1431" spans="1:54" s="66" customFormat="1" x14ac:dyDescent="0.3">
      <c r="A1431" s="55"/>
      <c r="B1431" s="32"/>
      <c r="C1431" s="32"/>
      <c r="D1431" s="32"/>
      <c r="E1431" s="51"/>
      <c r="F1431" s="65"/>
      <c r="AL1431" s="53"/>
      <c r="AM1431" s="53"/>
      <c r="AN1431" s="53"/>
      <c r="AO1431" s="53"/>
      <c r="AP1431" s="53"/>
      <c r="AQ1431" s="53"/>
      <c r="AR1431" s="32"/>
      <c r="AS1431" s="32"/>
      <c r="AT1431" s="32"/>
      <c r="AU1431" s="53"/>
      <c r="AV1431" s="32"/>
      <c r="AW1431" s="32"/>
      <c r="AX1431" s="32"/>
      <c r="AY1431" s="32"/>
      <c r="AZ1431" s="53"/>
      <c r="BA1431" s="53"/>
      <c r="BB1431" s="32"/>
    </row>
    <row r="1432" spans="1:54" s="66" customFormat="1" x14ac:dyDescent="0.3">
      <c r="A1432" s="55"/>
      <c r="B1432" s="32"/>
      <c r="C1432" s="32"/>
      <c r="D1432" s="32"/>
      <c r="E1432" s="51"/>
      <c r="F1432" s="65"/>
      <c r="AL1432" s="53"/>
      <c r="AM1432" s="53"/>
      <c r="AN1432" s="53"/>
      <c r="AO1432" s="53"/>
      <c r="AP1432" s="53"/>
      <c r="AQ1432" s="53"/>
      <c r="AR1432" s="32"/>
      <c r="AS1432" s="32"/>
      <c r="AT1432" s="32"/>
      <c r="AU1432" s="53"/>
      <c r="AV1432" s="32"/>
      <c r="AW1432" s="32"/>
      <c r="AX1432" s="32"/>
      <c r="AY1432" s="32"/>
      <c r="AZ1432" s="53"/>
      <c r="BA1432" s="53"/>
      <c r="BB1432" s="32"/>
    </row>
    <row r="1433" spans="1:54" s="66" customFormat="1" x14ac:dyDescent="0.3">
      <c r="A1433" s="55"/>
      <c r="B1433" s="32"/>
      <c r="C1433" s="32"/>
      <c r="D1433" s="32"/>
      <c r="E1433" s="51"/>
      <c r="F1433" s="65"/>
      <c r="AL1433" s="53"/>
      <c r="AM1433" s="53"/>
      <c r="AN1433" s="53"/>
      <c r="AO1433" s="53"/>
      <c r="AP1433" s="53"/>
      <c r="AQ1433" s="53"/>
      <c r="AR1433" s="32"/>
      <c r="AS1433" s="32"/>
      <c r="AT1433" s="32"/>
      <c r="AU1433" s="53"/>
      <c r="AV1433" s="32"/>
      <c r="AW1433" s="32"/>
      <c r="AX1433" s="32"/>
      <c r="AY1433" s="32"/>
      <c r="AZ1433" s="53"/>
      <c r="BA1433" s="53"/>
      <c r="BB1433" s="32"/>
    </row>
    <row r="1434" spans="1:54" s="66" customFormat="1" x14ac:dyDescent="0.3">
      <c r="A1434" s="55"/>
      <c r="B1434" s="32"/>
      <c r="C1434" s="32"/>
      <c r="D1434" s="32"/>
      <c r="E1434" s="51"/>
      <c r="F1434" s="65"/>
      <c r="AL1434" s="53"/>
      <c r="AM1434" s="53"/>
      <c r="AN1434" s="53"/>
      <c r="AO1434" s="53"/>
      <c r="AP1434" s="53"/>
      <c r="AQ1434" s="53"/>
      <c r="AR1434" s="32"/>
      <c r="AS1434" s="32"/>
      <c r="AT1434" s="32"/>
      <c r="AU1434" s="53"/>
      <c r="AV1434" s="32"/>
      <c r="AW1434" s="32"/>
      <c r="AX1434" s="32"/>
      <c r="AY1434" s="32"/>
      <c r="AZ1434" s="53"/>
      <c r="BA1434" s="53"/>
      <c r="BB1434" s="32"/>
    </row>
    <row r="1435" spans="1:54" s="66" customFormat="1" x14ac:dyDescent="0.3">
      <c r="A1435" s="55"/>
      <c r="B1435" s="32"/>
      <c r="C1435" s="32"/>
      <c r="D1435" s="32"/>
      <c r="E1435" s="51"/>
      <c r="F1435" s="65"/>
      <c r="AL1435" s="53"/>
      <c r="AM1435" s="53"/>
      <c r="AN1435" s="53"/>
      <c r="AO1435" s="53"/>
      <c r="AP1435" s="53"/>
      <c r="AQ1435" s="53"/>
      <c r="AR1435" s="32"/>
      <c r="AS1435" s="32"/>
      <c r="AT1435" s="32"/>
      <c r="AU1435" s="53"/>
      <c r="AV1435" s="32"/>
      <c r="AW1435" s="32"/>
      <c r="AX1435" s="32"/>
      <c r="AY1435" s="32"/>
      <c r="AZ1435" s="53"/>
      <c r="BA1435" s="53"/>
      <c r="BB1435" s="32"/>
    </row>
  </sheetData>
  <autoFilter ref="A7:BB61"/>
  <mergeCells count="25">
    <mergeCell ref="AS5:AS6"/>
    <mergeCell ref="AX1:AX3"/>
    <mergeCell ref="AZ1:AZ3"/>
    <mergeCell ref="X2:Y2"/>
    <mergeCell ref="A5:A6"/>
    <mergeCell ref="B5:B6"/>
    <mergeCell ref="C5:C6"/>
    <mergeCell ref="D5:D6"/>
    <mergeCell ref="E5:E6"/>
    <mergeCell ref="F5:F6"/>
    <mergeCell ref="AL5:AL6"/>
    <mergeCell ref="AM5:AM6"/>
    <mergeCell ref="AN5:AN6"/>
    <mergeCell ref="AO5:AO6"/>
    <mergeCell ref="AP5:AP6"/>
    <mergeCell ref="AQ5:AQ6"/>
    <mergeCell ref="AZ5:AZ6"/>
    <mergeCell ref="BA5:BA6"/>
    <mergeCell ref="BB5:BB6"/>
    <mergeCell ref="AT5:AT6"/>
    <mergeCell ref="AU5:AU6"/>
    <mergeCell ref="AV5:AV6"/>
    <mergeCell ref="AW5:AW6"/>
    <mergeCell ref="AX5:AX6"/>
    <mergeCell ref="AY5:AY6"/>
  </mergeCells>
  <conditionalFormatting sqref="F5 C5:D5">
    <cfRule type="duplicateValues" dxfId="178" priority="451"/>
  </conditionalFormatting>
  <conditionalFormatting sqref="F5 D3:D4">
    <cfRule type="timePeriod" dxfId="177" priority="450" timePeriod="thisMonth">
      <formula>AND(MONTH(D3)=MONTH(TODAY()),YEAR(D3)=YEAR(TODAY()))</formula>
    </cfRule>
  </conditionalFormatting>
  <conditionalFormatting sqref="H5:AK5 AD6:AE7 AG6:AI7 P6:AB7 G5:G7 AJ6 AK6:AK7 G46:AA46 G45:K45 G47:K47 R47:AK47 G9:AK43">
    <cfRule type="expression" dxfId="176" priority="449">
      <formula>WEEKDAY(G$5)=1</formula>
    </cfRule>
  </conditionalFormatting>
  <conditionalFormatting sqref="G6:G7">
    <cfRule type="cellIs" dxfId="175" priority="448" operator="equal">
      <formula>0</formula>
    </cfRule>
  </conditionalFormatting>
  <conditionalFormatting sqref="I5">
    <cfRule type="expression" dxfId="174" priority="447">
      <formula>WEEKDAY(I$5)=1</formula>
    </cfRule>
  </conditionalFormatting>
  <conditionalFormatting sqref="S5">
    <cfRule type="expression" dxfId="173" priority="446">
      <formula>WEEKDAY(S$5)=1</formula>
    </cfRule>
  </conditionalFormatting>
  <conditionalFormatting sqref="L5">
    <cfRule type="expression" dxfId="172" priority="445">
      <formula>WEEKDAY(L$5)=1</formula>
    </cfRule>
  </conditionalFormatting>
  <conditionalFormatting sqref="AG5">
    <cfRule type="expression" dxfId="171" priority="444">
      <formula>WEEKDAY(AG$5)=1</formula>
    </cfRule>
  </conditionalFormatting>
  <conditionalFormatting sqref="X5:Y5">
    <cfRule type="expression" dxfId="170" priority="443">
      <formula>WEEKDAY(X$5)=1</formula>
    </cfRule>
  </conditionalFormatting>
  <conditionalFormatting sqref="Z5">
    <cfRule type="expression" dxfId="169" priority="442">
      <formula>WEEKDAY(Z$5)=1</formula>
    </cfRule>
  </conditionalFormatting>
  <conditionalFormatting sqref="I6:N7">
    <cfRule type="expression" dxfId="168" priority="441">
      <formula>WEEKDAY(I$5)=1</formula>
    </cfRule>
  </conditionalFormatting>
  <conditionalFormatting sqref="M5">
    <cfRule type="expression" dxfId="167" priority="440">
      <formula>WEEKDAY(M$5)=1</formula>
    </cfRule>
  </conditionalFormatting>
  <conditionalFormatting sqref="P5">
    <cfRule type="expression" dxfId="166" priority="439">
      <formula>WEEKDAY(P$5)=1</formula>
    </cfRule>
  </conditionalFormatting>
  <conditionalFormatting sqref="T5">
    <cfRule type="expression" dxfId="165" priority="438">
      <formula>WEEKDAY(T$5)=1</formula>
    </cfRule>
  </conditionalFormatting>
  <conditionalFormatting sqref="W5">
    <cfRule type="expression" dxfId="164" priority="437">
      <formula>WEEKDAY(W$5)=1</formula>
    </cfRule>
  </conditionalFormatting>
  <conditionalFormatting sqref="AA5">
    <cfRule type="expression" dxfId="163" priority="436">
      <formula>WEEKDAY(AA$5)=1</formula>
    </cfRule>
  </conditionalFormatting>
  <conditionalFormatting sqref="AD5">
    <cfRule type="expression" dxfId="162" priority="435">
      <formula>WEEKDAY(AD$5)=1</formula>
    </cfRule>
  </conditionalFormatting>
  <conditionalFormatting sqref="AH5">
    <cfRule type="expression" dxfId="161" priority="434">
      <formula>WEEKDAY(AH$5)=1</formula>
    </cfRule>
  </conditionalFormatting>
  <conditionalFormatting sqref="AK5">
    <cfRule type="expression" dxfId="160" priority="433">
      <formula>WEEKDAY(AK$5)=1</formula>
    </cfRule>
  </conditionalFormatting>
  <conditionalFormatting sqref="E1436:E1048576">
    <cfRule type="cellIs" dxfId="159" priority="432" operator="greaterThan">
      <formula>43556</formula>
    </cfRule>
  </conditionalFormatting>
  <conditionalFormatting sqref="AF5">
    <cfRule type="expression" dxfId="158" priority="431">
      <formula>WEEKDAY(AF$5)=1</formula>
    </cfRule>
  </conditionalFormatting>
  <conditionalFormatting sqref="AF6:AF7">
    <cfRule type="expression" dxfId="157" priority="430">
      <formula>WEEKDAY(AF$5)=1</formula>
    </cfRule>
  </conditionalFormatting>
  <conditionalFormatting sqref="K5">
    <cfRule type="expression" dxfId="156" priority="429">
      <formula>WEEKDAY(K$5)=1</formula>
    </cfRule>
  </conditionalFormatting>
  <conditionalFormatting sqref="AC5:AC7">
    <cfRule type="expression" dxfId="155" priority="428">
      <formula>WEEKDAY(AC$5)=1</formula>
    </cfRule>
  </conditionalFormatting>
  <conditionalFormatting sqref="AJ5:AJ7 AK5:AK6">
    <cfRule type="expression" dxfId="154" priority="427">
      <formula>WEEKDAY(AJ$5)=1</formula>
    </cfRule>
  </conditionalFormatting>
  <conditionalFormatting sqref="O5:O7">
    <cfRule type="expression" dxfId="153" priority="426">
      <formula>WEEKDAY(O$5)=1</formula>
    </cfRule>
  </conditionalFormatting>
  <conditionalFormatting sqref="H5:H7">
    <cfRule type="expression" dxfId="152" priority="425">
      <formula>WEEKDAY(H$5)=1</formula>
    </cfRule>
  </conditionalFormatting>
  <conditionalFormatting sqref="G7:W7 Y7:AK7 G6:AK6">
    <cfRule type="expression" dxfId="151" priority="424">
      <formula>WEEKDAY(G$5)=1</formula>
    </cfRule>
  </conditionalFormatting>
  <conditionalFormatting sqref="C1436:D1048576 A3:A4 E4 B1239:B1435 C5:D5">
    <cfRule type="duplicateValues" dxfId="150" priority="423"/>
  </conditionalFormatting>
  <conditionalFormatting sqref="AK6:AK7">
    <cfRule type="expression" dxfId="149" priority="422">
      <formula>WEEKDAY(AK$5)=1</formula>
    </cfRule>
  </conditionalFormatting>
  <conditionalFormatting sqref="E5">
    <cfRule type="duplicateValues" dxfId="148" priority="421"/>
  </conditionalFormatting>
  <conditionalFormatting sqref="E5">
    <cfRule type="duplicateValues" dxfId="147" priority="420"/>
  </conditionalFormatting>
  <conditionalFormatting sqref="G7:W7 Y7:AK7 G5:AK6">
    <cfRule type="expression" dxfId="146" priority="419">
      <formula>WEEKDAY(G$5)=1</formula>
    </cfRule>
  </conditionalFormatting>
  <conditionalFormatting sqref="B8">
    <cfRule type="duplicateValues" dxfId="145" priority="418"/>
  </conditionalFormatting>
  <conditionalFormatting sqref="F8">
    <cfRule type="cellIs" dxfId="144" priority="417" operator="greaterThan">
      <formula>#REF!</formula>
    </cfRule>
  </conditionalFormatting>
  <conditionalFormatting sqref="E8">
    <cfRule type="cellIs" dxfId="143" priority="416" operator="greaterThan">
      <formula>43586</formula>
    </cfRule>
  </conditionalFormatting>
  <conditionalFormatting sqref="AT49:AT59 AT67:AT68 AT61:AT63 AT70:AT1048576 AT1:AT43 AT45:AT47">
    <cfRule type="cellIs" dxfId="142" priority="415" operator="lessThan">
      <formula>0</formula>
    </cfRule>
  </conditionalFormatting>
  <conditionalFormatting sqref="AK6">
    <cfRule type="expression" dxfId="141" priority="414">
      <formula>WEEKDAY(AK$5)=1</formula>
    </cfRule>
  </conditionalFormatting>
  <conditionalFormatting sqref="AK5">
    <cfRule type="expression" dxfId="140" priority="413">
      <formula>WEEKDAY(AK$5)=1</formula>
    </cfRule>
  </conditionalFormatting>
  <conditionalFormatting sqref="AK5">
    <cfRule type="expression" dxfId="139" priority="411">
      <formula>WEEKDAY(AK$5)=1</formula>
    </cfRule>
  </conditionalFormatting>
  <conditionalFormatting sqref="AK6">
    <cfRule type="expression" dxfId="138" priority="412">
      <formula>WEEKDAY(AK$5)=1</formula>
    </cfRule>
  </conditionalFormatting>
  <conditionalFormatting sqref="AT60">
    <cfRule type="cellIs" dxfId="137" priority="410" operator="lessThan">
      <formula>0</formula>
    </cfRule>
  </conditionalFormatting>
  <conditionalFormatting sqref="AI5:AK5">
    <cfRule type="expression" dxfId="136" priority="409">
      <formula>WEEKDAY(AI$5)=1</formula>
    </cfRule>
  </conditionalFormatting>
  <conditionalFormatting sqref="AT64">
    <cfRule type="cellIs" dxfId="135" priority="408" operator="lessThan">
      <formula>0</formula>
    </cfRule>
  </conditionalFormatting>
  <conditionalFormatting sqref="AT65">
    <cfRule type="cellIs" dxfId="134" priority="407" operator="lessThan">
      <formula>0</formula>
    </cfRule>
  </conditionalFormatting>
  <conditionalFormatting sqref="AT66">
    <cfRule type="cellIs" dxfId="133" priority="406" operator="lessThan">
      <formula>0</formula>
    </cfRule>
  </conditionalFormatting>
  <conditionalFormatting sqref="G46:AA46 G45:K45 G47:K47 R47:AK47 G9:AK43">
    <cfRule type="cellIs" dxfId="132" priority="356" operator="equal">
      <formula>0</formula>
    </cfRule>
    <cfRule type="expression" dxfId="131" priority="357">
      <formula>WEEKDAY(G$5)=1</formula>
    </cfRule>
  </conditionalFormatting>
  <conditionalFormatting sqref="G46:AA46 G45:K45 G47:K47 R47:AK47 G9:AK43">
    <cfRule type="expression" dxfId="130" priority="354">
      <formula>WEEKDAY(G$5)=1</formula>
    </cfRule>
    <cfRule type="cellIs" dxfId="129" priority="355" operator="equal">
      <formula>0</formula>
    </cfRule>
  </conditionalFormatting>
  <conditionalFormatting sqref="AT69">
    <cfRule type="cellIs" dxfId="128" priority="401" operator="lessThan">
      <formula>0</formula>
    </cfRule>
  </conditionalFormatting>
  <conditionalFormatting sqref="G46:AA46 G45:K45 G47:K47 R47:AK47 G9:AK43">
    <cfRule type="expression" dxfId="127" priority="346">
      <formula>G9="KL"</formula>
    </cfRule>
    <cfRule type="expression" dxfId="126" priority="347">
      <formula>#REF!="KL"</formula>
    </cfRule>
  </conditionalFormatting>
  <conditionalFormatting sqref="G46:AA46 G45:K45 G47:K47 R47:AK47 G9:AK43">
    <cfRule type="expression" dxfId="125" priority="348">
      <formula>G9="O"</formula>
    </cfRule>
    <cfRule type="expression" dxfId="124" priority="349">
      <formula>G9="P/2"</formula>
    </cfRule>
    <cfRule type="expression" dxfId="123" priority="350">
      <formula>G9="P"</formula>
    </cfRule>
    <cfRule type="expression" dxfId="122" priority="351">
      <formula>$G9="P"</formula>
    </cfRule>
    <cfRule type="expression" dxfId="121" priority="352">
      <formula>#REF!="P"</formula>
    </cfRule>
  </conditionalFormatting>
  <conditionalFormatting sqref="AF8">
    <cfRule type="cellIs" dxfId="120" priority="278" operator="equal">
      <formula>0</formula>
    </cfRule>
    <cfRule type="expression" dxfId="119" priority="279">
      <formula>WEEKDAY(AF$5)=1</formula>
    </cfRule>
  </conditionalFormatting>
  <conditionalFormatting sqref="AF8">
    <cfRule type="expression" dxfId="118" priority="276">
      <formula>WEEKDAY(AF$5)=1</formula>
    </cfRule>
    <cfRule type="cellIs" dxfId="117" priority="277" operator="equal">
      <formula>0</formula>
    </cfRule>
  </conditionalFormatting>
  <conditionalFormatting sqref="AF8">
    <cfRule type="expression" dxfId="116" priority="274">
      <formula>AF8="KL"</formula>
    </cfRule>
    <cfRule type="expression" dxfId="115" priority="275">
      <formula>#REF!="KL"</formula>
    </cfRule>
  </conditionalFormatting>
  <conditionalFormatting sqref="G8:Y8">
    <cfRule type="cellIs" dxfId="114" priority="302" operator="equal">
      <formula>0</formula>
    </cfRule>
    <cfRule type="expression" dxfId="113" priority="303">
      <formula>WEEKDAY(G$5)=1</formula>
    </cfRule>
  </conditionalFormatting>
  <conditionalFormatting sqref="G8:Y8">
    <cfRule type="expression" dxfId="112" priority="300">
      <formula>WEEKDAY(G$5)=1</formula>
    </cfRule>
    <cfRule type="cellIs" dxfId="111" priority="301" operator="equal">
      <formula>0</formula>
    </cfRule>
  </conditionalFormatting>
  <conditionalFormatting sqref="G8:Y8">
    <cfRule type="expression" dxfId="110" priority="298">
      <formula>G8="KL"</formula>
    </cfRule>
    <cfRule type="expression" dxfId="109" priority="299">
      <formula>#REF!="KL"</formula>
    </cfRule>
  </conditionalFormatting>
  <conditionalFormatting sqref="AF8">
    <cfRule type="expression" dxfId="108" priority="280">
      <formula>WEEKDAY(AF$5)=1</formula>
    </cfRule>
  </conditionalFormatting>
  <conditionalFormatting sqref="G8:Y8">
    <cfRule type="expression" dxfId="107" priority="305">
      <formula>G8="O"</formula>
    </cfRule>
    <cfRule type="expression" dxfId="106" priority="306">
      <formula>G8="P/2"</formula>
    </cfRule>
    <cfRule type="expression" dxfId="105" priority="307">
      <formula>G8="P"</formula>
    </cfRule>
    <cfRule type="expression" dxfId="104" priority="308">
      <formula>$G8="P"</formula>
    </cfRule>
    <cfRule type="expression" dxfId="103" priority="309">
      <formula>#REF!="P"</formula>
    </cfRule>
  </conditionalFormatting>
  <conditionalFormatting sqref="G8:Y8">
    <cfRule type="expression" dxfId="102" priority="304">
      <formula>WEEKDAY(G$5)=1</formula>
    </cfRule>
  </conditionalFormatting>
  <conditionalFormatting sqref="AF8">
    <cfRule type="expression" dxfId="101" priority="281">
      <formula>AF8="O"</formula>
    </cfRule>
    <cfRule type="expression" dxfId="100" priority="282">
      <formula>AF8="P/2"</formula>
    </cfRule>
    <cfRule type="expression" dxfId="99" priority="283">
      <formula>AF8="P"</formula>
    </cfRule>
    <cfRule type="expression" dxfId="98" priority="284">
      <formula>$G8="P"</formula>
    </cfRule>
    <cfRule type="expression" dxfId="97" priority="285">
      <formula>#REF!="P"</formula>
    </cfRule>
  </conditionalFormatting>
  <conditionalFormatting sqref="Z8:AE8">
    <cfRule type="expression" dxfId="96" priority="155">
      <formula>Z8="O"</formula>
    </cfRule>
    <cfRule type="expression" dxfId="95" priority="156">
      <formula>Z8="P/2"</formula>
    </cfRule>
    <cfRule type="expression" dxfId="94" priority="157">
      <formula>Z8="P"</formula>
    </cfRule>
    <cfRule type="expression" dxfId="93" priority="158">
      <formula>$G8="P"</formula>
    </cfRule>
    <cfRule type="expression" dxfId="92" priority="159">
      <formula>#REF!="P"</formula>
    </cfRule>
  </conditionalFormatting>
  <conditionalFormatting sqref="Z8:AE8">
    <cfRule type="expression" dxfId="91" priority="154">
      <formula>WEEKDAY(Z$5)=1</formula>
    </cfRule>
  </conditionalFormatting>
  <conditionalFormatting sqref="Z8:AE8">
    <cfRule type="cellIs" dxfId="90" priority="152" operator="equal">
      <formula>0</formula>
    </cfRule>
    <cfRule type="expression" dxfId="89" priority="153">
      <formula>WEEKDAY(Z$5)=1</formula>
    </cfRule>
  </conditionalFormatting>
  <conditionalFormatting sqref="Z8:AE8">
    <cfRule type="expression" dxfId="88" priority="150">
      <formula>WEEKDAY(Z$5)=1</formula>
    </cfRule>
    <cfRule type="cellIs" dxfId="87" priority="151" operator="equal">
      <formula>0</formula>
    </cfRule>
  </conditionalFormatting>
  <conditionalFormatting sqref="Z8:AE8">
    <cfRule type="expression" dxfId="86" priority="148">
      <formula>Z8="KL"</formula>
    </cfRule>
    <cfRule type="expression" dxfId="85" priority="149">
      <formula>#REF!="KL"</formula>
    </cfRule>
  </conditionalFormatting>
  <conditionalFormatting sqref="AG8:AK8">
    <cfRule type="expression" dxfId="84" priority="143">
      <formula>AG8="O"</formula>
    </cfRule>
    <cfRule type="expression" dxfId="83" priority="144">
      <formula>AG8="P/2"</formula>
    </cfRule>
    <cfRule type="expression" dxfId="82" priority="145">
      <formula>AG8="P"</formula>
    </cfRule>
    <cfRule type="expression" dxfId="81" priority="146">
      <formula>$G8="P"</formula>
    </cfRule>
    <cfRule type="expression" dxfId="80" priority="147">
      <formula>#REF!="P"</formula>
    </cfRule>
  </conditionalFormatting>
  <conditionalFormatting sqref="AG8:AK8">
    <cfRule type="expression" dxfId="79" priority="142">
      <formula>WEEKDAY(AG$5)=1</formula>
    </cfRule>
  </conditionalFormatting>
  <conditionalFormatting sqref="AG8:AK8">
    <cfRule type="cellIs" dxfId="78" priority="140" operator="equal">
      <formula>0</formula>
    </cfRule>
    <cfRule type="expression" dxfId="77" priority="141">
      <formula>WEEKDAY(AG$5)=1</formula>
    </cfRule>
  </conditionalFormatting>
  <conditionalFormatting sqref="AG8:AK8">
    <cfRule type="expression" dxfId="76" priority="138">
      <formula>WEEKDAY(AG$5)=1</formula>
    </cfRule>
    <cfRule type="cellIs" dxfId="75" priority="139" operator="equal">
      <formula>0</formula>
    </cfRule>
  </conditionalFormatting>
  <conditionalFormatting sqref="AG8:AK8">
    <cfRule type="expression" dxfId="74" priority="136">
      <formula>AG8="KL"</formula>
    </cfRule>
    <cfRule type="expression" dxfId="73" priority="137">
      <formula>#REF!="KL"</formula>
    </cfRule>
  </conditionalFormatting>
  <conditionalFormatting sqref="L45:AK45">
    <cfRule type="expression" dxfId="72" priority="73">
      <formula>WEEKDAY(L$5)=1</formula>
    </cfRule>
  </conditionalFormatting>
  <conditionalFormatting sqref="L45:AK45">
    <cfRule type="cellIs" dxfId="71" priority="71" operator="equal">
      <formula>0</formula>
    </cfRule>
    <cfRule type="expression" dxfId="70" priority="72">
      <formula>WEEKDAY(L$5)=1</formula>
    </cfRule>
  </conditionalFormatting>
  <conditionalFormatting sqref="L45:AK45">
    <cfRule type="expression" dxfId="69" priority="69">
      <formula>WEEKDAY(L$5)=1</formula>
    </cfRule>
    <cfRule type="cellIs" dxfId="68" priority="70" operator="equal">
      <formula>0</formula>
    </cfRule>
  </conditionalFormatting>
  <conditionalFormatting sqref="L45:AK45">
    <cfRule type="expression" dxfId="67" priority="62">
      <formula>L45="KL"</formula>
    </cfRule>
    <cfRule type="expression" dxfId="66" priority="63">
      <formula>#REF!="KL"</formula>
    </cfRule>
  </conditionalFormatting>
  <conditionalFormatting sqref="L45:AK45">
    <cfRule type="expression" dxfId="65" priority="64">
      <formula>L45="O"</formula>
    </cfRule>
    <cfRule type="expression" dxfId="64" priority="65">
      <formula>L45="P/2"</formula>
    </cfRule>
    <cfRule type="expression" dxfId="63" priority="66">
      <formula>L45="P"</formula>
    </cfRule>
    <cfRule type="expression" dxfId="62" priority="67">
      <formula>$G45="P"</formula>
    </cfRule>
    <cfRule type="expression" dxfId="61" priority="68">
      <formula>#REF!="P"</formula>
    </cfRule>
  </conditionalFormatting>
  <conditionalFormatting sqref="L47:Q47">
    <cfRule type="expression" dxfId="60" priority="61">
      <formula>WEEKDAY(L$5)=1</formula>
    </cfRule>
  </conditionalFormatting>
  <conditionalFormatting sqref="L47:Q47">
    <cfRule type="cellIs" dxfId="59" priority="59" operator="equal">
      <formula>0</formula>
    </cfRule>
    <cfRule type="expression" dxfId="58" priority="60">
      <formula>WEEKDAY(L$5)=1</formula>
    </cfRule>
  </conditionalFormatting>
  <conditionalFormatting sqref="L47:Q47">
    <cfRule type="expression" dxfId="57" priority="57">
      <formula>WEEKDAY(L$5)=1</formula>
    </cfRule>
    <cfRule type="cellIs" dxfId="56" priority="58" operator="equal">
      <formula>0</formula>
    </cfRule>
  </conditionalFormatting>
  <conditionalFormatting sqref="L47:Q47">
    <cfRule type="expression" dxfId="55" priority="50">
      <formula>L47="KL"</formula>
    </cfRule>
    <cfRule type="expression" dxfId="54" priority="51">
      <formula>#REF!="KL"</formula>
    </cfRule>
  </conditionalFormatting>
  <conditionalFormatting sqref="L47:Q47">
    <cfRule type="expression" dxfId="53" priority="52">
      <formula>L47="O"</formula>
    </cfRule>
    <cfRule type="expression" dxfId="52" priority="53">
      <formula>L47="P/2"</formula>
    </cfRule>
    <cfRule type="expression" dxfId="51" priority="54">
      <formula>L47="P"</formula>
    </cfRule>
    <cfRule type="expression" dxfId="50" priority="55">
      <formula>$G47="P"</formula>
    </cfRule>
    <cfRule type="expression" dxfId="49" priority="56">
      <formula>#REF!="P"</formula>
    </cfRule>
  </conditionalFormatting>
  <conditionalFormatting sqref="AB46:AK46">
    <cfRule type="expression" dxfId="48" priority="49">
      <formula>WEEKDAY(AB$5)=1</formula>
    </cfRule>
  </conditionalFormatting>
  <conditionalFormatting sqref="AB46:AK46">
    <cfRule type="cellIs" dxfId="47" priority="47" operator="equal">
      <formula>0</formula>
    </cfRule>
    <cfRule type="expression" dxfId="46" priority="48">
      <formula>WEEKDAY(AB$5)=1</formula>
    </cfRule>
  </conditionalFormatting>
  <conditionalFormatting sqref="AB46:AK46">
    <cfRule type="expression" dxfId="45" priority="45">
      <formula>WEEKDAY(AB$5)=1</formula>
    </cfRule>
    <cfRule type="cellIs" dxfId="44" priority="46" operator="equal">
      <formula>0</formula>
    </cfRule>
  </conditionalFormatting>
  <conditionalFormatting sqref="AB46:AK46">
    <cfRule type="expression" dxfId="43" priority="38">
      <formula>AB46="KL"</formula>
    </cfRule>
    <cfRule type="expression" dxfId="42" priority="39">
      <formula>#REF!="KL"</formula>
    </cfRule>
  </conditionalFormatting>
  <conditionalFormatting sqref="AB46:AK46">
    <cfRule type="expression" dxfId="41" priority="40">
      <formula>AB46="O"</formula>
    </cfRule>
    <cfRule type="expression" dxfId="40" priority="41">
      <formula>AB46="P/2"</formula>
    </cfRule>
    <cfRule type="expression" dxfId="39" priority="42">
      <formula>AB46="P"</formula>
    </cfRule>
    <cfRule type="expression" dxfId="38" priority="43">
      <formula>$G46="P"</formula>
    </cfRule>
    <cfRule type="expression" dxfId="37" priority="44">
      <formula>#REF!="P"</formula>
    </cfRule>
  </conditionalFormatting>
  <conditionalFormatting sqref="K44">
    <cfRule type="expression" dxfId="36" priority="37">
      <formula>WEEKDAY(K$5)=1</formula>
    </cfRule>
  </conditionalFormatting>
  <conditionalFormatting sqref="AT44">
    <cfRule type="cellIs" dxfId="35" priority="36" operator="lessThan">
      <formula>0</formula>
    </cfRule>
  </conditionalFormatting>
  <conditionalFormatting sqref="K44">
    <cfRule type="cellIs" dxfId="34" priority="34" operator="equal">
      <formula>0</formula>
    </cfRule>
    <cfRule type="expression" dxfId="33" priority="35">
      <formula>WEEKDAY(K$5)=1</formula>
    </cfRule>
  </conditionalFormatting>
  <conditionalFormatting sqref="K44">
    <cfRule type="expression" dxfId="32" priority="32">
      <formula>WEEKDAY(K$5)=1</formula>
    </cfRule>
    <cfRule type="cellIs" dxfId="31" priority="33" operator="equal">
      <formula>0</formula>
    </cfRule>
  </conditionalFormatting>
  <conditionalFormatting sqref="K44">
    <cfRule type="expression" dxfId="30" priority="25">
      <formula>K44="KL"</formula>
    </cfRule>
    <cfRule type="expression" dxfId="29" priority="26">
      <formula>#REF!="KL"</formula>
    </cfRule>
  </conditionalFormatting>
  <conditionalFormatting sqref="K44">
    <cfRule type="expression" dxfId="28" priority="27">
      <formula>K44="O"</formula>
    </cfRule>
    <cfRule type="expression" dxfId="27" priority="28">
      <formula>K44="P/2"</formula>
    </cfRule>
    <cfRule type="expression" dxfId="26" priority="29">
      <formula>K44="P"</formula>
    </cfRule>
    <cfRule type="expression" dxfId="25" priority="30">
      <formula>$G44="P"</formula>
    </cfRule>
    <cfRule type="expression" dxfId="24" priority="31">
      <formula>#REF!="P"</formula>
    </cfRule>
  </conditionalFormatting>
  <conditionalFormatting sqref="L44:AK44">
    <cfRule type="expression" dxfId="23" priority="24">
      <formula>WEEKDAY(L$5)=1</formula>
    </cfRule>
  </conditionalFormatting>
  <conditionalFormatting sqref="L44:AK44">
    <cfRule type="cellIs" dxfId="22" priority="22" operator="equal">
      <formula>0</formula>
    </cfRule>
    <cfRule type="expression" dxfId="21" priority="23">
      <formula>WEEKDAY(L$5)=1</formula>
    </cfRule>
  </conditionalFormatting>
  <conditionalFormatting sqref="L44:AK44">
    <cfRule type="expression" dxfId="20" priority="20">
      <formula>WEEKDAY(L$5)=1</formula>
    </cfRule>
    <cfRule type="cellIs" dxfId="19" priority="21" operator="equal">
      <formula>0</formula>
    </cfRule>
  </conditionalFormatting>
  <conditionalFormatting sqref="L44:AK44">
    <cfRule type="expression" dxfId="18" priority="13">
      <formula>L44="KL"</formula>
    </cfRule>
    <cfRule type="expression" dxfId="17" priority="14">
      <formula>#REF!="KL"</formula>
    </cfRule>
  </conditionalFormatting>
  <conditionalFormatting sqref="L44:AK44">
    <cfRule type="expression" dxfId="16" priority="15">
      <formula>L44="O"</formula>
    </cfRule>
    <cfRule type="expression" dxfId="15" priority="16">
      <formula>L44="P/2"</formula>
    </cfRule>
    <cfRule type="expression" dxfId="14" priority="17">
      <formula>L44="P"</formula>
    </cfRule>
    <cfRule type="expression" dxfId="13" priority="18">
      <formula>$G44="P"</formula>
    </cfRule>
    <cfRule type="expression" dxfId="12" priority="19">
      <formula>#REF!="P"</formula>
    </cfRule>
  </conditionalFormatting>
  <conditionalFormatting sqref="G44:J44">
    <cfRule type="expression" dxfId="11" priority="12">
      <formula>WEEKDAY(G$5)=1</formula>
    </cfRule>
  </conditionalFormatting>
  <conditionalFormatting sqref="G44:J44">
    <cfRule type="cellIs" dxfId="10" priority="10" operator="equal">
      <formula>0</formula>
    </cfRule>
    <cfRule type="expression" dxfId="9" priority="11">
      <formula>WEEKDAY(G$5)=1</formula>
    </cfRule>
  </conditionalFormatting>
  <conditionalFormatting sqref="G44:J44">
    <cfRule type="expression" dxfId="8" priority="8">
      <formula>WEEKDAY(G$5)=1</formula>
    </cfRule>
    <cfRule type="cellIs" dxfId="7" priority="9" operator="equal">
      <formula>0</formula>
    </cfRule>
  </conditionalFormatting>
  <conditionalFormatting sqref="G44:J44">
    <cfRule type="expression" dxfId="6" priority="1">
      <formula>G44="KL"</formula>
    </cfRule>
    <cfRule type="expression" dxfId="5" priority="2">
      <formula>#REF!="KL"</formula>
    </cfRule>
  </conditionalFormatting>
  <conditionalFormatting sqref="G44:J44">
    <cfRule type="expression" dxfId="4" priority="3">
      <formula>G44="O"</formula>
    </cfRule>
    <cfRule type="expression" dxfId="3" priority="4">
      <formula>G44="P/2"</formula>
    </cfRule>
    <cfRule type="expression" dxfId="2" priority="5">
      <formula>G44="P"</formula>
    </cfRule>
    <cfRule type="expression" dxfId="1" priority="6">
      <formula>$G44="P"</formula>
    </cfRule>
    <cfRule type="expression" dxfId="0" priority="7">
      <formula>#REF!="P"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T01.26</vt:lpstr>
      <vt:lpstr>T02.26</vt:lpstr>
      <vt:lpstr>T03.26</vt:lpstr>
      <vt:lpstr>T04.26</vt:lpstr>
      <vt:lpstr>T05.26</vt:lpstr>
      <vt:lpstr>T06.26</vt:lpstr>
      <vt:lpstr>T07.26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2025-09-10T07:03:50Z</cp:lastPrinted>
  <dcterms:created xsi:type="dcterms:W3CDTF">2024-01-16T01:38:14Z</dcterms:created>
  <dcterms:modified xsi:type="dcterms:W3CDTF">2026-08-03T05:48:11Z</dcterms:modified>
</cp:coreProperties>
</file>