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n/Downloads/SMM750_Minkyeong_Kwon/"/>
    </mc:Choice>
  </mc:AlternateContent>
  <xr:revisionPtr revIDLastSave="0" documentId="13_ncr:1_{208E74C7-93CE-9F4C-B45D-869C6F10C844}" xr6:coauthVersionLast="47" xr6:coauthVersionMax="47" xr10:uidLastSave="{00000000-0000-0000-0000-000000000000}"/>
  <bookViews>
    <workbookView xWindow="1140" yWindow="780" windowWidth="33060" windowHeight="21360" xr2:uid="{0D24D469-6AC9-D64F-BD6F-FC200A4B6717}"/>
  </bookViews>
  <sheets>
    <sheet name="optimization" sheetId="1" r:id="rId1"/>
  </sheets>
  <definedNames>
    <definedName name="solver_adj" localSheetId="0" hidden="1">optimization!$G$4:$G$20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optimization!$B$30</definedName>
    <definedName name="solver_lhs2" localSheetId="0" hidden="1">optimization!$B$33</definedName>
    <definedName name="solver_lhs3" localSheetId="0" hidden="1">optimization!$B$36:$B$38</definedName>
    <definedName name="solver_lhs4" localSheetId="0" hidden="1">optimization!$G$4:$G$20</definedName>
    <definedName name="solver_lhs5" localSheetId="0" hidden="1">optimization!$G$4:$G$20</definedName>
    <definedName name="solver_lhs6" localSheetId="0" hidden="1">optimization!$O$16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optimization!$N$25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5</definedName>
    <definedName name="solver_rel5" localSheetId="0" hidden="1">5</definedName>
    <definedName name="solver_rel6" localSheetId="0" hidden="1">1</definedName>
    <definedName name="solver_rhs1" localSheetId="0" hidden="1">optimization!$D$30</definedName>
    <definedName name="solver_rhs2" localSheetId="0" hidden="1">optimization!$D$33</definedName>
    <definedName name="solver_rhs3" localSheetId="0" hidden="1">optimization!$D$36:$D$38</definedName>
    <definedName name="solver_rhs4" localSheetId="0" hidden="1">"binary"</definedName>
    <definedName name="solver_rhs5" localSheetId="0" hidden="1">"binary"</definedName>
    <definedName name="solver_rhs6" localSheetId="0" hidden="1">optimization!$P$16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D36" i="1"/>
  <c r="K12" i="1"/>
  <c r="N12" i="1" s="1"/>
  <c r="K4" i="1"/>
  <c r="N4" i="1" s="1"/>
  <c r="D37" i="1"/>
  <c r="D38" i="1"/>
  <c r="D48" i="1"/>
  <c r="K5" i="1"/>
  <c r="I5" i="1" s="1"/>
  <c r="K6" i="1"/>
  <c r="I6" i="1" s="1"/>
  <c r="K7" i="1"/>
  <c r="N8" i="1"/>
  <c r="K9" i="1"/>
  <c r="I9" i="1" s="1"/>
  <c r="K10" i="1"/>
  <c r="I10" i="1" s="1"/>
  <c r="K11" i="1"/>
  <c r="I11" i="1" s="1"/>
  <c r="K13" i="1"/>
  <c r="N13" i="1" s="1"/>
  <c r="K14" i="1"/>
  <c r="N14" i="1" s="1"/>
  <c r="K15" i="1"/>
  <c r="N15" i="1" s="1"/>
  <c r="K16" i="1"/>
  <c r="N16" i="1" s="1"/>
  <c r="K17" i="1"/>
  <c r="N17" i="1" s="1"/>
  <c r="K18" i="1"/>
  <c r="I18" i="1" s="1"/>
  <c r="K19" i="1"/>
  <c r="I19" i="1" s="1"/>
  <c r="K20" i="1"/>
  <c r="I20" i="1" s="1"/>
  <c r="B33" i="1" l="1"/>
  <c r="L7" i="1"/>
  <c r="B37" i="1" s="1"/>
  <c r="I12" i="1"/>
  <c r="N19" i="1"/>
  <c r="N20" i="1"/>
  <c r="N11" i="1"/>
  <c r="N10" i="1"/>
  <c r="N6" i="1"/>
  <c r="N9" i="1"/>
  <c r="N18" i="1"/>
  <c r="I17" i="1"/>
  <c r="I16" i="1"/>
  <c r="I15" i="1"/>
  <c r="I14" i="1"/>
  <c r="I4" i="1"/>
  <c r="I13" i="1"/>
  <c r="L14" i="1"/>
  <c r="B38" i="1" s="1"/>
  <c r="N5" i="1"/>
  <c r="I8" i="1"/>
  <c r="I7" i="1"/>
  <c r="L4" i="1"/>
  <c r="B36" i="1" s="1"/>
  <c r="N7" i="1"/>
  <c r="G23" i="1"/>
  <c r="E23" i="1"/>
  <c r="B30" i="1" l="1"/>
  <c r="N25" i="1"/>
</calcChain>
</file>

<file path=xl/sharedStrings.xml><?xml version="1.0" encoding="utf-8"?>
<sst xmlns="http://schemas.openxmlformats.org/spreadsheetml/2006/main" count="57" uniqueCount="43">
  <si>
    <t>HR</t>
  </si>
  <si>
    <t>R&amp;D</t>
  </si>
  <si>
    <t>Sales</t>
  </si>
  <si>
    <t>Department</t>
  </si>
  <si>
    <t>Human Resources 1</t>
  </si>
  <si>
    <t>Human Resources 2</t>
  </si>
  <si>
    <t>Human Resources 3</t>
  </si>
  <si>
    <t>Research &amp; Development 1</t>
  </si>
  <si>
    <t>Research &amp; Development 2</t>
  </si>
  <si>
    <t>Research &amp; Development 3</t>
  </si>
  <si>
    <t>Research &amp; Development 4</t>
  </si>
  <si>
    <t>Research &amp; Development 5</t>
  </si>
  <si>
    <t>Research &amp; Development 6</t>
  </si>
  <si>
    <t>Sales 1</t>
  </si>
  <si>
    <t>Sales 2</t>
  </si>
  <si>
    <t>Sales 3</t>
  </si>
  <si>
    <t>Sales 4</t>
  </si>
  <si>
    <t>Sales 5</t>
  </si>
  <si>
    <t>Sales 6</t>
  </si>
  <si>
    <t>Sales 7</t>
  </si>
  <si>
    <t>Data</t>
  </si>
  <si>
    <t>Total Number of Employees</t>
  </si>
  <si>
    <t>Average Severance Cost</t>
  </si>
  <si>
    <t>Average RCC Acceptance Likelihood</t>
  </si>
  <si>
    <t>Average Monthly Income</t>
  </si>
  <si>
    <t>Decision variable</t>
  </si>
  <si>
    <t>Constraints</t>
  </si>
  <si>
    <t>Number of Employees Accepting RCC</t>
  </si>
  <si>
    <t>Severance Cost</t>
  </si>
  <si>
    <t>Total Severance Cost</t>
  </si>
  <si>
    <t>Number of Employees</t>
  </si>
  <si>
    <t>&lt;=</t>
  </si>
  <si>
    <t>&gt;=</t>
  </si>
  <si>
    <t>Salary Cut</t>
  </si>
  <si>
    <t>Total Attition</t>
  </si>
  <si>
    <t>Attrition of Each Department</t>
  </si>
  <si>
    <t>Objective</t>
  </si>
  <si>
    <t>Total Attrition in Department</t>
  </si>
  <si>
    <t>Maximum 20% Each Department</t>
  </si>
  <si>
    <t>Total Number of Groups with RCC Offers</t>
  </si>
  <si>
    <t>Group Size</t>
  </si>
  <si>
    <t>RCC Offer</t>
  </si>
  <si>
    <t>Research &amp; Development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</si>
</sst>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7" x14ac:knownFonts="1">
    <font>
      <sz val="12"/>
      <color theme="1"/>
      <name val="Aptos Narrow"/>
      <family val="2"/>
      <scheme val="minor"/>
    </font>
    <font>
      <sz val="12"/>
      <color rgb="FFCCCCCC"/>
      <name val="Menlo"/>
      <family val="2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rgb="FFFFB7B9"/>
        <bgColor indexed="64"/>
      </patternFill>
    </fill>
    <fill>
      <patternFill patternType="solid">
        <fgColor rgb="FFFFE79A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2" fontId="6" fillId="2" borderId="0"/>
    <xf numFmtId="0" fontId="3" fillId="0" borderId="1">
      <alignment horizontal="center"/>
    </xf>
    <xf numFmtId="0" fontId="6" fillId="3" borderId="0"/>
    <xf numFmtId="0" fontId="6" fillId="5" borderId="0"/>
  </cellStyleXfs>
  <cellXfs count="26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6" fillId="0" borderId="0" xfId="3" applyNumberFormat="1" applyFill="1"/>
    <xf numFmtId="0" fontId="0" fillId="4" borderId="0" xfId="0" applyFill="1" applyAlignment="1">
      <alignment horizontal="center"/>
    </xf>
    <xf numFmtId="2" fontId="6" fillId="0" borderId="0" xfId="1" applyFill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2" fontId="6" fillId="3" borderId="0" xfId="3" applyNumberFormat="1" applyAlignment="1">
      <alignment horizontal="center"/>
    </xf>
    <xf numFmtId="0" fontId="6" fillId="3" borderId="0" xfId="3" applyAlignment="1">
      <alignment horizontal="center"/>
    </xf>
    <xf numFmtId="0" fontId="6" fillId="0" borderId="0" xfId="4" applyFill="1"/>
    <xf numFmtId="0" fontId="0" fillId="0" borderId="0" xfId="0" applyAlignment="1">
      <alignment horizontal="right"/>
    </xf>
    <xf numFmtId="2" fontId="0" fillId="0" borderId="0" xfId="0" applyNumberFormat="1"/>
    <xf numFmtId="2" fontId="0" fillId="0" borderId="0" xfId="0" quotePrefix="1" applyNumberFormat="1"/>
    <xf numFmtId="164" fontId="6" fillId="3" borderId="0" xfId="3" applyNumberFormat="1" applyAlignment="1">
      <alignment horizontal="center"/>
    </xf>
    <xf numFmtId="2" fontId="6" fillId="5" borderId="0" xfId="4" applyNumberFormat="1"/>
    <xf numFmtId="1" fontId="0" fillId="0" borderId="0" xfId="0" applyNumberFormat="1"/>
    <xf numFmtId="165" fontId="0" fillId="0" borderId="0" xfId="0" quotePrefix="1" applyNumberFormat="1"/>
    <xf numFmtId="165" fontId="0" fillId="0" borderId="0" xfId="0" applyNumberFormat="1"/>
    <xf numFmtId="0" fontId="3" fillId="0" borderId="1" xfId="2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Constraints" xfId="3" xr:uid="{D8311C25-000D-5A48-9F4A-F98495FBC3CB}"/>
    <cellStyle name="Decision Vars" xfId="1" xr:uid="{CCA48C19-0BD8-1948-94CE-7B5C61CD6F3D}"/>
    <cellStyle name="Header" xfId="2" xr:uid="{71EA3D1F-9511-794C-BBFA-F9176E462AC0}"/>
    <cellStyle name="Normal" xfId="0" builtinId="0"/>
    <cellStyle name="Objective" xfId="4" xr:uid="{1D3238F0-919E-CA4B-AAE1-CE12D76D3812}"/>
  </cellStyles>
  <dxfs count="0"/>
  <tableStyles count="0" defaultTableStyle="TableStyleMedium2" defaultPivotStyle="PivotStyleLight16"/>
  <colors>
    <mruColors>
      <color rgb="FFFFE79A"/>
      <color rgb="FFFCFF2D"/>
      <color rgb="FFF0EF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9AD5A-F4D5-8745-83DE-6DC346519EE0}">
  <dimension ref="A1:P48"/>
  <sheetViews>
    <sheetView tabSelected="1" workbookViewId="0">
      <selection activeCell="G30" sqref="G30"/>
    </sheetView>
  </sheetViews>
  <sheetFormatPr baseColWidth="10" defaultRowHeight="16" x14ac:dyDescent="0.2"/>
  <cols>
    <col min="1" max="1" width="23.5" customWidth="1"/>
    <col min="2" max="2" width="22.6640625" customWidth="1"/>
    <col min="3" max="3" width="34.83203125" customWidth="1"/>
    <col min="4" max="4" width="27.6640625" customWidth="1"/>
    <col min="5" max="5" width="24.1640625" customWidth="1"/>
    <col min="6" max="6" width="5" customWidth="1"/>
    <col min="7" max="7" width="25.33203125" customWidth="1"/>
    <col min="8" max="8" width="4" customWidth="1"/>
    <col min="11" max="11" width="33.1640625" customWidth="1"/>
    <col min="12" max="12" width="24.1640625" customWidth="1"/>
    <col min="13" max="13" width="4.1640625" customWidth="1"/>
    <col min="14" max="14" width="18" customWidth="1"/>
    <col min="17" max="17" width="19.6640625" customWidth="1"/>
  </cols>
  <sheetData>
    <row r="1" spans="1:16" x14ac:dyDescent="0.2">
      <c r="A1" s="23" t="s">
        <v>20</v>
      </c>
      <c r="B1" s="23"/>
      <c r="C1" s="23"/>
      <c r="D1" s="23"/>
      <c r="E1" s="23"/>
      <c r="G1" s="4" t="s">
        <v>25</v>
      </c>
      <c r="H1" s="5"/>
      <c r="I1" s="23" t="s">
        <v>26</v>
      </c>
      <c r="J1" s="23"/>
      <c r="K1" s="23"/>
      <c r="L1" s="23"/>
      <c r="M1" s="5"/>
      <c r="N1" s="4" t="s">
        <v>36</v>
      </c>
    </row>
    <row r="2" spans="1:16" x14ac:dyDescent="0.2">
      <c r="A2" s="5"/>
      <c r="B2" s="5"/>
      <c r="C2" s="5"/>
      <c r="D2" s="5"/>
      <c r="E2" s="5"/>
      <c r="G2" s="5"/>
      <c r="H2" s="5"/>
      <c r="I2" s="5"/>
      <c r="J2" s="5"/>
      <c r="K2" s="5"/>
      <c r="L2" s="5"/>
      <c r="M2" s="5"/>
      <c r="N2" s="5"/>
    </row>
    <row r="3" spans="1:16" s="5" customFormat="1" x14ac:dyDescent="0.2">
      <c r="A3" s="4" t="s">
        <v>3</v>
      </c>
      <c r="B3" s="4" t="s">
        <v>22</v>
      </c>
      <c r="C3" s="4" t="s">
        <v>23</v>
      </c>
      <c r="D3" s="4" t="s">
        <v>24</v>
      </c>
      <c r="E3" s="4" t="s">
        <v>40</v>
      </c>
      <c r="G3" s="4" t="s">
        <v>41</v>
      </c>
      <c r="I3" s="4" t="s">
        <v>33</v>
      </c>
      <c r="J3" s="4" t="s">
        <v>3</v>
      </c>
      <c r="K3" s="4" t="s">
        <v>27</v>
      </c>
      <c r="L3" s="4" t="s">
        <v>37</v>
      </c>
      <c r="N3" s="4" t="s">
        <v>28</v>
      </c>
    </row>
    <row r="4" spans="1:16" x14ac:dyDescent="0.2">
      <c r="A4" t="s">
        <v>4</v>
      </c>
      <c r="B4" s="16">
        <v>6699.20237857142</v>
      </c>
      <c r="C4" s="20">
        <v>0.57625714285714202</v>
      </c>
      <c r="D4" s="16">
        <v>3964.6428571428501</v>
      </c>
      <c r="E4" s="19">
        <v>14</v>
      </c>
      <c r="G4" s="7">
        <v>0</v>
      </c>
      <c r="H4" s="3"/>
      <c r="I4">
        <f>K4*D4*12</f>
        <v>0</v>
      </c>
      <c r="J4" s="24" t="s">
        <v>0</v>
      </c>
      <c r="K4" s="10">
        <f>E4*C4*G4</f>
        <v>0</v>
      </c>
      <c r="L4" s="25">
        <f>SUM(K4:K6)</f>
        <v>0</v>
      </c>
      <c r="M4" s="3"/>
      <c r="N4">
        <f>B4*K4</f>
        <v>0</v>
      </c>
    </row>
    <row r="5" spans="1:16" x14ac:dyDescent="0.2">
      <c r="A5" t="s">
        <v>5</v>
      </c>
      <c r="B5" s="15">
        <v>36086.333339999997</v>
      </c>
      <c r="C5" s="21">
        <v>0.22978000000000001</v>
      </c>
      <c r="D5" s="15">
        <v>8996</v>
      </c>
      <c r="E5" s="19">
        <v>5</v>
      </c>
      <c r="G5" s="7">
        <v>0</v>
      </c>
      <c r="H5" s="3"/>
      <c r="I5">
        <f t="shared" ref="I5:I20" si="0">K5*D5*12</f>
        <v>0</v>
      </c>
      <c r="J5" s="24"/>
      <c r="K5" s="10">
        <f t="shared" ref="K5:K20" si="1">E5*C5*G5</f>
        <v>0</v>
      </c>
      <c r="L5" s="25"/>
      <c r="M5" s="3"/>
      <c r="N5">
        <f t="shared" ref="N5:N20" si="2">B5*K5</f>
        <v>0</v>
      </c>
    </row>
    <row r="6" spans="1:16" x14ac:dyDescent="0.2">
      <c r="A6" t="s">
        <v>6</v>
      </c>
      <c r="B6" s="15">
        <v>127889.16665</v>
      </c>
      <c r="C6" s="21">
        <v>0.25614999999999999</v>
      </c>
      <c r="D6" s="15">
        <v>17813</v>
      </c>
      <c r="E6" s="19">
        <v>2</v>
      </c>
      <c r="G6" s="7">
        <v>0</v>
      </c>
      <c r="H6" s="3"/>
      <c r="I6">
        <f t="shared" si="0"/>
        <v>0</v>
      </c>
      <c r="J6" s="24"/>
      <c r="K6" s="10">
        <f t="shared" si="1"/>
        <v>0</v>
      </c>
      <c r="L6" s="25"/>
      <c r="M6" s="3"/>
      <c r="N6">
        <f t="shared" si="2"/>
        <v>0</v>
      </c>
    </row>
    <row r="7" spans="1:16" x14ac:dyDescent="0.2">
      <c r="A7" t="s">
        <v>7</v>
      </c>
      <c r="B7" s="16">
        <v>12913.5317428571</v>
      </c>
      <c r="C7" s="20">
        <v>0.46554285714285698</v>
      </c>
      <c r="D7" s="16">
        <v>6069.7619047619</v>
      </c>
      <c r="E7" s="19">
        <v>21</v>
      </c>
      <c r="G7" s="7">
        <v>0</v>
      </c>
      <c r="H7" s="3"/>
      <c r="I7">
        <f t="shared" si="0"/>
        <v>0</v>
      </c>
      <c r="J7" s="24" t="s">
        <v>1</v>
      </c>
      <c r="K7" s="10">
        <f t="shared" si="1"/>
        <v>0</v>
      </c>
      <c r="L7" s="25">
        <f>SUM(K7:K13)</f>
        <v>22.250599999999967</v>
      </c>
      <c r="M7" s="3"/>
      <c r="N7">
        <f t="shared" si="2"/>
        <v>0</v>
      </c>
    </row>
    <row r="8" spans="1:16" x14ac:dyDescent="0.2">
      <c r="A8" t="s">
        <v>8</v>
      </c>
      <c r="B8" s="16">
        <v>5555.2361104166603</v>
      </c>
      <c r="C8" s="20">
        <v>0.46355416666666599</v>
      </c>
      <c r="D8" s="15">
        <v>4935.8125</v>
      </c>
      <c r="E8" s="19">
        <v>48</v>
      </c>
      <c r="G8" s="7">
        <v>1</v>
      </c>
      <c r="H8" s="3"/>
      <c r="I8">
        <f t="shared" si="0"/>
        <v>1317897.4753499981</v>
      </c>
      <c r="J8" s="24"/>
      <c r="K8" s="10">
        <f>E8*C8*G8</f>
        <v>22.250599999999967</v>
      </c>
      <c r="L8" s="25"/>
      <c r="M8" s="3"/>
      <c r="N8">
        <f t="shared" si="2"/>
        <v>123607.33659843676</v>
      </c>
    </row>
    <row r="9" spans="1:16" x14ac:dyDescent="0.2">
      <c r="A9" t="s">
        <v>9</v>
      </c>
      <c r="B9" s="16">
        <v>9439.7767857142808</v>
      </c>
      <c r="C9" s="20">
        <v>0.28615357142857101</v>
      </c>
      <c r="D9" s="16">
        <v>5743.8571428571404</v>
      </c>
      <c r="E9" s="19">
        <v>28</v>
      </c>
      <c r="G9" s="7">
        <v>0</v>
      </c>
      <c r="H9" s="3"/>
      <c r="I9">
        <f t="shared" si="0"/>
        <v>0</v>
      </c>
      <c r="J9" s="24"/>
      <c r="K9" s="10">
        <f t="shared" si="1"/>
        <v>0</v>
      </c>
      <c r="L9" s="25"/>
      <c r="M9" s="3"/>
      <c r="N9">
        <f t="shared" si="2"/>
        <v>0</v>
      </c>
      <c r="P9" s="1"/>
    </row>
    <row r="10" spans="1:16" x14ac:dyDescent="0.2">
      <c r="A10" t="s">
        <v>10</v>
      </c>
      <c r="B10" s="16">
        <v>11936.1632632653</v>
      </c>
      <c r="C10" s="21">
        <v>0.50749591836734698</v>
      </c>
      <c r="D10" s="16">
        <v>5605.48979591836</v>
      </c>
      <c r="E10" s="19">
        <v>49</v>
      </c>
      <c r="G10" s="7">
        <v>0</v>
      </c>
      <c r="H10" s="3"/>
      <c r="I10">
        <f t="shared" si="0"/>
        <v>0</v>
      </c>
      <c r="J10" s="24"/>
      <c r="K10" s="10">
        <f t="shared" si="1"/>
        <v>0</v>
      </c>
      <c r="L10" s="25"/>
      <c r="M10" s="3"/>
      <c r="N10">
        <f t="shared" si="2"/>
        <v>0</v>
      </c>
    </row>
    <row r="11" spans="1:16" x14ac:dyDescent="0.2">
      <c r="A11" t="s">
        <v>11</v>
      </c>
      <c r="B11" s="15">
        <v>106482.68333</v>
      </c>
      <c r="C11" s="21">
        <v>0.24034</v>
      </c>
      <c r="D11" s="15">
        <v>13138.85</v>
      </c>
      <c r="E11" s="19">
        <v>20</v>
      </c>
      <c r="G11" s="7">
        <v>0</v>
      </c>
      <c r="H11" s="3"/>
      <c r="I11">
        <f t="shared" si="0"/>
        <v>0</v>
      </c>
      <c r="J11" s="24"/>
      <c r="K11" s="10">
        <f t="shared" si="1"/>
        <v>0</v>
      </c>
      <c r="L11" s="25"/>
      <c r="M11" s="3"/>
      <c r="N11">
        <f t="shared" si="2"/>
        <v>0</v>
      </c>
    </row>
    <row r="12" spans="1:16" x14ac:dyDescent="0.2">
      <c r="A12" t="s">
        <v>12</v>
      </c>
      <c r="B12" s="16">
        <v>9504.5318359550492</v>
      </c>
      <c r="C12" s="20">
        <v>0.38926741573033702</v>
      </c>
      <c r="D12" s="16">
        <v>4542.3483146067401</v>
      </c>
      <c r="E12" s="19">
        <v>89</v>
      </c>
      <c r="G12" s="7">
        <v>0</v>
      </c>
      <c r="H12" s="3"/>
      <c r="I12">
        <f t="shared" si="0"/>
        <v>0</v>
      </c>
      <c r="J12" s="24"/>
      <c r="K12" s="10">
        <f t="shared" si="1"/>
        <v>0</v>
      </c>
      <c r="L12" s="25"/>
      <c r="M12" s="3"/>
      <c r="N12">
        <f t="shared" si="2"/>
        <v>0</v>
      </c>
    </row>
    <row r="13" spans="1:16" x14ac:dyDescent="0.2">
      <c r="A13" t="s">
        <v>42</v>
      </c>
      <c r="B13" s="16">
        <v>17276.627776666599</v>
      </c>
      <c r="C13" s="20">
        <v>0.34031666666666599</v>
      </c>
      <c r="D13" s="15">
        <v>11918.9</v>
      </c>
      <c r="E13" s="19">
        <v>30</v>
      </c>
      <c r="G13" s="7">
        <v>0</v>
      </c>
      <c r="H13" s="3"/>
      <c r="I13">
        <f t="shared" si="0"/>
        <v>0</v>
      </c>
      <c r="J13" s="24"/>
      <c r="K13" s="10">
        <f t="shared" si="1"/>
        <v>0</v>
      </c>
      <c r="L13" s="25"/>
      <c r="M13" s="3"/>
      <c r="N13">
        <f t="shared" si="2"/>
        <v>0</v>
      </c>
    </row>
    <row r="14" spans="1:16" x14ac:dyDescent="0.2">
      <c r="A14" t="s">
        <v>13</v>
      </c>
      <c r="B14" s="16">
        <v>10451.2696058823</v>
      </c>
      <c r="C14" s="21">
        <v>0.3705</v>
      </c>
      <c r="D14" s="15">
        <v>5854.3529411764703</v>
      </c>
      <c r="E14" s="19">
        <v>17</v>
      </c>
      <c r="G14" s="7">
        <v>1</v>
      </c>
      <c r="H14" s="3"/>
      <c r="I14">
        <f t="shared" si="0"/>
        <v>442483.70400000003</v>
      </c>
      <c r="J14" s="24" t="s">
        <v>2</v>
      </c>
      <c r="K14" s="10">
        <f t="shared" si="1"/>
        <v>6.2984999999999998</v>
      </c>
      <c r="L14" s="25">
        <f>SUM(K14:K20)</f>
        <v>21.127299999999984</v>
      </c>
      <c r="M14" s="3"/>
      <c r="N14">
        <f t="shared" si="2"/>
        <v>65827.32161264967</v>
      </c>
    </row>
    <row r="15" spans="1:16" x14ac:dyDescent="0.2">
      <c r="A15" t="s">
        <v>14</v>
      </c>
      <c r="B15" s="15">
        <v>87048.933319999996</v>
      </c>
      <c r="C15" s="21">
        <v>0.27651999999999999</v>
      </c>
      <c r="D15" s="15">
        <v>12984.4</v>
      </c>
      <c r="E15" s="19">
        <v>5</v>
      </c>
      <c r="G15" s="7">
        <v>0</v>
      </c>
      <c r="H15" s="3"/>
      <c r="I15">
        <f t="shared" si="0"/>
        <v>0</v>
      </c>
      <c r="J15" s="24"/>
      <c r="K15" s="10">
        <f t="shared" si="1"/>
        <v>0</v>
      </c>
      <c r="L15" s="25"/>
      <c r="M15" s="3"/>
      <c r="N15">
        <f t="shared" si="2"/>
        <v>0</v>
      </c>
    </row>
    <row r="16" spans="1:16" x14ac:dyDescent="0.2">
      <c r="A16" t="s">
        <v>15</v>
      </c>
      <c r="B16" s="16">
        <v>10482.4199352941</v>
      </c>
      <c r="C16" s="20">
        <v>0.38499411764705799</v>
      </c>
      <c r="D16" s="16">
        <v>5486.9607843137201</v>
      </c>
      <c r="E16" s="19">
        <v>51</v>
      </c>
      <c r="G16" s="7">
        <v>0</v>
      </c>
      <c r="H16" s="3"/>
      <c r="I16">
        <f t="shared" si="0"/>
        <v>0</v>
      </c>
      <c r="J16" s="24"/>
      <c r="K16" s="10">
        <f t="shared" si="1"/>
        <v>0</v>
      </c>
      <c r="L16" s="25"/>
      <c r="M16" s="3"/>
      <c r="N16">
        <f t="shared" si="2"/>
        <v>0</v>
      </c>
    </row>
    <row r="17" spans="1:14" x14ac:dyDescent="0.2">
      <c r="A17" t="s">
        <v>16</v>
      </c>
      <c r="B17" s="15">
        <v>18139.820834999999</v>
      </c>
      <c r="C17" s="20">
        <v>0.46380499999999902</v>
      </c>
      <c r="D17" s="15">
        <v>6578.5</v>
      </c>
      <c r="E17" s="19">
        <v>20</v>
      </c>
      <c r="G17" s="7">
        <v>0</v>
      </c>
      <c r="H17" s="3"/>
      <c r="I17">
        <f t="shared" si="0"/>
        <v>0</v>
      </c>
      <c r="J17" s="24"/>
      <c r="K17" s="10">
        <f t="shared" si="1"/>
        <v>0</v>
      </c>
      <c r="L17" s="25"/>
      <c r="M17" s="3"/>
      <c r="N17">
        <f t="shared" si="2"/>
        <v>0</v>
      </c>
    </row>
    <row r="18" spans="1:14" x14ac:dyDescent="0.2">
      <c r="A18" t="s">
        <v>17</v>
      </c>
      <c r="B18" s="16">
        <v>118527.518522222</v>
      </c>
      <c r="C18" s="20">
        <v>0.32983333333333298</v>
      </c>
      <c r="D18" s="16">
        <v>13198.4444444444</v>
      </c>
      <c r="E18" s="19">
        <v>9</v>
      </c>
      <c r="G18" s="7">
        <v>0</v>
      </c>
      <c r="H18" s="3"/>
      <c r="I18">
        <f t="shared" si="0"/>
        <v>0</v>
      </c>
      <c r="J18" s="24"/>
      <c r="K18" s="10">
        <f t="shared" si="1"/>
        <v>0</v>
      </c>
      <c r="L18" s="25"/>
      <c r="M18" s="3"/>
      <c r="N18">
        <f t="shared" si="2"/>
        <v>0</v>
      </c>
    </row>
    <row r="19" spans="1:14" x14ac:dyDescent="0.2">
      <c r="A19" t="s">
        <v>18</v>
      </c>
      <c r="B19" s="16">
        <v>10082.104166666601</v>
      </c>
      <c r="C19" s="21">
        <v>0.39360000000000001</v>
      </c>
      <c r="D19" s="15">
        <v>11916.5</v>
      </c>
      <c r="E19" s="19">
        <v>12</v>
      </c>
      <c r="G19" s="7">
        <v>1</v>
      </c>
      <c r="H19" s="3"/>
      <c r="I19">
        <f t="shared" si="0"/>
        <v>675408.15360000008</v>
      </c>
      <c r="J19" s="24"/>
      <c r="K19" s="10">
        <f t="shared" si="1"/>
        <v>4.7232000000000003</v>
      </c>
      <c r="L19" s="25"/>
      <c r="M19" s="3"/>
      <c r="N19">
        <f t="shared" si="2"/>
        <v>47619.794399999693</v>
      </c>
    </row>
    <row r="20" spans="1:14" x14ac:dyDescent="0.2">
      <c r="A20" t="s">
        <v>19</v>
      </c>
      <c r="B20" s="16">
        <v>5823.7698428571402</v>
      </c>
      <c r="C20" s="20">
        <v>0.48121904761904699</v>
      </c>
      <c r="D20" s="16">
        <v>5915.6190476190404</v>
      </c>
      <c r="E20" s="19">
        <v>21</v>
      </c>
      <c r="G20" s="7">
        <v>1</v>
      </c>
      <c r="H20" s="3"/>
      <c r="I20">
        <f t="shared" si="0"/>
        <v>717370.55817142676</v>
      </c>
      <c r="J20" s="24"/>
      <c r="K20" s="10">
        <f t="shared" si="1"/>
        <v>10.105599999999987</v>
      </c>
      <c r="L20" s="25"/>
      <c r="M20" s="3"/>
      <c r="N20">
        <f t="shared" si="2"/>
        <v>58852.688523977042</v>
      </c>
    </row>
    <row r="21" spans="1:14" x14ac:dyDescent="0.2">
      <c r="I21" s="6"/>
      <c r="J21" s="6"/>
      <c r="K21" s="6"/>
      <c r="L21" s="6"/>
      <c r="M21" s="6"/>
    </row>
    <row r="22" spans="1:14" x14ac:dyDescent="0.2">
      <c r="E22" s="2" t="s">
        <v>21</v>
      </c>
      <c r="G22" s="2" t="s">
        <v>39</v>
      </c>
      <c r="N22" s="2"/>
    </row>
    <row r="23" spans="1:14" x14ac:dyDescent="0.2">
      <c r="E23">
        <f>SUM(E4:E20)</f>
        <v>441</v>
      </c>
      <c r="G23">
        <f>SUM(G4:G20)</f>
        <v>4</v>
      </c>
    </row>
    <row r="24" spans="1:14" x14ac:dyDescent="0.2">
      <c r="N24" s="2" t="s">
        <v>29</v>
      </c>
    </row>
    <row r="25" spans="1:14" x14ac:dyDescent="0.2">
      <c r="N25" s="18">
        <f>SUM(N4:N20)</f>
        <v>295907.14113506314</v>
      </c>
    </row>
    <row r="26" spans="1:14" x14ac:dyDescent="0.2">
      <c r="N26" s="5"/>
    </row>
    <row r="27" spans="1:14" x14ac:dyDescent="0.2">
      <c r="B27" s="22" t="s">
        <v>26</v>
      </c>
      <c r="C27" s="22"/>
      <c r="D27" s="22"/>
      <c r="N27" s="2"/>
    </row>
    <row r="28" spans="1:14" x14ac:dyDescent="0.2">
      <c r="N28" s="13"/>
    </row>
    <row r="29" spans="1:14" x14ac:dyDescent="0.2">
      <c r="C29" s="3" t="s">
        <v>33</v>
      </c>
    </row>
    <row r="30" spans="1:14" x14ac:dyDescent="0.2">
      <c r="B30" s="11">
        <f>SUM(I4:I20)</f>
        <v>3153159.8911214247</v>
      </c>
      <c r="C30" s="12" t="s">
        <v>32</v>
      </c>
      <c r="D30" s="12">
        <v>3000000</v>
      </c>
    </row>
    <row r="31" spans="1:14" x14ac:dyDescent="0.2">
      <c r="B31" s="15"/>
      <c r="C31" s="3"/>
      <c r="D31" s="3"/>
      <c r="G31" s="8"/>
    </row>
    <row r="32" spans="1:14" x14ac:dyDescent="0.2">
      <c r="B32" s="15"/>
      <c r="C32" s="9" t="s">
        <v>34</v>
      </c>
      <c r="D32" s="3"/>
    </row>
    <row r="33" spans="1:14" x14ac:dyDescent="0.2">
      <c r="B33" s="11">
        <f>SUM(K4:K20)</f>
        <v>43.377899999999954</v>
      </c>
      <c r="C33" s="12" t="s">
        <v>32</v>
      </c>
      <c r="D33" s="12">
        <v>40</v>
      </c>
    </row>
    <row r="34" spans="1:14" x14ac:dyDescent="0.2">
      <c r="B34" s="15"/>
      <c r="C34" s="3"/>
      <c r="D34" s="3"/>
    </row>
    <row r="35" spans="1:14" x14ac:dyDescent="0.2">
      <c r="B35" s="15"/>
      <c r="C35" s="3" t="s">
        <v>35</v>
      </c>
      <c r="D35" s="3" t="s">
        <v>38</v>
      </c>
      <c r="N35" s="13"/>
    </row>
    <row r="36" spans="1:14" x14ac:dyDescent="0.2">
      <c r="A36" s="14" t="s">
        <v>0</v>
      </c>
      <c r="B36" s="11">
        <f>L4</f>
        <v>0</v>
      </c>
      <c r="C36" s="12" t="s">
        <v>31</v>
      </c>
      <c r="D36" s="17">
        <f>0.2*D44</f>
        <v>4.2</v>
      </c>
    </row>
    <row r="37" spans="1:14" x14ac:dyDescent="0.2">
      <c r="A37" s="14" t="s">
        <v>1</v>
      </c>
      <c r="B37" s="11">
        <f>L7</f>
        <v>22.250599999999967</v>
      </c>
      <c r="C37" s="12" t="s">
        <v>31</v>
      </c>
      <c r="D37" s="12">
        <f t="shared" ref="D37:D38" si="3">0.2*D45</f>
        <v>57</v>
      </c>
    </row>
    <row r="38" spans="1:14" x14ac:dyDescent="0.2">
      <c r="A38" s="14" t="s">
        <v>2</v>
      </c>
      <c r="B38" s="11">
        <f>L14</f>
        <v>21.127299999999984</v>
      </c>
      <c r="C38" s="12" t="s">
        <v>31</v>
      </c>
      <c r="D38" s="12">
        <f t="shared" si="3"/>
        <v>27</v>
      </c>
    </row>
    <row r="43" spans="1:14" x14ac:dyDescent="0.2">
      <c r="C43" s="2" t="s">
        <v>3</v>
      </c>
      <c r="D43" s="2" t="s">
        <v>30</v>
      </c>
    </row>
    <row r="44" spans="1:14" x14ac:dyDescent="0.2">
      <c r="C44" t="s">
        <v>0</v>
      </c>
      <c r="D44">
        <v>21</v>
      </c>
    </row>
    <row r="45" spans="1:14" x14ac:dyDescent="0.2">
      <c r="C45" t="s">
        <v>1</v>
      </c>
      <c r="D45">
        <v>285</v>
      </c>
    </row>
    <row r="46" spans="1:14" x14ac:dyDescent="0.2">
      <c r="C46" t="s">
        <v>2</v>
      </c>
      <c r="D46">
        <v>135</v>
      </c>
    </row>
    <row r="47" spans="1:14" x14ac:dyDescent="0.2">
      <c r="D47" s="2" t="s">
        <v>21</v>
      </c>
    </row>
    <row r="48" spans="1:14" x14ac:dyDescent="0.2">
      <c r="D48">
        <f>SUM(D44:D46)</f>
        <v>441</v>
      </c>
    </row>
  </sheetData>
  <mergeCells count="9">
    <mergeCell ref="B27:D27"/>
    <mergeCell ref="A1:E1"/>
    <mergeCell ref="I1:L1"/>
    <mergeCell ref="J4:J6"/>
    <mergeCell ref="J7:J13"/>
    <mergeCell ref="J14:J20"/>
    <mergeCell ref="L4:L6"/>
    <mergeCell ref="L7:L13"/>
    <mergeCell ref="L14:L20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PG-Kwon, Minkyeong</dc:creator>
  <cp:lastModifiedBy>PG-Kwon, Minkyeong</cp:lastModifiedBy>
  <dcterms:created xsi:type="dcterms:W3CDTF">2025-04-05T14:44:37Z</dcterms:created>
  <dcterms:modified xsi:type="dcterms:W3CDTF">2025-04-09T12:25:38Z</dcterms:modified>
</cp:coreProperties>
</file>