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DB\Downloads\★ %% 점포기획\★ 점포 로드맵\220704 국내점포 로드맵 수정\220708 통폐합 기준 업데이트\"/>
    </mc:Choice>
  </mc:AlternateContent>
  <bookViews>
    <workbookView xWindow="0" yWindow="0" windowWidth="28800" windowHeight="11625" activeTab="3"/>
  </bookViews>
  <sheets>
    <sheet name="신규 기준" sheetId="2" r:id="rId1"/>
    <sheet name="기존 작업" sheetId="1" r:id="rId2"/>
    <sheet name="PIVOT" sheetId="9" r:id="rId3"/>
    <sheet name="참고용 가안" sheetId="4" r:id="rId4"/>
    <sheet name="REF)여신 팀수 및 거래처수" sheetId="5" r:id="rId5"/>
    <sheet name="REF)서울, 지방 여부" sheetId="3" r:id="rId6"/>
    <sheet name="주요현황_21" sheetId="6" r:id="rId7"/>
    <sheet name="주요현황_20" sheetId="7" r:id="rId8"/>
    <sheet name="주요현황_19" sheetId="8" r:id="rId9"/>
  </sheets>
  <externalReferences>
    <externalReference r:id="rId10"/>
  </externalReferences>
  <definedNames>
    <definedName name="_xlnm._FilterDatabase" localSheetId="1" hidden="1">'기존 작업'!$A$5:$S$63</definedName>
    <definedName name="_xlnm._FilterDatabase" localSheetId="0" hidden="1">'신규 기준'!$A$5:$O$63</definedName>
    <definedName name="_xlnm._FilterDatabase" localSheetId="3" hidden="1">'참고용 가안'!$A$9:$V$67</definedName>
  </definedNames>
  <calcPr calcId="162913"/>
  <pivotCaches>
    <pivotCache cacheId="43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9" l="1"/>
  <c r="E3" i="9"/>
  <c r="E2" i="9"/>
  <c r="H11" i="4"/>
  <c r="I11" i="4"/>
  <c r="J11" i="4"/>
  <c r="H12" i="4"/>
  <c r="I12" i="4"/>
  <c r="J12" i="4"/>
  <c r="K12" i="4" s="1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K19" i="4" s="1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K27" i="4" s="1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K35" i="4" s="1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K44" i="4" s="1"/>
  <c r="H45" i="4"/>
  <c r="I45" i="4"/>
  <c r="J45" i="4"/>
  <c r="H46" i="4"/>
  <c r="I46" i="4"/>
  <c r="J46" i="4"/>
  <c r="H47" i="4"/>
  <c r="I47" i="4"/>
  <c r="J47" i="4"/>
  <c r="H48" i="4"/>
  <c r="I48" i="4"/>
  <c r="J48" i="4"/>
  <c r="H49" i="4"/>
  <c r="I49" i="4"/>
  <c r="J49" i="4"/>
  <c r="H50" i="4"/>
  <c r="I50" i="4"/>
  <c r="J50" i="4"/>
  <c r="K50" i="4" s="1"/>
  <c r="H51" i="4"/>
  <c r="I51" i="4"/>
  <c r="J51" i="4"/>
  <c r="H52" i="4"/>
  <c r="I52" i="4"/>
  <c r="J52" i="4"/>
  <c r="K52" i="4" s="1"/>
  <c r="H53" i="4"/>
  <c r="I53" i="4"/>
  <c r="J53" i="4"/>
  <c r="H54" i="4"/>
  <c r="I54" i="4"/>
  <c r="J54" i="4"/>
  <c r="H55" i="4"/>
  <c r="I55" i="4"/>
  <c r="J55" i="4"/>
  <c r="H56" i="4"/>
  <c r="I56" i="4"/>
  <c r="J56" i="4"/>
  <c r="H57" i="4"/>
  <c r="I57" i="4"/>
  <c r="J57" i="4"/>
  <c r="H58" i="4"/>
  <c r="I58" i="4"/>
  <c r="J58" i="4"/>
  <c r="H59" i="4"/>
  <c r="I59" i="4"/>
  <c r="J59" i="4"/>
  <c r="H60" i="4"/>
  <c r="I60" i="4"/>
  <c r="J60" i="4"/>
  <c r="K60" i="4" s="1"/>
  <c r="H61" i="4"/>
  <c r="I61" i="4"/>
  <c r="J61" i="4"/>
  <c r="H62" i="4"/>
  <c r="I62" i="4"/>
  <c r="J62" i="4"/>
  <c r="H63" i="4"/>
  <c r="I63" i="4"/>
  <c r="J63" i="4"/>
  <c r="H64" i="4"/>
  <c r="I64" i="4"/>
  <c r="J64" i="4"/>
  <c r="H65" i="4"/>
  <c r="I65" i="4"/>
  <c r="J65" i="4"/>
  <c r="K65" i="4" s="1"/>
  <c r="H66" i="4"/>
  <c r="I66" i="4"/>
  <c r="J66" i="4"/>
  <c r="H67" i="4"/>
  <c r="I67" i="4"/>
  <c r="J67" i="4"/>
  <c r="J10" i="4"/>
  <c r="I10" i="4"/>
  <c r="H10" i="4"/>
  <c r="P15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11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1" i="4"/>
  <c r="S21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1" i="4"/>
  <c r="S31" i="4"/>
  <c r="R32" i="4"/>
  <c r="S32" i="4"/>
  <c r="R33" i="4"/>
  <c r="S33" i="4"/>
  <c r="R34" i="4"/>
  <c r="S34" i="4"/>
  <c r="R35" i="4"/>
  <c r="S35" i="4"/>
  <c r="R36" i="4"/>
  <c r="S36" i="4"/>
  <c r="R37" i="4"/>
  <c r="S37" i="4"/>
  <c r="R38" i="4"/>
  <c r="S38" i="4"/>
  <c r="R39" i="4"/>
  <c r="S39" i="4"/>
  <c r="R40" i="4"/>
  <c r="S40" i="4"/>
  <c r="R41" i="4"/>
  <c r="S41" i="4"/>
  <c r="R42" i="4"/>
  <c r="S42" i="4"/>
  <c r="R43" i="4"/>
  <c r="S43" i="4"/>
  <c r="R44" i="4"/>
  <c r="S44" i="4"/>
  <c r="R45" i="4"/>
  <c r="S45" i="4"/>
  <c r="R46" i="4"/>
  <c r="S46" i="4"/>
  <c r="R47" i="4"/>
  <c r="S47" i="4"/>
  <c r="R48" i="4"/>
  <c r="S48" i="4"/>
  <c r="R49" i="4"/>
  <c r="S49" i="4"/>
  <c r="R50" i="4"/>
  <c r="S50" i="4"/>
  <c r="R51" i="4"/>
  <c r="S51" i="4"/>
  <c r="R52" i="4"/>
  <c r="S52" i="4"/>
  <c r="R53" i="4"/>
  <c r="S53" i="4"/>
  <c r="R54" i="4"/>
  <c r="S54" i="4"/>
  <c r="R55" i="4"/>
  <c r="S55" i="4"/>
  <c r="R56" i="4"/>
  <c r="S56" i="4"/>
  <c r="R57" i="4"/>
  <c r="S57" i="4"/>
  <c r="R58" i="4"/>
  <c r="S58" i="4"/>
  <c r="R59" i="4"/>
  <c r="S59" i="4"/>
  <c r="R60" i="4"/>
  <c r="S60" i="4"/>
  <c r="R61" i="4"/>
  <c r="S61" i="4"/>
  <c r="R62" i="4"/>
  <c r="S62" i="4"/>
  <c r="R63" i="4"/>
  <c r="S63" i="4"/>
  <c r="R64" i="4"/>
  <c r="S64" i="4"/>
  <c r="R65" i="4"/>
  <c r="S65" i="4"/>
  <c r="R66" i="4"/>
  <c r="S66" i="4"/>
  <c r="R67" i="4"/>
  <c r="S67" i="4"/>
  <c r="S10" i="4"/>
  <c r="R10" i="4"/>
  <c r="J64" i="5"/>
  <c r="K64" i="5" s="1"/>
  <c r="E64" i="5"/>
  <c r="D64" i="5"/>
  <c r="C64" i="5"/>
  <c r="K63" i="5"/>
  <c r="H63" i="5"/>
  <c r="I63" i="5" s="1"/>
  <c r="G63" i="5"/>
  <c r="F63" i="5"/>
  <c r="K62" i="5"/>
  <c r="H62" i="5"/>
  <c r="I62" i="5" s="1"/>
  <c r="F62" i="5"/>
  <c r="G62" i="5" s="1"/>
  <c r="K61" i="5"/>
  <c r="I61" i="5"/>
  <c r="H61" i="5"/>
  <c r="G61" i="5"/>
  <c r="F61" i="5"/>
  <c r="K60" i="5"/>
  <c r="I60" i="5"/>
  <c r="H60" i="5"/>
  <c r="F60" i="5"/>
  <c r="G60" i="5" s="1"/>
  <c r="K59" i="5"/>
  <c r="I59" i="5"/>
  <c r="H59" i="5"/>
  <c r="F59" i="5"/>
  <c r="G59" i="5" s="1"/>
  <c r="K58" i="5"/>
  <c r="H58" i="5"/>
  <c r="I58" i="5" s="1"/>
  <c r="F58" i="5"/>
  <c r="G58" i="5" s="1"/>
  <c r="K57" i="5"/>
  <c r="H57" i="5"/>
  <c r="I57" i="5" s="1"/>
  <c r="F57" i="5"/>
  <c r="G57" i="5" s="1"/>
  <c r="K56" i="5"/>
  <c r="H56" i="5"/>
  <c r="I56" i="5" s="1"/>
  <c r="G56" i="5"/>
  <c r="F56" i="5"/>
  <c r="K55" i="5"/>
  <c r="H55" i="5"/>
  <c r="I55" i="5" s="1"/>
  <c r="G55" i="5"/>
  <c r="F55" i="5"/>
  <c r="K54" i="5"/>
  <c r="H54" i="5"/>
  <c r="I54" i="5" s="1"/>
  <c r="G54" i="5"/>
  <c r="F54" i="5"/>
  <c r="K53" i="5"/>
  <c r="I53" i="5"/>
  <c r="H53" i="5"/>
  <c r="G53" i="5"/>
  <c r="F53" i="5"/>
  <c r="K52" i="5"/>
  <c r="I52" i="5"/>
  <c r="H52" i="5"/>
  <c r="F52" i="5"/>
  <c r="G52" i="5" s="1"/>
  <c r="K51" i="5"/>
  <c r="I51" i="5"/>
  <c r="H51" i="5"/>
  <c r="F51" i="5"/>
  <c r="G51" i="5" s="1"/>
  <c r="K50" i="5"/>
  <c r="H50" i="5"/>
  <c r="I50" i="5" s="1"/>
  <c r="F50" i="5"/>
  <c r="G50" i="5" s="1"/>
  <c r="K49" i="5"/>
  <c r="H49" i="5"/>
  <c r="I49" i="5" s="1"/>
  <c r="F49" i="5"/>
  <c r="G49" i="5" s="1"/>
  <c r="K48" i="5"/>
  <c r="H48" i="5"/>
  <c r="I48" i="5" s="1"/>
  <c r="G48" i="5"/>
  <c r="F48" i="5"/>
  <c r="K47" i="5"/>
  <c r="H47" i="5"/>
  <c r="I47" i="5" s="1"/>
  <c r="G47" i="5"/>
  <c r="F47" i="5"/>
  <c r="K46" i="5"/>
  <c r="H46" i="5"/>
  <c r="I46" i="5" s="1"/>
  <c r="G46" i="5"/>
  <c r="F46" i="5"/>
  <c r="K45" i="5"/>
  <c r="I45" i="5"/>
  <c r="H45" i="5"/>
  <c r="G45" i="5"/>
  <c r="F45" i="5"/>
  <c r="K44" i="5"/>
  <c r="I44" i="5"/>
  <c r="H44" i="5"/>
  <c r="F44" i="5"/>
  <c r="G44" i="5" s="1"/>
  <c r="K43" i="5"/>
  <c r="I43" i="5"/>
  <c r="H43" i="5"/>
  <c r="F43" i="5"/>
  <c r="G43" i="5" s="1"/>
  <c r="K42" i="5"/>
  <c r="H42" i="5"/>
  <c r="I42" i="5" s="1"/>
  <c r="F42" i="5"/>
  <c r="G42" i="5" s="1"/>
  <c r="K41" i="5"/>
  <c r="H41" i="5"/>
  <c r="I41" i="5" s="1"/>
  <c r="F41" i="5"/>
  <c r="G41" i="5" s="1"/>
  <c r="K40" i="5"/>
  <c r="H40" i="5"/>
  <c r="I40" i="5" s="1"/>
  <c r="G40" i="5"/>
  <c r="F40" i="5"/>
  <c r="K39" i="5"/>
  <c r="H39" i="5"/>
  <c r="I39" i="5" s="1"/>
  <c r="G39" i="5"/>
  <c r="F39" i="5"/>
  <c r="K38" i="5"/>
  <c r="I38" i="5"/>
  <c r="H38" i="5"/>
  <c r="G38" i="5"/>
  <c r="F38" i="5"/>
  <c r="K37" i="5"/>
  <c r="I37" i="5"/>
  <c r="H37" i="5"/>
  <c r="G37" i="5"/>
  <c r="F37" i="5"/>
  <c r="K36" i="5"/>
  <c r="I36" i="5"/>
  <c r="H36" i="5"/>
  <c r="F36" i="5"/>
  <c r="G36" i="5" s="1"/>
  <c r="K35" i="5"/>
  <c r="I35" i="5"/>
  <c r="H35" i="5"/>
  <c r="F35" i="5"/>
  <c r="G35" i="5" s="1"/>
  <c r="K34" i="5"/>
  <c r="H34" i="5"/>
  <c r="I34" i="5" s="1"/>
  <c r="F34" i="5"/>
  <c r="G34" i="5" s="1"/>
  <c r="K33" i="5"/>
  <c r="H33" i="5"/>
  <c r="I33" i="5" s="1"/>
  <c r="F33" i="5"/>
  <c r="G33" i="5" s="1"/>
  <c r="K32" i="5"/>
  <c r="H32" i="5"/>
  <c r="I32" i="5" s="1"/>
  <c r="G32" i="5"/>
  <c r="F32" i="5"/>
  <c r="K31" i="5"/>
  <c r="H31" i="5"/>
  <c r="I31" i="5" s="1"/>
  <c r="G31" i="5"/>
  <c r="F31" i="5"/>
  <c r="K30" i="5"/>
  <c r="I30" i="5"/>
  <c r="H30" i="5"/>
  <c r="G30" i="5"/>
  <c r="F30" i="5"/>
  <c r="K29" i="5"/>
  <c r="I29" i="5"/>
  <c r="H29" i="5"/>
  <c r="G29" i="5"/>
  <c r="F29" i="5"/>
  <c r="K28" i="5"/>
  <c r="I28" i="5"/>
  <c r="H28" i="5"/>
  <c r="F28" i="5"/>
  <c r="G28" i="5" s="1"/>
  <c r="K27" i="5"/>
  <c r="I27" i="5"/>
  <c r="H27" i="5"/>
  <c r="F27" i="5"/>
  <c r="G27" i="5" s="1"/>
  <c r="K26" i="5"/>
  <c r="H26" i="5"/>
  <c r="I26" i="5" s="1"/>
  <c r="F26" i="5"/>
  <c r="G26" i="5" s="1"/>
  <c r="K25" i="5"/>
  <c r="H25" i="5"/>
  <c r="I25" i="5" s="1"/>
  <c r="F25" i="5"/>
  <c r="G25" i="5" s="1"/>
  <c r="K24" i="5"/>
  <c r="H24" i="5"/>
  <c r="I24" i="5" s="1"/>
  <c r="G24" i="5"/>
  <c r="F24" i="5"/>
  <c r="K23" i="5"/>
  <c r="H23" i="5"/>
  <c r="I23" i="5" s="1"/>
  <c r="G23" i="5"/>
  <c r="F23" i="5"/>
  <c r="K22" i="5"/>
  <c r="H22" i="5"/>
  <c r="I22" i="5" s="1"/>
  <c r="G22" i="5"/>
  <c r="F22" i="5"/>
  <c r="K21" i="5"/>
  <c r="I21" i="5"/>
  <c r="H21" i="5"/>
  <c r="G21" i="5"/>
  <c r="F21" i="5"/>
  <c r="K20" i="5"/>
  <c r="I20" i="5"/>
  <c r="H20" i="5"/>
  <c r="F20" i="5"/>
  <c r="G20" i="5" s="1"/>
  <c r="K19" i="5"/>
  <c r="I19" i="5"/>
  <c r="H19" i="5"/>
  <c r="F19" i="5"/>
  <c r="G19" i="5" s="1"/>
  <c r="K18" i="5"/>
  <c r="H18" i="5"/>
  <c r="I18" i="5" s="1"/>
  <c r="F18" i="5"/>
  <c r="G18" i="5" s="1"/>
  <c r="K17" i="5"/>
  <c r="H17" i="5"/>
  <c r="I17" i="5" s="1"/>
  <c r="F17" i="5"/>
  <c r="G17" i="5" s="1"/>
  <c r="K16" i="5"/>
  <c r="H16" i="5"/>
  <c r="I16" i="5" s="1"/>
  <c r="G16" i="5"/>
  <c r="F16" i="5"/>
  <c r="K15" i="5"/>
  <c r="H15" i="5"/>
  <c r="I15" i="5" s="1"/>
  <c r="G15" i="5"/>
  <c r="F15" i="5"/>
  <c r="K14" i="5"/>
  <c r="I14" i="5"/>
  <c r="H14" i="5"/>
  <c r="G14" i="5"/>
  <c r="F14" i="5"/>
  <c r="K13" i="5"/>
  <c r="I13" i="5"/>
  <c r="H13" i="5"/>
  <c r="G13" i="5"/>
  <c r="F13" i="5"/>
  <c r="K12" i="5"/>
  <c r="I12" i="5"/>
  <c r="H12" i="5"/>
  <c r="F12" i="5"/>
  <c r="G12" i="5" s="1"/>
  <c r="K11" i="5"/>
  <c r="I11" i="5"/>
  <c r="H11" i="5"/>
  <c r="F11" i="5"/>
  <c r="G11" i="5" s="1"/>
  <c r="K10" i="5"/>
  <c r="H10" i="5"/>
  <c r="I10" i="5" s="1"/>
  <c r="F10" i="5"/>
  <c r="G10" i="5" s="1"/>
  <c r="K9" i="5"/>
  <c r="H9" i="5"/>
  <c r="I9" i="5" s="1"/>
  <c r="F9" i="5"/>
  <c r="G9" i="5" s="1"/>
  <c r="K8" i="5"/>
  <c r="H8" i="5"/>
  <c r="I8" i="5" s="1"/>
  <c r="G8" i="5"/>
  <c r="F8" i="5"/>
  <c r="K7" i="5"/>
  <c r="H7" i="5"/>
  <c r="I7" i="5" s="1"/>
  <c r="G7" i="5"/>
  <c r="F7" i="5"/>
  <c r="K6" i="5"/>
  <c r="H6" i="5"/>
  <c r="I6" i="5" s="1"/>
  <c r="G6" i="5"/>
  <c r="F6" i="5"/>
  <c r="K5" i="5"/>
  <c r="I5" i="5"/>
  <c r="H5" i="5"/>
  <c r="G5" i="5"/>
  <c r="F5" i="5"/>
  <c r="K4" i="5"/>
  <c r="I4" i="5"/>
  <c r="I64" i="5" s="1"/>
  <c r="H4" i="5"/>
  <c r="H64" i="5" s="1"/>
  <c r="F4" i="5"/>
  <c r="G4" i="5" s="1"/>
  <c r="G64" i="5" s="1"/>
  <c r="K57" i="4" l="1"/>
  <c r="K63" i="4"/>
  <c r="K55" i="4"/>
  <c r="K47" i="4"/>
  <c r="K39" i="4"/>
  <c r="K31" i="4"/>
  <c r="K23" i="4"/>
  <c r="K15" i="4"/>
  <c r="K20" i="4"/>
  <c r="K43" i="4"/>
  <c r="K10" i="4"/>
  <c r="K51" i="4"/>
  <c r="K11" i="4"/>
  <c r="K56" i="4"/>
  <c r="K48" i="4"/>
  <c r="K40" i="4"/>
  <c r="K32" i="4"/>
  <c r="K24" i="4"/>
  <c r="K16" i="4"/>
  <c r="K66" i="4"/>
  <c r="K58" i="4"/>
  <c r="K42" i="4"/>
  <c r="K34" i="4"/>
  <c r="K26" i="4"/>
  <c r="K18" i="4"/>
  <c r="K36" i="4"/>
  <c r="K28" i="4"/>
  <c r="K49" i="4"/>
  <c r="K41" i="4"/>
  <c r="K33" i="4"/>
  <c r="K25" i="4"/>
  <c r="K17" i="4"/>
  <c r="K62" i="4"/>
  <c r="K54" i="4"/>
  <c r="K46" i="4"/>
  <c r="K38" i="4"/>
  <c r="K30" i="4"/>
  <c r="K22" i="4"/>
  <c r="K14" i="4"/>
  <c r="K67" i="4"/>
  <c r="K59" i="4"/>
  <c r="K64" i="4"/>
  <c r="K61" i="4"/>
  <c r="K53" i="4"/>
  <c r="K45" i="4"/>
  <c r="K37" i="4"/>
  <c r="K29" i="4"/>
  <c r="K21" i="4"/>
  <c r="K13" i="4"/>
  <c r="F64" i="5"/>
  <c r="Q11" i="4" l="1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10" i="4"/>
  <c r="P67" i="4"/>
  <c r="P66" i="4"/>
  <c r="P65" i="4"/>
  <c r="P64" i="4"/>
  <c r="P63" i="4"/>
  <c r="F63" i="4"/>
  <c r="P62" i="4"/>
  <c r="P61" i="4"/>
  <c r="P60" i="4"/>
  <c r="F60" i="4"/>
  <c r="P59" i="4"/>
  <c r="P58" i="4"/>
  <c r="F58" i="4"/>
  <c r="P57" i="4"/>
  <c r="P56" i="4"/>
  <c r="P55" i="4"/>
  <c r="F55" i="4"/>
  <c r="P54" i="4"/>
  <c r="F54" i="4"/>
  <c r="P53" i="4"/>
  <c r="F53" i="4"/>
  <c r="P52" i="4"/>
  <c r="F52" i="4"/>
  <c r="P51" i="4"/>
  <c r="F51" i="4"/>
  <c r="P50" i="4"/>
  <c r="F50" i="4"/>
  <c r="P49" i="4"/>
  <c r="F49" i="4"/>
  <c r="P48" i="4"/>
  <c r="F48" i="4"/>
  <c r="P47" i="4"/>
  <c r="F47" i="4"/>
  <c r="P46" i="4"/>
  <c r="F46" i="4"/>
  <c r="P45" i="4"/>
  <c r="F45" i="4"/>
  <c r="P44" i="4"/>
  <c r="F44" i="4"/>
  <c r="P43" i="4"/>
  <c r="F43" i="4"/>
  <c r="P42" i="4"/>
  <c r="P41" i="4"/>
  <c r="F41" i="4"/>
  <c r="P40" i="4"/>
  <c r="F40" i="4"/>
  <c r="P39" i="4"/>
  <c r="P38" i="4"/>
  <c r="F38" i="4"/>
  <c r="P37" i="4"/>
  <c r="F37" i="4"/>
  <c r="P36" i="4"/>
  <c r="P35" i="4"/>
  <c r="P34" i="4"/>
  <c r="F34" i="4"/>
  <c r="P33" i="4"/>
  <c r="F33" i="4"/>
  <c r="P32" i="4"/>
  <c r="P31" i="4"/>
  <c r="F31" i="4"/>
  <c r="P30" i="4"/>
  <c r="F30" i="4"/>
  <c r="P29" i="4"/>
  <c r="P28" i="4"/>
  <c r="F28" i="4"/>
  <c r="P27" i="4"/>
  <c r="F27" i="4"/>
  <c r="P26" i="4"/>
  <c r="F26" i="4"/>
  <c r="P25" i="4"/>
  <c r="F25" i="4"/>
  <c r="P24" i="4"/>
  <c r="F24" i="4"/>
  <c r="P23" i="4"/>
  <c r="P22" i="4"/>
  <c r="P21" i="4"/>
  <c r="F21" i="4"/>
  <c r="P20" i="4"/>
  <c r="P19" i="4"/>
  <c r="F19" i="4"/>
  <c r="P18" i="4"/>
  <c r="F18" i="4"/>
  <c r="P17" i="4"/>
  <c r="P16" i="4"/>
  <c r="F15" i="4"/>
  <c r="P14" i="4"/>
  <c r="P13" i="4"/>
  <c r="F13" i="4"/>
  <c r="P12" i="4"/>
  <c r="F12" i="4"/>
  <c r="P11" i="4"/>
  <c r="P10" i="4"/>
  <c r="O10" i="4"/>
  <c r="F27" i="2" l="1"/>
  <c r="F30" i="2"/>
  <c r="F33" i="2"/>
  <c r="F40" i="2"/>
  <c r="F42" i="2"/>
  <c r="F45" i="2"/>
  <c r="F47" i="2"/>
  <c r="F15" i="2"/>
  <c r="F51" i="2"/>
  <c r="F22" i="2"/>
  <c r="F44" i="2"/>
  <c r="F24" i="2"/>
  <c r="F21" i="2"/>
  <c r="F50" i="2"/>
  <c r="F34" i="2"/>
  <c r="F17" i="2"/>
  <c r="F39" i="2"/>
  <c r="F48" i="2"/>
  <c r="F20" i="2"/>
  <c r="F8" i="2"/>
  <c r="F59" i="2"/>
  <c r="F46" i="2"/>
  <c r="F54" i="2"/>
  <c r="F23" i="2"/>
  <c r="F9" i="2"/>
  <c r="F43" i="2"/>
  <c r="F29" i="2"/>
  <c r="F56" i="2"/>
  <c r="F37" i="2"/>
  <c r="F26" i="2"/>
  <c r="F14" i="2"/>
  <c r="F41" i="2"/>
  <c r="F49" i="2"/>
  <c r="F36" i="2"/>
  <c r="F11" i="2"/>
  <c r="L36" i="2" l="1"/>
  <c r="M36" i="2"/>
  <c r="L33" i="2"/>
  <c r="L55" i="2"/>
  <c r="L60" i="2"/>
  <c r="L35" i="2"/>
  <c r="L38" i="2"/>
  <c r="L13" i="2"/>
  <c r="L52" i="2"/>
  <c r="L12" i="2"/>
  <c r="L28" i="2"/>
  <c r="L6" i="2"/>
  <c r="L53" i="2"/>
  <c r="L30" i="2"/>
  <c r="L31" i="2"/>
  <c r="L47" i="2"/>
  <c r="L18" i="2"/>
  <c r="L57" i="2"/>
  <c r="L61" i="2"/>
  <c r="L19" i="2"/>
  <c r="L42" i="2"/>
  <c r="L58" i="2"/>
  <c r="L7" i="2"/>
  <c r="L32" i="2"/>
  <c r="L16" i="2"/>
  <c r="L40" i="2"/>
  <c r="L25" i="2"/>
  <c r="L27" i="2"/>
  <c r="L62" i="2"/>
  <c r="L10" i="2"/>
  <c r="L45" i="2"/>
  <c r="L63" i="2"/>
  <c r="M49" i="2"/>
  <c r="M41" i="2"/>
  <c r="M14" i="2"/>
  <c r="M26" i="2"/>
  <c r="M37" i="2"/>
  <c r="M56" i="2"/>
  <c r="M29" i="2"/>
  <c r="M43" i="2"/>
  <c r="M9" i="2"/>
  <c r="M23" i="2"/>
  <c r="M54" i="2"/>
  <c r="M46" i="2"/>
  <c r="M59" i="2"/>
  <c r="M8" i="2"/>
  <c r="M20" i="2"/>
  <c r="M48" i="2"/>
  <c r="M39" i="2"/>
  <c r="M17" i="2"/>
  <c r="M34" i="2"/>
  <c r="M50" i="2"/>
  <c r="M21" i="2"/>
  <c r="M24" i="2"/>
  <c r="M44" i="2"/>
  <c r="M22" i="2"/>
  <c r="M51" i="2"/>
  <c r="M15" i="2"/>
  <c r="M11" i="2"/>
  <c r="M63" i="2"/>
  <c r="M45" i="2"/>
  <c r="M10" i="2"/>
  <c r="M62" i="2"/>
  <c r="M27" i="2"/>
  <c r="M25" i="2"/>
  <c r="M40" i="2"/>
  <c r="M16" i="2"/>
  <c r="M32" i="2"/>
  <c r="M7" i="2"/>
  <c r="M58" i="2"/>
  <c r="M42" i="2"/>
  <c r="M19" i="2"/>
  <c r="M61" i="2"/>
  <c r="M57" i="2"/>
  <c r="M18" i="2"/>
  <c r="M47" i="2"/>
  <c r="M31" i="2"/>
  <c r="M30" i="2"/>
  <c r="M53" i="2"/>
  <c r="M6" i="2"/>
  <c r="M28" i="2"/>
  <c r="M12" i="2"/>
  <c r="M52" i="2"/>
  <c r="M13" i="2"/>
  <c r="M38" i="2"/>
  <c r="M35" i="2"/>
  <c r="M60" i="2"/>
  <c r="M55" i="2"/>
  <c r="M33" i="2"/>
  <c r="I35" i="1" l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34" i="1"/>
</calcChain>
</file>

<file path=xl/sharedStrings.xml><?xml version="1.0" encoding="utf-8"?>
<sst xmlns="http://schemas.openxmlformats.org/spreadsheetml/2006/main" count="1733" uniqueCount="370">
  <si>
    <t>행 레이블</t>
  </si>
  <si>
    <t>2019</t>
  </si>
  <si>
    <t>2020</t>
  </si>
  <si>
    <t>2021</t>
  </si>
  <si>
    <t>CAGR(17 - 20)</t>
  </si>
  <si>
    <t>지역본부</t>
  </si>
  <si>
    <t>20년_1인당실적</t>
  </si>
  <si>
    <t>21년_1인당실적</t>
  </si>
  <si>
    <t>가산</t>
  </si>
  <si>
    <t>강북지역본부</t>
  </si>
  <si>
    <t>금천</t>
  </si>
  <si>
    <t>강남</t>
  </si>
  <si>
    <t>강남지역본부</t>
  </si>
  <si>
    <t>한티</t>
  </si>
  <si>
    <t>경산</t>
  </si>
  <si>
    <t>대구경북지역본부</t>
  </si>
  <si>
    <t>대구</t>
  </si>
  <si>
    <t>광주</t>
  </si>
  <si>
    <t>호남지역본부</t>
  </si>
  <si>
    <t>목포</t>
  </si>
  <si>
    <t>구미</t>
  </si>
  <si>
    <t>성서</t>
  </si>
  <si>
    <t>군산</t>
  </si>
  <si>
    <t>전주</t>
  </si>
  <si>
    <t>금정</t>
  </si>
  <si>
    <t>부산경남지역본부</t>
  </si>
  <si>
    <t>양산</t>
  </si>
  <si>
    <t>김포</t>
  </si>
  <si>
    <t>경인지역본부</t>
  </si>
  <si>
    <t>일산</t>
  </si>
  <si>
    <t>김해</t>
  </si>
  <si>
    <t>창원</t>
  </si>
  <si>
    <t>노원</t>
  </si>
  <si>
    <t>성동</t>
  </si>
  <si>
    <t>당진</t>
  </si>
  <si>
    <t>충청지역본부</t>
  </si>
  <si>
    <t>아산</t>
  </si>
  <si>
    <t>대전</t>
  </si>
  <si>
    <t>청주</t>
  </si>
  <si>
    <t>도곡</t>
  </si>
  <si>
    <t>동탄</t>
  </si>
  <si>
    <t>중부지역본부</t>
  </si>
  <si>
    <t>수원</t>
  </si>
  <si>
    <t>마곡</t>
  </si>
  <si>
    <t>마포</t>
  </si>
  <si>
    <t>반포</t>
  </si>
  <si>
    <t>서초</t>
  </si>
  <si>
    <t>부산</t>
  </si>
  <si>
    <t>해양산업금융실</t>
  </si>
  <si>
    <t>부천</t>
  </si>
  <si>
    <t>인천</t>
  </si>
  <si>
    <t>분당</t>
  </si>
  <si>
    <t>판교</t>
  </si>
  <si>
    <t>서부산</t>
  </si>
  <si>
    <t>서소문</t>
  </si>
  <si>
    <t>종로</t>
  </si>
  <si>
    <t>송도</t>
  </si>
  <si>
    <t>시화</t>
  </si>
  <si>
    <t>안산</t>
  </si>
  <si>
    <t>천안</t>
  </si>
  <si>
    <t>안양</t>
  </si>
  <si>
    <t>압구정</t>
  </si>
  <si>
    <t>잠원</t>
  </si>
  <si>
    <t>여수</t>
  </si>
  <si>
    <t>진주</t>
  </si>
  <si>
    <t>오창</t>
  </si>
  <si>
    <t>용인</t>
  </si>
  <si>
    <t>울산</t>
  </si>
  <si>
    <t>원주</t>
  </si>
  <si>
    <t>충주</t>
  </si>
  <si>
    <t>잠실</t>
  </si>
  <si>
    <t>제주</t>
  </si>
  <si>
    <t>평택</t>
  </si>
  <si>
    <t>포항</t>
  </si>
  <si>
    <t>하남</t>
  </si>
  <si>
    <t>거리</t>
    <phoneticPr fontId="2" type="noConversion"/>
  </si>
  <si>
    <t>인근 지점</t>
    <phoneticPr fontId="2" type="noConversion"/>
  </si>
  <si>
    <t xml:space="preserve">여의도 </t>
    <phoneticPr fontId="2" type="noConversion"/>
  </si>
  <si>
    <t>영업부</t>
    <phoneticPr fontId="2" type="noConversion"/>
  </si>
  <si>
    <t>제외</t>
    <phoneticPr fontId="2" type="noConversion"/>
  </si>
  <si>
    <t>2년 평균</t>
    <phoneticPr fontId="2" type="noConversion"/>
  </si>
  <si>
    <t>기준2) 최근 2년 영업자산 증가율 25% 이상</t>
    <phoneticPr fontId="2" type="noConversion"/>
  </si>
  <si>
    <t>인당 영업이익 부문 평균 이하</t>
    <phoneticPr fontId="2" type="noConversion"/>
  </si>
  <si>
    <t>영업자산 8천억 이상중</t>
    <phoneticPr fontId="2" type="noConversion"/>
  </si>
  <si>
    <t>용인-동탄</t>
    <phoneticPr fontId="2" type="noConversion"/>
  </si>
  <si>
    <t>아산-천안</t>
    <phoneticPr fontId="2" type="noConversion"/>
  </si>
  <si>
    <t>경산-대구</t>
    <phoneticPr fontId="2" type="noConversion"/>
  </si>
  <si>
    <t>서부산-김해</t>
    <phoneticPr fontId="2" type="noConversion"/>
  </si>
  <si>
    <t>서소문</t>
    <phoneticPr fontId="2" type="noConversion"/>
  </si>
  <si>
    <t>마포</t>
    <phoneticPr fontId="2" type="noConversion"/>
  </si>
  <si>
    <t>한티</t>
    <phoneticPr fontId="2" type="noConversion"/>
  </si>
  <si>
    <t>도곡</t>
    <phoneticPr fontId="2" type="noConversion"/>
  </si>
  <si>
    <t>잠원</t>
    <phoneticPr fontId="2" type="noConversion"/>
  </si>
  <si>
    <t>반포</t>
    <phoneticPr fontId="2" type="noConversion"/>
  </si>
  <si>
    <t>부산</t>
    <phoneticPr fontId="2" type="noConversion"/>
  </si>
  <si>
    <t>기준4)인근점포와  30키로 이상</t>
    <phoneticPr fontId="2" type="noConversion"/>
  </si>
  <si>
    <t>기준5) 최근 통폐합, 도청소재지</t>
    <phoneticPr fontId="2" type="noConversion"/>
  </si>
  <si>
    <t>여의도</t>
    <phoneticPr fontId="2" type="noConversion"/>
  </si>
  <si>
    <t>영업자산 1조 이상 중에서</t>
    <phoneticPr fontId="2" type="noConversion"/>
  </si>
  <si>
    <t>기준1) CAGR 2% 이상</t>
    <phoneticPr fontId="2" type="noConversion"/>
  </si>
  <si>
    <t>제외여부</t>
    <phoneticPr fontId="2" type="noConversion"/>
  </si>
  <si>
    <t>제외(1)</t>
    <phoneticPr fontId="2" type="noConversion"/>
  </si>
  <si>
    <t>제외(2)</t>
    <phoneticPr fontId="2" type="noConversion"/>
  </si>
  <si>
    <t>제외(3)</t>
    <phoneticPr fontId="2" type="noConversion"/>
  </si>
  <si>
    <t>제외(4)</t>
    <phoneticPr fontId="2" type="noConversion"/>
  </si>
  <si>
    <t>제외(5)</t>
    <phoneticPr fontId="2" type="noConversion"/>
  </si>
  <si>
    <t>이익증가율</t>
    <phoneticPr fontId="2" type="noConversion"/>
  </si>
  <si>
    <t>기준1</t>
    <phoneticPr fontId="2" type="noConversion"/>
  </si>
  <si>
    <t>CAGR</t>
    <phoneticPr fontId="2" type="noConversion"/>
  </si>
  <si>
    <t>제외1</t>
    <phoneticPr fontId="2" type="noConversion"/>
  </si>
  <si>
    <t>제외기준</t>
    <phoneticPr fontId="2" type="noConversion"/>
  </si>
  <si>
    <t>1 1조이상 (증가율 -이면 포함)</t>
    <phoneticPr fontId="2" type="noConversion"/>
  </si>
  <si>
    <t>2. 서울 소재</t>
    <phoneticPr fontId="2" type="noConversion"/>
  </si>
  <si>
    <t>제외2</t>
    <phoneticPr fontId="2" type="noConversion"/>
  </si>
  <si>
    <t>제외3</t>
    <phoneticPr fontId="2" type="noConversion"/>
  </si>
  <si>
    <t>4 기타</t>
    <phoneticPr fontId="2" type="noConversion"/>
  </si>
  <si>
    <t>4. 도청소재지</t>
    <phoneticPr fontId="2" type="noConversion"/>
  </si>
  <si>
    <t>4. 신설</t>
    <phoneticPr fontId="2" type="noConversion"/>
  </si>
  <si>
    <t>4. 재배치</t>
    <phoneticPr fontId="2" type="noConversion"/>
  </si>
  <si>
    <t>4. 지역특화</t>
    <phoneticPr fontId="2" type="noConversion"/>
  </si>
  <si>
    <t>3. 영업권</t>
    <phoneticPr fontId="2" type="noConversion"/>
  </si>
  <si>
    <t>&lt;제외 기준&gt;</t>
    <phoneticPr fontId="2" type="noConversion"/>
  </si>
  <si>
    <t>구분</t>
  </si>
  <si>
    <t>주소</t>
    <phoneticPr fontId="9" type="noConversion"/>
  </si>
  <si>
    <t>서울여부</t>
    <phoneticPr fontId="9" type="noConversion"/>
  </si>
  <si>
    <t>소유여부</t>
    <phoneticPr fontId="9" type="noConversion"/>
  </si>
  <si>
    <t>주소: (50629) 경남 양산시 양산역6길 9 BYC빌딩 2층 (중부동)</t>
  </si>
  <si>
    <t>지방</t>
  </si>
  <si>
    <t>임차</t>
  </si>
  <si>
    <t>주소: (우01689) 서울시 노원구 노해로 467 교보빌딩(상계동 712-1) 1층(수신), 2층(여신)</t>
  </si>
  <si>
    <t>서울</t>
  </si>
  <si>
    <t>주소: [도곡](06292) 서울 강남구 언주로 30길 21, 아카데미스위트 2층                                   [대치영업단] (06280) 서울 강남구 남부순환로 2935, 대치프라자 1층</t>
  </si>
  <si>
    <t>대치영업단</t>
    <phoneticPr fontId="9" type="noConversion"/>
  </si>
  <si>
    <t>[대치영업단]
- TEL : 02-2193-4100, FAX : 02-2193-4199
- 주소 : 서울 강남구 남부순환로 2935, 대치프라자 1층
♣ 단장 업무대체자 : 3급 이진희
♣ 감사통할책임자, 내부회계관리제도 자가평가책임자, 보안관리자 : 2급 김동현
♣ 문서관리책임자, 보안담당자 : 3급 이진희
♣ 개인정보보호담당자, 자금세탁방지담당자, 계좌정보관리담당자, 소비자보호담당자 : G3급 김복화
(용역) 안창복 02-2193-4173 청원경찰</t>
  </si>
  <si>
    <t>주소: 인천 남동구 미래로 42. 코아루파크드림 2층</t>
  </si>
  <si>
    <t>주소: (06620) 서울시 서초구 서초대로 78길 5</t>
  </si>
  <si>
    <t>주소: (우27350) 충북 충주시 계명대로 195(연수동 454-71번지)</t>
  </si>
  <si>
    <t>주소: (18443) 경기도 화성시 동탄솔빛로 51(반송동) 인창프라자 2층</t>
  </si>
  <si>
    <t>경기</t>
  </si>
  <si>
    <t>주소: 서울시 중구 서소문로 115 (한산빌딩 1층)</t>
  </si>
  <si>
    <t>주소: 경북 경산시 대학로 73 (SY빌딩, 2층)</t>
  </si>
  <si>
    <t>주소: (우)46273  부산광역시 금정구 중앙대로 1817, BIP빌딩 1층(수신), 2층(여신)</t>
  </si>
  <si>
    <t>주소: 우 52751 경남 진주시 향교로3 롯데인벤스 2F (평안동 47번지)</t>
  </si>
  <si>
    <t>주소: 경기 김포시 중봉로 15 (감정동 506)</t>
  </si>
  <si>
    <t>주소: 충청남도 당진시 당진중앙2로 211-15(읍내동 266) 서해빌딩 1F (우)31770</t>
  </si>
  <si>
    <t>주소: (06173) 서울시 강남구 영동대로 508(삼성동 168-1)</t>
  </si>
  <si>
    <t>주소: (17006) 경기도 용인시 기흥구 동백중앙로 269, 2층 (중동 벤포스타빌딩)</t>
  </si>
  <si>
    <t>주소: (06278)서울시 강남구 도곡로 408, 3층(대치동 D'Mark빌딩)</t>
  </si>
  <si>
    <t>주소: (450-832) 경기도 평택시 평택5로 20번길 39, 2층(합정동타임스퀘어빌딩)</t>
  </si>
  <si>
    <t>주소: (우 06530) 서울시 서초구 강남대로 565(미래빌딩 2층)</t>
  </si>
  <si>
    <t>주소: (22013) 인천광역시 연수구 인천타워대로 99(송도동 11-104) 애니오션빌딩 1층</t>
  </si>
  <si>
    <t>주소: (03142) 서울특별시 종로구 율곡로 6 트윈트리타워 A동 1~2층 (중학동 14)</t>
  </si>
  <si>
    <t>주소: (31526) 충남 아산시 번영로 234번길 2 메디포스빌딩2층</t>
  </si>
  <si>
    <t>주소: (13591) 경기도 성남시 분당구 서현로 200 (서현동)</t>
  </si>
  <si>
    <t>주소: 우. 08536 서울 금천구 시흥대로 488(독산동 954-4)</t>
  </si>
  <si>
    <t>주소: (08507) 서울특별시 금천구 가산디지털1로 128(가산동 371-37. STX-V 타워)204호</t>
  </si>
  <si>
    <t>주소: (31124) 충남 천안시 동남구 만남로 82(신부동 494-6)</t>
  </si>
  <si>
    <t>주소: (28120) 충청북도 청주시 청원구 오창읍 중심상업로 47, 2층(오창리치아노)</t>
  </si>
  <si>
    <t>여의도</t>
  </si>
  <si>
    <t>주소: (07327) 서울시 영등포구 의사당대로 97(여의도동 26-4)</t>
  </si>
  <si>
    <t>주소: (05510) 서울시 송파구 올림픽로 289  1층(신천동, 시그마타워)</t>
  </si>
  <si>
    <t>주소: 경기도 고양시 일산동구 중앙로 1201 (장항동 890) 1,2층</t>
  </si>
  <si>
    <t>주소: 우50948 경남 김해시 경원로73번길 15(경보더숨시티2층)</t>
  </si>
  <si>
    <t>주소: 서울시 서초구 반포대로 287  (반포래미안퍼스티지 중심상가 5층)</t>
  </si>
  <si>
    <t>주소: (07631) 서울시 강서구 공항대로 200(마곡동, 마곡지웰타워), 2층</t>
  </si>
  <si>
    <t>주소: (54100) 전북 군산시 월명로 206, 2층 (수송동)</t>
  </si>
  <si>
    <t>주소: (16488) 경기도 수원시 팔달구 효원로 295</t>
  </si>
  <si>
    <t>주소: 대구광역시 북구 호암로 51(침산동) 삼성창조캠퍼스 파크몰 A동(41585)</t>
  </si>
  <si>
    <t>주소: (15353)경기도 안산시 단원구 광덕대로 271</t>
  </si>
  <si>
    <t>자가</t>
  </si>
  <si>
    <t>주소: 제주특별자치도 제주시 신형로 51(노형동)</t>
  </si>
  <si>
    <t>주소: (14623) 경기도 부천시 송내대로 88  (상동 446)</t>
  </si>
  <si>
    <t>주소: 우04783 서울시 성동구 성수이로 20길 3 세종빌딩 2,3층</t>
  </si>
  <si>
    <t>주소: (42718) 대구광역시 달서구 성서공단로 114(월암동 1-15)</t>
  </si>
  <si>
    <t>주소: (13529) 경기도 성남시 분당구 판교역로 152(백현동, 알파돔타워3) 2층</t>
  </si>
  <si>
    <t>주소: (48956) 부산광역시 중구 대청로 136(중앙동 2가)</t>
  </si>
  <si>
    <t>주소: 서울특별시 마포구 양화로 127 (서교동 353-4)</t>
  </si>
  <si>
    <t>주소: (06022)서울시 강남구 논현로 878 (신사동 611 중산빌딩 1,3층)</t>
  </si>
  <si>
    <t>주소: 울산광역시 남구 봉월로 56(신정동)</t>
  </si>
  <si>
    <t>주소: (392-80) 경상북도 구미시 송정대로 107 (송정동 78)</t>
  </si>
  <si>
    <t>주소: (35209)대전광역시 서구 둔산서로137(둔산2동 946)</t>
  </si>
  <si>
    <t>주소: (26462) 강원도 원주시 건강로1(반곡동 1901-2)</t>
  </si>
  <si>
    <t>주소: 경기도 안양시 동안구 부림로 169번길 42(관양동)</t>
  </si>
  <si>
    <t>주소: (28527) 충북 청주시 상당구 성안로 16(북문로1가 172)</t>
  </si>
  <si>
    <t>주소: (506-813) 광주시 광산구 무진대로 261 한국산업은행 1층,3층</t>
  </si>
  <si>
    <t>주소: (59677) 전남 여수시 시청로 30(학동 36)</t>
  </si>
  <si>
    <t>주소: (55038) 전북 전주시 완산구 전라감영 5길 18 한국산업은행 전주</t>
  </si>
  <si>
    <t>주소: (37764) 경상북도 포항시 북구 중흥로 156</t>
  </si>
  <si>
    <t>주소: (15036) 경기도 시흥시 정왕대로 188</t>
  </si>
  <si>
    <t>주소: (51505) 경남 창원시 성산구 상남로 25(상남동 69-4)</t>
  </si>
  <si>
    <t>주소: (46726) 부산 강서구 명지국제2로 80 상가2층(명지동, e편한세상)</t>
  </si>
  <si>
    <t>주소: 경기도 하남시 미사강변한강로 177, 1층</t>
  </si>
  <si>
    <t>주소: 전남 목포시 백년대로 306 (상동 889-2)</t>
  </si>
  <si>
    <t>영업부</t>
  </si>
  <si>
    <t>주소: 서울특별시 영등포구 은행로 14 (여의도동 16-3)</t>
  </si>
  <si>
    <t>독채실적 기준</t>
    <phoneticPr fontId="2" type="noConversion"/>
  </si>
  <si>
    <t>서울, 경기, 지방 여부</t>
    <phoneticPr fontId="2" type="noConversion"/>
  </si>
  <si>
    <t>거래처수</t>
  </si>
  <si>
    <t>거래처수</t>
    <phoneticPr fontId="2" type="noConversion"/>
  </si>
  <si>
    <t>여신팀수</t>
    <phoneticPr fontId="2" type="noConversion"/>
  </si>
  <si>
    <t>여신인원</t>
  </si>
  <si>
    <t>여신자산</t>
  </si>
  <si>
    <t>당기순이익</t>
  </si>
  <si>
    <t>순서</t>
  </si>
  <si>
    <t>부점명</t>
  </si>
  <si>
    <t>팀수</t>
  </si>
  <si>
    <t>팀원수</t>
  </si>
  <si>
    <t>총원</t>
  </si>
  <si>
    <t>총계</t>
  </si>
  <si>
    <t>1인당</t>
  </si>
  <si>
    <t>지점</t>
    <phoneticPr fontId="16" type="noConversion"/>
  </si>
  <si>
    <t>주1) 인원에서 운전기사, 서무주임, 인턴행원 등 기타인력은 제외</t>
    <phoneticPr fontId="16" type="noConversion"/>
  </si>
  <si>
    <t>주2) 당기순이익은 `21년 기준, 1인당 당기순이익은 지점 총원으로 나눠서 산출</t>
    <phoneticPr fontId="16" type="noConversion"/>
  </si>
  <si>
    <t>現 자료 ('22.6.) → 데이터는 主 '21.5. 기준, 당기순이익은 '21년말 기준</t>
    <phoneticPr fontId="2" type="noConversion"/>
  </si>
  <si>
    <t>특이사항(거래처 이관 검토 대상, 소규모 점포)</t>
    <phoneticPr fontId="2" type="noConversion"/>
  </si>
  <si>
    <t>중형(여신 2팀)</t>
    <phoneticPr fontId="2" type="noConversion"/>
  </si>
  <si>
    <t>거래처 이관 검토 대상 / 중형(여신 2팀)</t>
    <phoneticPr fontId="2" type="noConversion"/>
  </si>
  <si>
    <t>소형</t>
    <phoneticPr fontId="2" type="noConversion"/>
  </si>
  <si>
    <t>하위 10%</t>
    <phoneticPr fontId="2" type="noConversion"/>
  </si>
  <si>
    <t>기 미제외 대상</t>
    <phoneticPr fontId="2" type="noConversion"/>
  </si>
  <si>
    <t>원거리 기피 점포 (From 이관 검토 후보 대상)</t>
    <phoneticPr fontId="2" type="noConversion"/>
  </si>
  <si>
    <t>주요현황요약(월보)</t>
  </si>
  <si>
    <t>기준년월: 2021-12</t>
  </si>
  <si>
    <t>회계기준구분: IFRS9</t>
  </si>
  <si>
    <t xml:space="preserve"> ( 단위 : 개, 억원 ) </t>
  </si>
  <si>
    <t>부점장</t>
  </si>
  <si>
    <t>인원</t>
  </si>
  <si>
    <t>여신</t>
  </si>
  <si>
    <t>수신(잔액)</t>
  </si>
  <si>
    <t>자금공급</t>
  </si>
  <si>
    <t>잔액</t>
  </si>
  <si>
    <t>예수금</t>
  </si>
  <si>
    <t>산금채(매출)</t>
  </si>
  <si>
    <t>신탁</t>
  </si>
  <si>
    <t>계</t>
  </si>
  <si>
    <t>전체</t>
  </si>
  <si>
    <t>(단기)</t>
  </si>
  <si>
    <t>중소</t>
  </si>
  <si>
    <t>김상일</t>
  </si>
  <si>
    <t>정호건</t>
  </si>
  <si>
    <t>김지완</t>
  </si>
  <si>
    <t>안창우</t>
  </si>
  <si>
    <t>이치덕</t>
  </si>
  <si>
    <t>민경필</t>
  </si>
  <si>
    <t>김영식</t>
  </si>
  <si>
    <t>김흥철</t>
  </si>
  <si>
    <t>유현</t>
  </si>
  <si>
    <t>이익수</t>
  </si>
  <si>
    <t>류상영</t>
  </si>
  <si>
    <t>박용석</t>
  </si>
  <si>
    <t>이제현</t>
  </si>
  <si>
    <t>박경규</t>
  </si>
  <si>
    <t>이경희</t>
  </si>
  <si>
    <t>윤종열</t>
  </si>
  <si>
    <t>이창하</t>
  </si>
  <si>
    <t>윤관열</t>
  </si>
  <si>
    <t>남성철</t>
  </si>
  <si>
    <t>정창운</t>
  </si>
  <si>
    <t>김좌진</t>
  </si>
  <si>
    <t>장효식</t>
  </si>
  <si>
    <t>윤현영</t>
  </si>
  <si>
    <t>최임봉</t>
  </si>
  <si>
    <t>박영호</t>
  </si>
  <si>
    <t>이국성</t>
  </si>
  <si>
    <t>나대호</t>
  </si>
  <si>
    <t>이영재</t>
  </si>
  <si>
    <t>황성민</t>
  </si>
  <si>
    <t>백인권</t>
  </si>
  <si>
    <t>최혁수</t>
  </si>
  <si>
    <t>엄태창</t>
  </si>
  <si>
    <t>김종구</t>
  </si>
  <si>
    <t>김인복</t>
  </si>
  <si>
    <t>정한목</t>
  </si>
  <si>
    <t>안경순</t>
  </si>
  <si>
    <t>신산업금융실</t>
  </si>
  <si>
    <t>장세호</t>
  </si>
  <si>
    <t>서호철</t>
  </si>
  <si>
    <t>최성욱</t>
  </si>
  <si>
    <t>서동우</t>
  </si>
  <si>
    <t>권오상</t>
  </si>
  <si>
    <t>김동진</t>
  </si>
  <si>
    <t>유광수</t>
  </si>
  <si>
    <t>김한성</t>
  </si>
  <si>
    <t>신종도</t>
  </si>
  <si>
    <t>강태욱</t>
  </si>
  <si>
    <t>지경묵</t>
  </si>
  <si>
    <t>배창환</t>
  </si>
  <si>
    <t>박종만</t>
  </si>
  <si>
    <t>권형섭</t>
  </si>
  <si>
    <t>심재국</t>
  </si>
  <si>
    <t>이춘원</t>
  </si>
  <si>
    <t>박병수</t>
  </si>
  <si>
    <t>조은희</t>
  </si>
  <si>
    <t>장민</t>
  </si>
  <si>
    <t>오성엽</t>
  </si>
  <si>
    <t>윤태정</t>
  </si>
  <si>
    <t>정광일</t>
  </si>
  <si>
    <t>송강국</t>
  </si>
  <si>
    <t>김상견</t>
  </si>
  <si>
    <t>조해일</t>
  </si>
  <si>
    <t>양재권</t>
  </si>
  <si>
    <t>김윤기</t>
  </si>
  <si>
    <t>김경완</t>
  </si>
  <si>
    <t>정형묵</t>
  </si>
  <si>
    <t>전정하</t>
  </si>
  <si>
    <t>전봉구</t>
  </si>
  <si>
    <t>안성진</t>
  </si>
  <si>
    <t>김종록</t>
  </si>
  <si>
    <t>문용기</t>
  </si>
  <si>
    <t>본부</t>
  </si>
  <si>
    <t>합계</t>
  </si>
  <si>
    <t>2022-07-08 17:09:24</t>
  </si>
  <si>
    <t>3/3</t>
  </si>
  <si>
    <t>기준년월: 2020-12</t>
  </si>
  <si>
    <t>박재훈</t>
  </si>
  <si>
    <t>윤기주</t>
  </si>
  <si>
    <t>이태희</t>
  </si>
  <si>
    <t>김준형</t>
  </si>
  <si>
    <t>김태헌</t>
  </si>
  <si>
    <t>이상진</t>
  </si>
  <si>
    <t>2022-07-08 17:09:40</t>
  </si>
  <si>
    <t>기준년월: 2019-12</t>
  </si>
  <si>
    <t>정병철</t>
  </si>
  <si>
    <t>이행진</t>
  </si>
  <si>
    <t>이원식</t>
  </si>
  <si>
    <t>서성호</t>
  </si>
  <si>
    <t>박정연</t>
  </si>
  <si>
    <t>류수현</t>
  </si>
  <si>
    <t>최동선</t>
  </si>
  <si>
    <t>박영상</t>
  </si>
  <si>
    <t>허도</t>
  </si>
  <si>
    <t>채경채</t>
  </si>
  <si>
    <t>주수현</t>
  </si>
  <si>
    <t>김언하</t>
  </si>
  <si>
    <t>김영규</t>
  </si>
  <si>
    <t>영남지역본부</t>
  </si>
  <si>
    <t>엄범용</t>
  </si>
  <si>
    <t>임준석</t>
  </si>
  <si>
    <t>김록수</t>
  </si>
  <si>
    <t>오준석</t>
  </si>
  <si>
    <t>하광진</t>
  </si>
  <si>
    <t>충청호남지역본부</t>
  </si>
  <si>
    <t>홍권석</t>
  </si>
  <si>
    <t>강철영</t>
  </si>
  <si>
    <t>2022-07-08 17:09:46</t>
  </si>
  <si>
    <t>경주</t>
  </si>
  <si>
    <t>금남로</t>
  </si>
  <si>
    <t>남울산</t>
  </si>
  <si>
    <t>대덕</t>
  </si>
  <si>
    <t>동대문</t>
  </si>
  <si>
    <t>마산</t>
  </si>
  <si>
    <t>반월</t>
  </si>
  <si>
    <t>부평</t>
  </si>
  <si>
    <t>산본</t>
  </si>
  <si>
    <t>양천</t>
  </si>
  <si>
    <t>의정부</t>
  </si>
  <si>
    <t>춘천</t>
  </si>
  <si>
    <t>해운대</t>
  </si>
  <si>
    <t>화성</t>
  </si>
  <si>
    <t>영업자산</t>
    <phoneticPr fontId="2" type="noConversion"/>
  </si>
  <si>
    <t>수신잔액</t>
    <phoneticPr fontId="2" type="noConversion"/>
  </si>
  <si>
    <t>CAGR(2개년)</t>
    <phoneticPr fontId="2" type="noConversion"/>
  </si>
  <si>
    <t>CAGR(3개년)</t>
    <phoneticPr fontId="2" type="noConversion"/>
  </si>
  <si>
    <t>2019</t>
    <phoneticPr fontId="2" type="noConversion"/>
  </si>
  <si>
    <t>2020</t>
    <phoneticPr fontId="2" type="noConversion"/>
  </si>
  <si>
    <t>2021</t>
    <phoneticPr fontId="2" type="noConversion"/>
  </si>
  <si>
    <t>총합계</t>
  </si>
  <si>
    <t>평균 : 20192</t>
  </si>
  <si>
    <t>평균 : 20202</t>
  </si>
  <si>
    <t>평균 : 20212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</si>
</sst>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0.0%"/>
    <numFmt numFmtId="177" formatCode="_-* #,##0.0_-;\-* #,##0.0_-;_-* &quot;-&quot;_-;_-@_-"/>
    <numFmt numFmtId="178" formatCode="#,##0_ 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9"/>
      <color rgb="FF000000"/>
      <name val="휴먼엑스포"/>
      <family val="1"/>
      <charset val="129"/>
    </font>
    <font>
      <sz val="8"/>
      <name val="돋움"/>
      <family val="3"/>
      <charset val="129"/>
    </font>
    <font>
      <sz val="9"/>
      <color rgb="FF000000"/>
      <name val="나눔고딕"/>
      <family val="3"/>
      <charset val="129"/>
    </font>
    <font>
      <sz val="10"/>
      <color theme="1"/>
      <name val="휴먼엑스포"/>
      <family val="1"/>
      <charset val="129"/>
    </font>
    <font>
      <sz val="11"/>
      <color theme="1"/>
      <name val="휴먼엑스포"/>
      <family val="1"/>
      <charset val="129"/>
    </font>
    <font>
      <b/>
      <sz val="13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3"/>
      <color rgb="FF0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0"/>
      <color rgb="FF000000"/>
      <name val="한양중고딕"/>
      <family val="3"/>
      <charset val="129"/>
    </font>
    <font>
      <sz val="14"/>
      <color theme="1"/>
      <name val="휴먼엑스포"/>
      <family val="1"/>
      <charset val="129"/>
    </font>
    <font>
      <b/>
      <sz val="20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sz val="10"/>
      <color theme="0"/>
      <name val="휴먼엑스포"/>
      <family val="1"/>
      <charset val="129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00"/>
        <bgColor indexed="64"/>
      </patternFill>
    </fill>
    <fill>
      <patternFill patternType="solid">
        <fgColor rgb="FFFFCC0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DF2E4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7F7F7"/>
        <bgColor rgb="FFF7F7F7"/>
      </patternFill>
    </fill>
    <fill>
      <patternFill patternType="solid">
        <fgColor rgb="FFEBF8FC"/>
        <bgColor rgb="FFEBF8FC"/>
      </patternFill>
    </fill>
  </fills>
  <borders count="1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rgb="FFE2E2E2"/>
      </right>
      <top style="thin">
        <color rgb="FFE2E2E2"/>
      </top>
      <bottom style="thin">
        <color rgb="FFE2E2E2"/>
      </bottom>
      <diagonal style="thin">
        <color rgb="FFE2E2E2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E2E2E2"/>
      </left>
      <right style="thin">
        <color rgb="FFE2E2E2"/>
      </right>
      <top style="thin">
        <color rgb="FF777777"/>
      </top>
      <bottom/>
      <diagonal/>
    </border>
    <border>
      <left/>
      <right style="thin">
        <color rgb="FFE2E2E2"/>
      </right>
      <top style="thin">
        <color rgb="FF777777"/>
      </top>
      <bottom/>
      <diagonal/>
    </border>
    <border>
      <left/>
      <right/>
      <top style="thin">
        <color rgb="FF777777"/>
      </top>
      <bottom style="thin">
        <color rgb="FFE2E2E2"/>
      </bottom>
      <diagonal style="thin">
        <color rgb="FFE2E2E2"/>
      </diagonal>
    </border>
    <border>
      <left/>
      <right style="thin">
        <color rgb="FFE2E2E2"/>
      </right>
      <top style="thin">
        <color rgb="FF777777"/>
      </top>
      <bottom style="thin">
        <color rgb="FFE2E2E2"/>
      </bottom>
      <diagonal style="thin">
        <color rgb="FFE2E2E2"/>
      </diagonal>
    </border>
    <border>
      <left style="thin">
        <color rgb="FFE2E2E2"/>
      </left>
      <right style="thin">
        <color rgb="FFE2E2E2"/>
      </right>
      <top/>
      <bottom style="thin">
        <color rgb="FFE2E2E2"/>
      </bottom>
      <diagonal style="thin">
        <color rgb="FFE2E2E2"/>
      </diagonal>
    </border>
    <border>
      <left/>
      <right style="thin">
        <color rgb="FFE2E2E2"/>
      </right>
      <top/>
      <bottom style="thin">
        <color rgb="FFE2E2E2"/>
      </bottom>
      <diagonal style="thin">
        <color rgb="FFE2E2E2"/>
      </diagonal>
    </border>
    <border>
      <left style="thin">
        <color rgb="FFE2E2E2"/>
      </left>
      <right style="thin">
        <color rgb="FFE2E2E2"/>
      </right>
      <top style="thin">
        <color rgb="FFE2E2E2"/>
      </top>
      <bottom style="thin">
        <color rgb="FFE2E2E2"/>
      </bottom>
      <diagonal style="thin">
        <color rgb="FFE2E2E2"/>
      </diagonal>
    </border>
    <border>
      <left style="thin">
        <color rgb="FFE2E2E2"/>
      </left>
      <right/>
      <top style="thin">
        <color rgb="FFE2E2E2"/>
      </top>
      <bottom style="thin">
        <color rgb="FFE2E2E2"/>
      </bottom>
      <diagonal style="thin">
        <color rgb="FFE2E2E2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8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0" fontId="3" fillId="2" borderId="1" xfId="0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41" fontId="3" fillId="2" borderId="1" xfId="1" applyFont="1" applyFill="1" applyBorder="1">
      <alignment vertical="center"/>
    </xf>
    <xf numFmtId="41" fontId="3" fillId="0" borderId="0" xfId="1" applyFont="1" applyAlignment="1">
      <alignment horizontal="left" vertical="center"/>
    </xf>
    <xf numFmtId="41" fontId="3" fillId="0" borderId="0" xfId="1" applyFont="1">
      <alignment vertical="center"/>
    </xf>
    <xf numFmtId="177" fontId="3" fillId="2" borderId="1" xfId="1" applyNumberFormat="1" applyFont="1" applyFill="1" applyBorder="1">
      <alignment vertical="center"/>
    </xf>
    <xf numFmtId="177" fontId="3" fillId="0" borderId="0" xfId="1" applyNumberFormat="1" applyFont="1" applyAlignment="1">
      <alignment horizontal="left" vertical="center"/>
    </xf>
    <xf numFmtId="177" fontId="3" fillId="0" borderId="0" xfId="1" applyNumberFormat="1" applyFont="1">
      <alignment vertical="center"/>
    </xf>
    <xf numFmtId="43" fontId="3" fillId="0" borderId="0" xfId="0" applyNumberFormat="1" applyFo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3" fillId="5" borderId="1" xfId="0" applyFont="1" applyFill="1" applyBorder="1" applyAlignment="1">
      <alignment horizontal="left" vertical="center"/>
    </xf>
    <xf numFmtId="9" fontId="3" fillId="0" borderId="0" xfId="2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9" fontId="3" fillId="0" borderId="0" xfId="2" applyNumberFormat="1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41" fontId="3" fillId="0" borderId="0" xfId="1" applyFont="1" applyFill="1">
      <alignment vertical="center"/>
    </xf>
    <xf numFmtId="41" fontId="3" fillId="0" borderId="1" xfId="1" applyFont="1" applyFill="1" applyBorder="1">
      <alignment vertical="center"/>
    </xf>
    <xf numFmtId="41" fontId="3" fillId="0" borderId="0" xfId="1" applyFont="1" applyFill="1" applyAlignment="1">
      <alignment horizontal="left" vertical="center"/>
    </xf>
    <xf numFmtId="10" fontId="3" fillId="0" borderId="0" xfId="2" applyNumberFormat="1" applyFont="1" applyFill="1" applyAlignment="1">
      <alignment horizontal="left" vertical="center"/>
    </xf>
    <xf numFmtId="41" fontId="5" fillId="0" borderId="0" xfId="1" applyFont="1" applyFill="1" applyAlignment="1">
      <alignment horizontal="center" vertical="center"/>
    </xf>
    <xf numFmtId="41" fontId="3" fillId="6" borderId="0" xfId="1" applyFont="1" applyFill="1">
      <alignment vertical="center"/>
    </xf>
    <xf numFmtId="41" fontId="3" fillId="7" borderId="1" xfId="1" applyFont="1" applyFill="1" applyBorder="1" applyAlignment="1">
      <alignment horizontal="left" vertical="center"/>
    </xf>
    <xf numFmtId="10" fontId="3" fillId="7" borderId="0" xfId="2" applyNumberFormat="1" applyFont="1" applyFill="1" applyAlignment="1">
      <alignment horizontal="left" vertical="center"/>
    </xf>
    <xf numFmtId="41" fontId="3" fillId="7" borderId="0" xfId="1" applyFont="1" applyFill="1" applyAlignment="1">
      <alignment horizontal="left" vertical="center"/>
    </xf>
    <xf numFmtId="178" fontId="8" fillId="9" borderId="2" xfId="4" applyNumberFormat="1" applyFont="1" applyFill="1" applyBorder="1" applyAlignment="1">
      <alignment horizontal="center" vertical="center" wrapText="1"/>
    </xf>
    <xf numFmtId="178" fontId="10" fillId="0" borderId="2" xfId="4" applyNumberFormat="1" applyFont="1" applyBorder="1" applyAlignment="1">
      <alignment horizontal="right" vertical="center" wrapText="1"/>
    </xf>
    <xf numFmtId="178" fontId="10" fillId="0" borderId="2" xfId="4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177" fontId="11" fillId="0" borderId="0" xfId="1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77" fontId="3" fillId="0" borderId="0" xfId="1" applyNumberFormat="1" applyFont="1" applyAlignment="1">
      <alignment horizontal="center" vertical="center"/>
    </xf>
    <xf numFmtId="0" fontId="3" fillId="10" borderId="1" xfId="0" applyFont="1" applyFill="1" applyBorder="1" applyAlignment="1">
      <alignment horizontal="left" vertical="center"/>
    </xf>
    <xf numFmtId="0" fontId="0" fillId="0" borderId="0" xfId="0" applyAlignment="1"/>
    <xf numFmtId="0" fontId="13" fillId="11" borderId="3" xfId="0" applyFont="1" applyFill="1" applyBorder="1" applyAlignment="1">
      <alignment horizontal="center" vertical="center" wrapText="1"/>
    </xf>
    <xf numFmtId="0" fontId="13" fillId="11" borderId="4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14" fillId="11" borderId="6" xfId="0" applyFont="1" applyFill="1" applyBorder="1" applyAlignment="1">
      <alignment horizontal="center" vertical="center" wrapText="1"/>
    </xf>
    <xf numFmtId="0" fontId="14" fillId="11" borderId="3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41" fontId="15" fillId="0" borderId="5" xfId="1" applyFont="1" applyBorder="1" applyAlignment="1">
      <alignment horizontal="center" vertical="center" wrapText="1"/>
    </xf>
    <xf numFmtId="0" fontId="15" fillId="12" borderId="5" xfId="0" applyFont="1" applyFill="1" applyBorder="1" applyAlignment="1">
      <alignment horizontal="center" vertical="center" wrapText="1"/>
    </xf>
    <xf numFmtId="41" fontId="15" fillId="12" borderId="5" xfId="1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justify" vertical="center" wrapText="1"/>
    </xf>
    <xf numFmtId="41" fontId="17" fillId="0" borderId="6" xfId="1" applyFont="1" applyBorder="1" applyAlignment="1">
      <alignment horizontal="center" vertical="center" wrapText="1"/>
    </xf>
    <xf numFmtId="0" fontId="18" fillId="0" borderId="7" xfId="0" applyFont="1" applyBorder="1" applyAlignment="1">
      <alignment horizontal="justify" vertical="center"/>
    </xf>
    <xf numFmtId="0" fontId="0" fillId="0" borderId="7" xfId="0" applyBorder="1" applyAlignment="1"/>
    <xf numFmtId="0" fontId="19" fillId="0" borderId="0" xfId="0" applyFont="1" applyAlignment="1">
      <alignment vertical="center"/>
    </xf>
    <xf numFmtId="41" fontId="3" fillId="0" borderId="0" xfId="1" applyNumberFormat="1" applyFont="1" applyAlignment="1">
      <alignment horizontal="left" vertical="center"/>
    </xf>
    <xf numFmtId="177" fontId="6" fillId="8" borderId="0" xfId="3" applyNumberFormat="1">
      <alignment vertical="center"/>
    </xf>
    <xf numFmtId="177" fontId="11" fillId="0" borderId="0" xfId="1" applyNumberFormat="1" applyFont="1">
      <alignment vertical="center"/>
    </xf>
    <xf numFmtId="49" fontId="20" fillId="0" borderId="0" xfId="4" applyNumberFormat="1" applyFont="1" applyAlignment="1">
      <alignment horizontal="left" vertical="center" wrapText="1"/>
    </xf>
    <xf numFmtId="0" fontId="7" fillId="0" borderId="0" xfId="4" applyAlignment="1">
      <alignment vertical="center"/>
    </xf>
    <xf numFmtId="49" fontId="21" fillId="0" borderId="0" xfId="4" applyNumberFormat="1" applyFont="1" applyAlignment="1">
      <alignment horizontal="left" vertical="center" wrapText="1"/>
    </xf>
    <xf numFmtId="49" fontId="21" fillId="0" borderId="0" xfId="4" applyNumberFormat="1" applyFont="1" applyAlignment="1">
      <alignment horizontal="right" vertical="center" wrapText="1"/>
    </xf>
    <xf numFmtId="49" fontId="21" fillId="13" borderId="8" xfId="4" applyNumberFormat="1" applyFont="1" applyFill="1" applyBorder="1" applyAlignment="1">
      <alignment horizontal="center" vertical="center" wrapText="1"/>
    </xf>
    <xf numFmtId="49" fontId="21" fillId="13" borderId="9" xfId="4" applyNumberFormat="1" applyFont="1" applyFill="1" applyBorder="1" applyAlignment="1">
      <alignment horizontal="center" vertical="center" wrapText="1"/>
    </xf>
    <xf numFmtId="49" fontId="21" fillId="13" borderId="10" xfId="4" applyNumberFormat="1" applyFont="1" applyFill="1" applyBorder="1" applyAlignment="1">
      <alignment horizontal="center" vertical="center" wrapText="1"/>
    </xf>
    <xf numFmtId="49" fontId="21" fillId="13" borderId="11" xfId="4" applyNumberFormat="1" applyFont="1" applyFill="1" applyBorder="1" applyAlignment="1">
      <alignment horizontal="center" vertical="center" wrapText="1"/>
    </xf>
    <xf numFmtId="49" fontId="21" fillId="13" borderId="12" xfId="4" applyNumberFormat="1" applyFont="1" applyFill="1" applyBorder="1" applyAlignment="1">
      <alignment horizontal="center" vertical="center" wrapText="1"/>
    </xf>
    <xf numFmtId="49" fontId="21" fillId="13" borderId="13" xfId="4" applyNumberFormat="1" applyFont="1" applyFill="1" applyBorder="1" applyAlignment="1">
      <alignment horizontal="center" vertical="center" wrapText="1"/>
    </xf>
    <xf numFmtId="49" fontId="21" fillId="13" borderId="13" xfId="4" applyNumberFormat="1" applyFont="1" applyFill="1" applyBorder="1" applyAlignment="1">
      <alignment horizontal="center" vertical="center" wrapText="1"/>
    </xf>
    <xf numFmtId="49" fontId="10" fillId="0" borderId="14" xfId="4" applyNumberFormat="1" applyFont="1" applyBorder="1" applyAlignment="1">
      <alignment horizontal="center" vertical="center" wrapText="1"/>
    </xf>
    <xf numFmtId="49" fontId="10" fillId="0" borderId="2" xfId="4" applyNumberFormat="1" applyFont="1" applyBorder="1" applyAlignment="1">
      <alignment horizontal="center" vertical="center" wrapText="1"/>
    </xf>
    <xf numFmtId="0" fontId="10" fillId="0" borderId="2" xfId="4" applyFont="1" applyBorder="1" applyAlignment="1">
      <alignment horizontal="center" vertical="center" wrapText="1"/>
    </xf>
    <xf numFmtId="49" fontId="21" fillId="14" borderId="15" xfId="4" applyNumberFormat="1" applyFont="1" applyFill="1" applyBorder="1" applyAlignment="1">
      <alignment horizontal="center" vertical="center" wrapText="1"/>
    </xf>
    <xf numFmtId="49" fontId="21" fillId="14" borderId="2" xfId="4" applyNumberFormat="1" applyFont="1" applyFill="1" applyBorder="1" applyAlignment="1">
      <alignment horizontal="center" vertical="center" wrapText="1"/>
    </xf>
    <xf numFmtId="178" fontId="21" fillId="14" borderId="2" xfId="4" applyNumberFormat="1" applyFont="1" applyFill="1" applyBorder="1" applyAlignment="1">
      <alignment horizontal="right" vertical="center" wrapText="1"/>
    </xf>
    <xf numFmtId="49" fontId="10" fillId="0" borderId="0" xfId="4" applyNumberFormat="1" applyFont="1" applyAlignment="1">
      <alignment horizontal="left" vertical="center" wrapText="1"/>
    </xf>
    <xf numFmtId="49" fontId="10" fillId="0" borderId="0" xfId="4" applyNumberFormat="1" applyFont="1" applyAlignment="1">
      <alignment horizontal="right" vertical="center" wrapText="1"/>
    </xf>
    <xf numFmtId="41" fontId="11" fillId="0" borderId="0" xfId="1" applyFont="1" applyAlignment="1">
      <alignment horizontal="center" vertical="center"/>
    </xf>
    <xf numFmtId="177" fontId="22" fillId="9" borderId="0" xfId="1" applyNumberFormat="1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3" fillId="0" borderId="16" xfId="0" applyFont="1" applyFill="1" applyBorder="1" applyAlignment="1">
      <alignment horizontal="left" vertical="center"/>
    </xf>
  </cellXfs>
  <cellStyles count="5">
    <cellStyle name="나쁨" xfId="3" builtinId="27"/>
    <cellStyle name="백분율" xfId="2" builtinId="5"/>
    <cellStyle name="쉼표 [0]" xfId="1" builtinId="6"/>
    <cellStyle name="표준" xfId="0" builtinId="0"/>
    <cellStyle name="표준 9" xfId="4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DB/Downloads/&#9733;%20%25%25%20&#51216;&#54252;&#44592;&#54925;/&#9733;%20&#51216;&#54252;%20&#47196;&#46300;&#47605;/220630%20&#44397;&#45236;&#51216;&#54252;%20&#53685;&#54224;&#54633;_&#48324;&#52392;4/220630%20&#44397;&#45236;&#51216;&#54252;%20&#53685;&#54224;&#54633;_&#48324;&#52392;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S"/>
      <sheetName val="PAMS 인원"/>
      <sheetName val="인원_Ref"/>
      <sheetName val="BI 거래처 "/>
      <sheetName val="독채 실적('21.12.)"/>
      <sheetName val="BI 영업자산 및 보증, 여신 합계"/>
    </sheetNames>
    <sheetDataSet>
      <sheetData sheetId="0"/>
      <sheetData sheetId="1"/>
      <sheetData sheetId="2"/>
      <sheetData sheetId="3"/>
      <sheetData sheetId="4">
        <row r="31">
          <cell r="D31" t="str">
            <v>영업부</v>
          </cell>
          <cell r="E31" t="str">
            <v>강남</v>
          </cell>
          <cell r="F31" t="str">
            <v>종로</v>
          </cell>
          <cell r="G31" t="str">
            <v>압구정</v>
          </cell>
          <cell r="H31" t="str">
            <v>성동</v>
          </cell>
          <cell r="I31" t="str">
            <v>서초</v>
          </cell>
          <cell r="J31" t="str">
            <v>여의도</v>
          </cell>
          <cell r="K31" t="str">
            <v>가산</v>
          </cell>
          <cell r="L31" t="str">
            <v>금천</v>
          </cell>
          <cell r="M31" t="str">
            <v>노원</v>
          </cell>
          <cell r="N31" t="str">
            <v>마포</v>
          </cell>
          <cell r="O31" t="str">
            <v>도곡</v>
          </cell>
          <cell r="P31" t="str">
            <v>잠원</v>
          </cell>
          <cell r="Q31" t="str">
            <v>서소문</v>
          </cell>
          <cell r="R31" t="str">
            <v>마곡</v>
          </cell>
          <cell r="S31" t="str">
            <v>반포</v>
          </cell>
          <cell r="T31" t="str">
            <v>잠실</v>
          </cell>
          <cell r="U31" t="str">
            <v>하남</v>
          </cell>
          <cell r="V31" t="str">
            <v>양천</v>
          </cell>
          <cell r="W31" t="str">
            <v>한티</v>
          </cell>
          <cell r="X31" t="str">
            <v>부천</v>
          </cell>
          <cell r="Y31" t="str">
            <v>시화</v>
          </cell>
          <cell r="Z31" t="str">
            <v>안산</v>
          </cell>
          <cell r="AA31" t="str">
            <v>인천</v>
          </cell>
          <cell r="AB31" t="str">
            <v>일산</v>
          </cell>
          <cell r="AC31" t="str">
            <v>분당</v>
          </cell>
          <cell r="AD31" t="str">
            <v>안양</v>
          </cell>
          <cell r="AE31" t="str">
            <v>평택</v>
          </cell>
          <cell r="AF31" t="str">
            <v>대전</v>
          </cell>
          <cell r="AG31" t="str">
            <v>천안</v>
          </cell>
          <cell r="AH31" t="str">
            <v>충주</v>
          </cell>
          <cell r="AI31" t="str">
            <v>김포</v>
          </cell>
          <cell r="AJ31" t="str">
            <v>송도</v>
          </cell>
          <cell r="AK31" t="str">
            <v>동탄</v>
          </cell>
          <cell r="AL31" t="str">
            <v>수원</v>
          </cell>
          <cell r="AM31" t="str">
            <v>용인</v>
          </cell>
          <cell r="AN31" t="str">
            <v>원주</v>
          </cell>
          <cell r="AO31" t="str">
            <v>판교</v>
          </cell>
          <cell r="AP31" t="str">
            <v>당진</v>
          </cell>
          <cell r="AQ31" t="str">
            <v>아산</v>
          </cell>
          <cell r="AR31" t="str">
            <v>오창</v>
          </cell>
          <cell r="AS31" t="str">
            <v>청주</v>
          </cell>
          <cell r="AT31" t="str">
            <v>구미</v>
          </cell>
          <cell r="AU31" t="str">
            <v>대구</v>
          </cell>
          <cell r="AV31" t="str">
            <v>성서</v>
          </cell>
          <cell r="AW31" t="str">
            <v>울산</v>
          </cell>
          <cell r="AX31" t="str">
            <v>금정</v>
          </cell>
          <cell r="AY31" t="str">
            <v>부산</v>
          </cell>
          <cell r="AZ31" t="str">
            <v>창원</v>
          </cell>
          <cell r="BA31" t="str">
            <v>광주</v>
          </cell>
          <cell r="BB31" t="str">
            <v>전주</v>
          </cell>
          <cell r="BC31" t="str">
            <v>제주</v>
          </cell>
          <cell r="BD31" t="str">
            <v>경산</v>
          </cell>
          <cell r="BE31" t="str">
            <v>포항</v>
          </cell>
          <cell r="BF31" t="str">
            <v>김해</v>
          </cell>
          <cell r="BG31" t="str">
            <v>서부산</v>
          </cell>
          <cell r="BH31" t="str">
            <v>양산</v>
          </cell>
          <cell r="BI31" t="str">
            <v>진주</v>
          </cell>
          <cell r="BJ31" t="str">
            <v>군산</v>
          </cell>
          <cell r="BK31" t="str">
            <v>목포</v>
          </cell>
          <cell r="BL31" t="str">
            <v>여수</v>
          </cell>
          <cell r="BM31" t="str">
            <v>반월(폐쇄)</v>
          </cell>
          <cell r="BN31" t="str">
            <v>부평(폐쇄)</v>
          </cell>
          <cell r="BO31" t="str">
            <v>산본(폐쇄)</v>
          </cell>
          <cell r="BP31" t="str">
            <v>남울산(폐쇄)</v>
          </cell>
          <cell r="BQ31" t="str">
            <v>금남로(폐쇄)</v>
          </cell>
          <cell r="BR31" t="str">
            <v>대덕(폐쇄)</v>
          </cell>
          <cell r="BS31" t="str">
            <v>해운대(폐쇄)</v>
          </cell>
          <cell r="BT31" t="str">
            <v>화성(폐쇄)</v>
          </cell>
          <cell r="BU31" t="str">
            <v>경주</v>
          </cell>
          <cell r="BV31" t="str">
            <v>동대문</v>
          </cell>
          <cell r="BW31" t="str">
            <v>마산</v>
          </cell>
          <cell r="BX31" t="str">
            <v>의정부</v>
          </cell>
          <cell r="BY31" t="str">
            <v>춘천</v>
          </cell>
          <cell r="BZ31" t="str">
            <v>신천</v>
          </cell>
          <cell r="CA31" t="str">
            <v>중계</v>
          </cell>
          <cell r="CB31" t="str">
            <v>논현</v>
          </cell>
          <cell r="CC31" t="str">
            <v>충정로</v>
          </cell>
          <cell r="CD31" t="str">
            <v>개포</v>
          </cell>
        </row>
        <row r="32">
          <cell r="D32">
            <v>479.24395668805857</v>
          </cell>
          <cell r="E32">
            <v>310.49663874613651</v>
          </cell>
          <cell r="F32">
            <v>370.95509021117658</v>
          </cell>
          <cell r="G32">
            <v>209.55031853058634</v>
          </cell>
          <cell r="H32">
            <v>170.12758955339811</v>
          </cell>
          <cell r="I32">
            <v>227.65274867956919</v>
          </cell>
          <cell r="J32">
            <v>228.19536617548584</v>
          </cell>
          <cell r="K32">
            <v>114.92460553782897</v>
          </cell>
          <cell r="L32">
            <v>157.40268175826827</v>
          </cell>
          <cell r="M32">
            <v>111.91180633153847</v>
          </cell>
          <cell r="N32">
            <v>98.546047603712211</v>
          </cell>
          <cell r="O32">
            <v>120.32479768555243</v>
          </cell>
          <cell r="P32">
            <v>98.217767434850032</v>
          </cell>
          <cell r="Q32">
            <v>146.3134750776438</v>
          </cell>
          <cell r="R32">
            <v>63.141065951289832</v>
          </cell>
          <cell r="S32">
            <v>92.259872655765818</v>
          </cell>
          <cell r="T32">
            <v>160.68611627894646</v>
          </cell>
          <cell r="U32">
            <v>88.125291946225133</v>
          </cell>
          <cell r="V32">
            <v>56.801348957682222</v>
          </cell>
          <cell r="W32">
            <v>82.177347502520362</v>
          </cell>
          <cell r="X32">
            <v>258.96550762488829</v>
          </cell>
          <cell r="Y32">
            <v>240.29072657544538</v>
          </cell>
          <cell r="Z32">
            <v>159.5910333400156</v>
          </cell>
          <cell r="AA32">
            <v>145.1007852581462</v>
          </cell>
          <cell r="AB32">
            <v>136.21148593398499</v>
          </cell>
          <cell r="AC32">
            <v>221.48778998496402</v>
          </cell>
          <cell r="AD32">
            <v>264.90270190055674</v>
          </cell>
          <cell r="AE32">
            <v>197.36291047156391</v>
          </cell>
          <cell r="AF32">
            <v>201.77246051330394</v>
          </cell>
          <cell r="AG32">
            <v>233.76024977449197</v>
          </cell>
          <cell r="AH32">
            <v>163.4324246013793</v>
          </cell>
          <cell r="AI32">
            <v>96.116044472373872</v>
          </cell>
          <cell r="AJ32">
            <v>149.01366468752073</v>
          </cell>
          <cell r="AK32">
            <v>65.378520880459078</v>
          </cell>
          <cell r="AL32">
            <v>182.63638116117465</v>
          </cell>
          <cell r="AM32">
            <v>111.11967266388889</v>
          </cell>
          <cell r="AN32">
            <v>120.51056228532026</v>
          </cell>
          <cell r="AO32">
            <v>122.00229747391083</v>
          </cell>
          <cell r="AP32">
            <v>138.99542122723437</v>
          </cell>
          <cell r="AQ32">
            <v>91.467610511926793</v>
          </cell>
          <cell r="AR32">
            <v>112.12029565510113</v>
          </cell>
          <cell r="AS32">
            <v>131.8614546107153</v>
          </cell>
          <cell r="AT32">
            <v>122.97250685475771</v>
          </cell>
          <cell r="AU32">
            <v>126.97092114798468</v>
          </cell>
          <cell r="AV32">
            <v>371.83552872522836</v>
          </cell>
          <cell r="AW32">
            <v>301.69644412376795</v>
          </cell>
          <cell r="AX32">
            <v>132.72334200809684</v>
          </cell>
          <cell r="AY32">
            <v>250.16375616398176</v>
          </cell>
          <cell r="AZ32">
            <v>174.59423182841795</v>
          </cell>
          <cell r="BA32">
            <v>239.50771956550909</v>
          </cell>
          <cell r="BB32">
            <v>125.99032508119217</v>
          </cell>
          <cell r="BC32">
            <v>44.604058577901348</v>
          </cell>
          <cell r="BD32">
            <v>104.76881825743762</v>
          </cell>
          <cell r="BE32">
            <v>97.866018184661698</v>
          </cell>
          <cell r="BF32">
            <v>80.412493021274713</v>
          </cell>
          <cell r="BG32">
            <v>56.230850144169054</v>
          </cell>
          <cell r="BH32">
            <v>109.76292311368015</v>
          </cell>
          <cell r="BI32">
            <v>109.57114801128316</v>
          </cell>
          <cell r="BJ32">
            <v>147.81530868392142</v>
          </cell>
          <cell r="BK32">
            <v>126.97372464964278</v>
          </cell>
          <cell r="BL32">
            <v>82.02611737200246</v>
          </cell>
          <cell r="BM32">
            <v>1.1418404400000002</v>
          </cell>
          <cell r="BN32">
            <v>0.95719924999999995</v>
          </cell>
          <cell r="BO32">
            <v>0.38342784999999996</v>
          </cell>
          <cell r="BP32">
            <v>1.3738450193934761</v>
          </cell>
          <cell r="BQ32">
            <v>0.60353917000000001</v>
          </cell>
          <cell r="BR32">
            <v>3.3626208900000001</v>
          </cell>
          <cell r="BS32">
            <v>1.36444079</v>
          </cell>
          <cell r="BT32">
            <v>0.94050135999999995</v>
          </cell>
          <cell r="BU32">
            <v>2.0064E-4</v>
          </cell>
          <cell r="BV32">
            <v>3.9279000000000001E-4</v>
          </cell>
          <cell r="BW32">
            <v>4.0000000000000001E-8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</row>
        <row r="33">
          <cell r="D33">
            <v>227.330653502215</v>
          </cell>
          <cell r="E33">
            <v>179.9965429933751</v>
          </cell>
          <cell r="F33">
            <v>178.29322835632411</v>
          </cell>
          <cell r="G33">
            <v>146.32644591310239</v>
          </cell>
          <cell r="H33">
            <v>126.27968133501702</v>
          </cell>
          <cell r="I33">
            <v>127.30372063683218</v>
          </cell>
          <cell r="J33">
            <v>153.51192205450457</v>
          </cell>
          <cell r="K33">
            <v>82.603433776670684</v>
          </cell>
          <cell r="L33">
            <v>124.02171730386024</v>
          </cell>
          <cell r="M33">
            <v>86.360604100236003</v>
          </cell>
          <cell r="N33">
            <v>79.546150044940418</v>
          </cell>
          <cell r="O33">
            <v>56.82329540792</v>
          </cell>
          <cell r="P33">
            <v>68.936634352398087</v>
          </cell>
          <cell r="Q33">
            <v>94.841945626617303</v>
          </cell>
          <cell r="R33">
            <v>49.658604409563495</v>
          </cell>
          <cell r="S33">
            <v>68.089818161041208</v>
          </cell>
          <cell r="T33">
            <v>94.049135700403056</v>
          </cell>
          <cell r="U33">
            <v>75.784933885775132</v>
          </cell>
          <cell r="V33">
            <v>41.262126496342859</v>
          </cell>
          <cell r="W33">
            <v>49.633557473711051</v>
          </cell>
          <cell r="X33">
            <v>216.80514099658589</v>
          </cell>
          <cell r="Y33">
            <v>196.78719877438365</v>
          </cell>
          <cell r="Z33">
            <v>141.98569259588689</v>
          </cell>
          <cell r="AA33">
            <v>103.99072408683499</v>
          </cell>
          <cell r="AB33">
            <v>109.48352353023724</v>
          </cell>
          <cell r="AC33">
            <v>171.43787158363773</v>
          </cell>
          <cell r="AD33">
            <v>197.99569976780626</v>
          </cell>
          <cell r="AE33">
            <v>149.29678965827097</v>
          </cell>
          <cell r="AF33">
            <v>129.12165331482797</v>
          </cell>
          <cell r="AG33">
            <v>183.98973204131664</v>
          </cell>
          <cell r="AH33">
            <v>141.17393911433649</v>
          </cell>
          <cell r="AI33">
            <v>62.351265296321785</v>
          </cell>
          <cell r="AJ33">
            <v>90.973256990364987</v>
          </cell>
          <cell r="AK33">
            <v>49.320523923828496</v>
          </cell>
          <cell r="AL33">
            <v>108.86623373091467</v>
          </cell>
          <cell r="AM33">
            <v>84.470124269958092</v>
          </cell>
          <cell r="AN33">
            <v>109.42050154441395</v>
          </cell>
          <cell r="AO33">
            <v>100.48089390350501</v>
          </cell>
          <cell r="AP33">
            <v>118.04543007164247</v>
          </cell>
          <cell r="AQ33">
            <v>83.8297210943376</v>
          </cell>
          <cell r="AR33">
            <v>84.513864449389999</v>
          </cell>
          <cell r="AS33">
            <v>95.49777762992386</v>
          </cell>
          <cell r="AT33">
            <v>109.5690925397811</v>
          </cell>
          <cell r="AU33">
            <v>103.89400167600999</v>
          </cell>
          <cell r="AV33">
            <v>241.33949999835576</v>
          </cell>
          <cell r="AW33">
            <v>225.60402688225147</v>
          </cell>
          <cell r="AX33">
            <v>111.24149732752031</v>
          </cell>
          <cell r="AY33">
            <v>172.92309824659958</v>
          </cell>
          <cell r="AZ33">
            <v>129.97210415505893</v>
          </cell>
          <cell r="BA33">
            <v>182.81086290388171</v>
          </cell>
          <cell r="BB33">
            <v>100.27536695698632</v>
          </cell>
          <cell r="BC33">
            <v>37.989591247375621</v>
          </cell>
          <cell r="BD33">
            <v>94.155643670422833</v>
          </cell>
          <cell r="BE33">
            <v>81.059379678814523</v>
          </cell>
          <cell r="BF33">
            <v>64.396297650230011</v>
          </cell>
          <cell r="BG33">
            <v>48.554148354484056</v>
          </cell>
          <cell r="BH33">
            <v>91.498912588810001</v>
          </cell>
          <cell r="BI33">
            <v>82.879830549273308</v>
          </cell>
          <cell r="BJ33">
            <v>120.47254163310001</v>
          </cell>
          <cell r="BK33">
            <v>113.50513342479402</v>
          </cell>
          <cell r="BL33">
            <v>69.014078016696644</v>
          </cell>
          <cell r="BM33">
            <v>1.1355692100000001</v>
          </cell>
          <cell r="BN33">
            <v>0.95719924999999995</v>
          </cell>
          <cell r="BO33">
            <v>0.38351533999999998</v>
          </cell>
          <cell r="BP33">
            <v>1.3737985100000001</v>
          </cell>
          <cell r="BQ33">
            <v>0.58998470000000003</v>
          </cell>
          <cell r="BR33">
            <v>3.3626208900000001</v>
          </cell>
          <cell r="BS33">
            <v>0.51444078999999998</v>
          </cell>
          <cell r="BT33">
            <v>0.94050135999999995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</row>
        <row r="34">
          <cell r="D34">
            <v>0.79021238000000005</v>
          </cell>
          <cell r="E34">
            <v>2.9939139699999999</v>
          </cell>
          <cell r="F34">
            <v>5.54242E-2</v>
          </cell>
          <cell r="G34">
            <v>1.2549799999999999E-3</v>
          </cell>
          <cell r="H34">
            <v>0.54472602999999997</v>
          </cell>
          <cell r="I34">
            <v>3.7665577400000001</v>
          </cell>
          <cell r="J34">
            <v>0.22559361</v>
          </cell>
          <cell r="K34">
            <v>5.5065033899999998</v>
          </cell>
          <cell r="L34">
            <v>2.0742782900000001</v>
          </cell>
          <cell r="M34">
            <v>1.33396797</v>
          </cell>
          <cell r="N34">
            <v>1.60181131</v>
          </cell>
          <cell r="O34">
            <v>0.57034395999999998</v>
          </cell>
          <cell r="P34">
            <v>0.93342588999999998</v>
          </cell>
          <cell r="Q34">
            <v>1.0054576099999999</v>
          </cell>
          <cell r="R34">
            <v>0.17710271999999999</v>
          </cell>
          <cell r="S34">
            <v>0.50574956000000004</v>
          </cell>
          <cell r="T34">
            <v>3.6724020000000003E-2</v>
          </cell>
          <cell r="U34">
            <v>0.13996310000000001</v>
          </cell>
          <cell r="V34">
            <v>0.67891418000000003</v>
          </cell>
          <cell r="W34">
            <v>0.33656458</v>
          </cell>
          <cell r="X34">
            <v>3.6513087199999998</v>
          </cell>
          <cell r="Y34">
            <v>2.0077884400000001</v>
          </cell>
          <cell r="Z34">
            <v>3.11735937</v>
          </cell>
          <cell r="AA34">
            <v>4.2932354400000001</v>
          </cell>
          <cell r="AB34">
            <v>0.24900520000000001</v>
          </cell>
          <cell r="AC34">
            <v>2.939403</v>
          </cell>
          <cell r="AD34">
            <v>1.6839377200000001</v>
          </cell>
          <cell r="AE34">
            <v>12.046727669999999</v>
          </cell>
          <cell r="AF34">
            <v>2.10547891</v>
          </cell>
          <cell r="AG34">
            <v>7.4506815800000004</v>
          </cell>
          <cell r="AH34">
            <v>0.54021379000000003</v>
          </cell>
          <cell r="AI34">
            <v>0.52207148999999997</v>
          </cell>
          <cell r="AJ34">
            <v>2.50961094</v>
          </cell>
          <cell r="AK34">
            <v>0.38095549000000001</v>
          </cell>
          <cell r="AL34">
            <v>2.1874977200000001</v>
          </cell>
          <cell r="AM34">
            <v>1.86688908</v>
          </cell>
          <cell r="AN34">
            <v>0.41127528000000002</v>
          </cell>
          <cell r="AO34">
            <v>2.3877775400000001</v>
          </cell>
          <cell r="AP34">
            <v>3.32841984</v>
          </cell>
          <cell r="AQ34">
            <v>0.10995835</v>
          </cell>
          <cell r="AR34">
            <v>0.94716301999999997</v>
          </cell>
          <cell r="AS34">
            <v>0.75964701999999995</v>
          </cell>
          <cell r="AT34">
            <v>2.17453121</v>
          </cell>
          <cell r="AU34">
            <v>3.2544106500000001</v>
          </cell>
          <cell r="AV34">
            <v>1.3623539600000001</v>
          </cell>
          <cell r="AW34">
            <v>6.8870311800000001</v>
          </cell>
          <cell r="AX34">
            <v>0.82338422</v>
          </cell>
          <cell r="AY34">
            <v>2.3453142499999999</v>
          </cell>
          <cell r="AZ34">
            <v>11.44944426</v>
          </cell>
          <cell r="BA34">
            <v>3.0824198599999999</v>
          </cell>
          <cell r="BB34">
            <v>2.9111470399999999</v>
          </cell>
          <cell r="BC34">
            <v>0.64080468000000002</v>
          </cell>
          <cell r="BD34">
            <v>2.1922635499999998</v>
          </cell>
          <cell r="BE34">
            <v>0.34965528000000001</v>
          </cell>
          <cell r="BF34">
            <v>1.7959764199999999</v>
          </cell>
          <cell r="BG34">
            <v>0.25213142999999999</v>
          </cell>
          <cell r="BH34">
            <v>7.6570574599999999</v>
          </cell>
          <cell r="BI34">
            <v>1.9293422</v>
          </cell>
          <cell r="BJ34">
            <v>6.5405401300000001</v>
          </cell>
          <cell r="BK34">
            <v>1.4867235700000001</v>
          </cell>
          <cell r="BL34">
            <v>1.16021153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</row>
        <row r="35">
          <cell r="D35">
            <v>3.47376174</v>
          </cell>
          <cell r="E35">
            <v>10.351265100000001</v>
          </cell>
          <cell r="F35">
            <v>25.05335389</v>
          </cell>
          <cell r="G35">
            <v>3.8657320099999999</v>
          </cell>
          <cell r="H35">
            <v>4.7056901099999999</v>
          </cell>
          <cell r="I35">
            <v>5.9428494499999998</v>
          </cell>
          <cell r="J35">
            <v>10.364946420000001</v>
          </cell>
          <cell r="K35">
            <v>4.4522047499999999</v>
          </cell>
          <cell r="L35">
            <v>6.3066060899999998</v>
          </cell>
          <cell r="M35">
            <v>1.1126219799999999</v>
          </cell>
          <cell r="N35">
            <v>2.1270184900000002</v>
          </cell>
          <cell r="O35">
            <v>0.31176373000000002</v>
          </cell>
          <cell r="P35">
            <v>3.85875141</v>
          </cell>
          <cell r="Q35">
            <v>1.35939466</v>
          </cell>
          <cell r="R35">
            <v>1.0615729599999999</v>
          </cell>
          <cell r="S35">
            <v>0.71820220999999995</v>
          </cell>
          <cell r="T35">
            <v>0.89945459999999999</v>
          </cell>
          <cell r="U35">
            <v>0.54510603999999996</v>
          </cell>
          <cell r="V35">
            <v>0.29263420000000001</v>
          </cell>
          <cell r="W35">
            <v>1.91328293</v>
          </cell>
          <cell r="X35">
            <v>5.9349904999999996</v>
          </cell>
          <cell r="Y35">
            <v>6.6981684000000001</v>
          </cell>
          <cell r="Z35">
            <v>5.1563933000000004</v>
          </cell>
          <cell r="AA35">
            <v>5.68684966</v>
          </cell>
          <cell r="AB35">
            <v>0.54821905999999998</v>
          </cell>
          <cell r="AC35">
            <v>3.9576067400000001</v>
          </cell>
          <cell r="AD35">
            <v>4.3248837299999998</v>
          </cell>
          <cell r="AE35">
            <v>2.1730692500000002</v>
          </cell>
          <cell r="AF35">
            <v>17.370303710000002</v>
          </cell>
          <cell r="AG35">
            <v>3.8133732400000002</v>
          </cell>
          <cell r="AH35">
            <v>3.4402933999999998</v>
          </cell>
          <cell r="AI35">
            <v>1.22792887</v>
          </cell>
          <cell r="AJ35">
            <v>3.2643426099999999</v>
          </cell>
          <cell r="AK35">
            <v>0.59851443999999998</v>
          </cell>
          <cell r="AL35">
            <v>1.38198511</v>
          </cell>
          <cell r="AM35">
            <v>2.0926659299999999</v>
          </cell>
          <cell r="AN35">
            <v>1.81113006</v>
          </cell>
          <cell r="AO35">
            <v>3.1223225100000001</v>
          </cell>
          <cell r="AP35">
            <v>2.3806102999999998</v>
          </cell>
          <cell r="AQ35">
            <v>0.54343801000000003</v>
          </cell>
          <cell r="AR35">
            <v>2.3445108499999998</v>
          </cell>
          <cell r="AS35">
            <v>6.4770452900000004</v>
          </cell>
          <cell r="AT35">
            <v>0.89551360999999996</v>
          </cell>
          <cell r="AU35">
            <v>2.36948106</v>
          </cell>
          <cell r="AV35">
            <v>9.7407136600000008</v>
          </cell>
          <cell r="AW35">
            <v>8.0824415399999996</v>
          </cell>
          <cell r="AX35">
            <v>3.45840645</v>
          </cell>
          <cell r="AY35">
            <v>22.90813739</v>
          </cell>
          <cell r="AZ35">
            <v>6.4646499200000003</v>
          </cell>
          <cell r="BA35">
            <v>13.414663150000001</v>
          </cell>
          <cell r="BB35">
            <v>2.0392104600000001</v>
          </cell>
          <cell r="BC35">
            <v>0.14104168</v>
          </cell>
          <cell r="BD35">
            <v>0.77646725000000005</v>
          </cell>
          <cell r="BE35">
            <v>3.6467247999999999</v>
          </cell>
          <cell r="BF35">
            <v>1.6925315400000001</v>
          </cell>
          <cell r="BG35">
            <v>3.1665498200000002</v>
          </cell>
          <cell r="BH35">
            <v>1.5207727799999999</v>
          </cell>
          <cell r="BI35">
            <v>3.4143148000000001</v>
          </cell>
          <cell r="BJ35">
            <v>7.4608868800000003</v>
          </cell>
          <cell r="BK35">
            <v>0.32383773999999999</v>
          </cell>
          <cell r="BL35">
            <v>1.4071730200000001</v>
          </cell>
          <cell r="BM35">
            <v>6.27123E-3</v>
          </cell>
          <cell r="BN35">
            <v>0</v>
          </cell>
          <cell r="BO35">
            <v>0</v>
          </cell>
          <cell r="BP35">
            <v>0</v>
          </cell>
          <cell r="BQ35">
            <v>1.3554470000000001E-2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4.0000000000000001E-8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</row>
        <row r="36">
          <cell r="D36">
            <v>129.47592862720606</v>
          </cell>
          <cell r="E36">
            <v>47.495689248608024</v>
          </cell>
          <cell r="F36">
            <v>101.08571361431801</v>
          </cell>
          <cell r="G36">
            <v>35.71531030900001</v>
          </cell>
          <cell r="H36">
            <v>19.546951378979998</v>
          </cell>
          <cell r="I36">
            <v>49.477139378928015</v>
          </cell>
          <cell r="J36">
            <v>29.74581062072998</v>
          </cell>
          <cell r="K36">
            <v>10.262227645006003</v>
          </cell>
          <cell r="L36">
            <v>11.248462033488</v>
          </cell>
          <cell r="M36">
            <v>15.762191208344012</v>
          </cell>
          <cell r="N36">
            <v>9.6443024452000063</v>
          </cell>
          <cell r="O36">
            <v>33.972209042271984</v>
          </cell>
          <cell r="P36">
            <v>14.179819588000003</v>
          </cell>
          <cell r="Q36">
            <v>18.074442765039993</v>
          </cell>
          <cell r="R36">
            <v>8.8181305118560012</v>
          </cell>
          <cell r="S36">
            <v>19.380811777156008</v>
          </cell>
          <cell r="T36">
            <v>32.830808078680001</v>
          </cell>
          <cell r="U36">
            <v>5.6790990384500004</v>
          </cell>
          <cell r="V36">
            <v>6.3558833220999995</v>
          </cell>
          <cell r="W36">
            <v>17.597191266178001</v>
          </cell>
          <cell r="X36">
            <v>16.82358251628601</v>
          </cell>
          <cell r="Y36">
            <v>10.284146573739999</v>
          </cell>
          <cell r="Z36">
            <v>10.0102574782</v>
          </cell>
          <cell r="AA36">
            <v>17.211427515568005</v>
          </cell>
          <cell r="AB36">
            <v>11.489556592971999</v>
          </cell>
          <cell r="AC36">
            <v>31.004271653727994</v>
          </cell>
          <cell r="AD36">
            <v>26.382555965800009</v>
          </cell>
          <cell r="AE36">
            <v>10.634491124909999</v>
          </cell>
          <cell r="AF36">
            <v>26.121797879905987</v>
          </cell>
          <cell r="AG36">
            <v>6.5176890798000002</v>
          </cell>
          <cell r="AH36">
            <v>4.2622041553999992</v>
          </cell>
          <cell r="AI36">
            <v>23.840815626000005</v>
          </cell>
          <cell r="AJ36">
            <v>46.612658952554</v>
          </cell>
          <cell r="AK36">
            <v>5.8569787670999993</v>
          </cell>
          <cell r="AL36">
            <v>10.0345215627</v>
          </cell>
          <cell r="AM36">
            <v>11.624726955999998</v>
          </cell>
          <cell r="AN36">
            <v>3.8846897102</v>
          </cell>
          <cell r="AO36">
            <v>10.064379035982</v>
          </cell>
          <cell r="AP36">
            <v>8.1747936907000014</v>
          </cell>
          <cell r="AQ36">
            <v>3.2032190570000005</v>
          </cell>
          <cell r="AR36">
            <v>11.017961980499999</v>
          </cell>
          <cell r="AS36">
            <v>10.261457267600001</v>
          </cell>
          <cell r="AT36">
            <v>6.862055043899999</v>
          </cell>
          <cell r="AU36">
            <v>10.323694733300004</v>
          </cell>
          <cell r="AV36">
            <v>8.9153496443999991</v>
          </cell>
          <cell r="AW36">
            <v>22.062762873979999</v>
          </cell>
          <cell r="AX36">
            <v>8.966904367799998</v>
          </cell>
          <cell r="AY36">
            <v>19.599913889730011</v>
          </cell>
          <cell r="AZ36">
            <v>17.114275684099997</v>
          </cell>
          <cell r="BA36">
            <v>29.455492720991998</v>
          </cell>
          <cell r="BB36">
            <v>6.5261538704399999</v>
          </cell>
          <cell r="BC36">
            <v>2.8392193139999997</v>
          </cell>
          <cell r="BD36">
            <v>4.3382600758000001</v>
          </cell>
          <cell r="BE36">
            <v>4.3873136936000021</v>
          </cell>
          <cell r="BF36">
            <v>3.2969129127999999</v>
          </cell>
          <cell r="BG36">
            <v>2.4509291261999988</v>
          </cell>
          <cell r="BH36">
            <v>4.9639842431999996</v>
          </cell>
          <cell r="BI36">
            <v>11.363507207</v>
          </cell>
          <cell r="BJ36">
            <v>4.9364345178000004</v>
          </cell>
          <cell r="BK36">
            <v>5.264305049572001</v>
          </cell>
          <cell r="BL36">
            <v>6.8091264285999991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</row>
        <row r="37">
          <cell r="D37">
            <v>45.367294506015519</v>
          </cell>
          <cell r="E37">
            <v>8.9970812092204646</v>
          </cell>
          <cell r="F37">
            <v>5.936390770534449</v>
          </cell>
          <cell r="G37">
            <v>3.7036054584839286</v>
          </cell>
          <cell r="H37">
            <v>3.7139000894010992</v>
          </cell>
          <cell r="I37">
            <v>4.9024387912283274</v>
          </cell>
          <cell r="J37">
            <v>6.9324479002513399</v>
          </cell>
          <cell r="K37">
            <v>2.4591151561522531</v>
          </cell>
          <cell r="L37">
            <v>3.5510510847179879</v>
          </cell>
          <cell r="M37">
            <v>2.2068495229584566</v>
          </cell>
          <cell r="N37">
            <v>2.1964073535717996</v>
          </cell>
          <cell r="O37">
            <v>1.0663612110250384</v>
          </cell>
          <cell r="P37">
            <v>1.6564892544519532</v>
          </cell>
          <cell r="Q37">
            <v>4.1473893444901702</v>
          </cell>
          <cell r="R37">
            <v>2.5014051263032622</v>
          </cell>
          <cell r="S37">
            <v>2.0356102024392668</v>
          </cell>
          <cell r="T37">
            <v>4.4719843798633967</v>
          </cell>
          <cell r="U37">
            <v>1.018838052</v>
          </cell>
          <cell r="V37">
            <v>0.61085430462149604</v>
          </cell>
          <cell r="W37">
            <v>4.5508011142503531</v>
          </cell>
          <cell r="X37">
            <v>4.6431642311255077</v>
          </cell>
          <cell r="Y37">
            <v>4.4832651682638467</v>
          </cell>
          <cell r="Z37">
            <v>3.0855029959286981</v>
          </cell>
          <cell r="AA37">
            <v>3.5285457095303454</v>
          </cell>
          <cell r="AB37">
            <v>2.5924396107757599</v>
          </cell>
          <cell r="AC37">
            <v>4.5740069160242385</v>
          </cell>
          <cell r="AD37">
            <v>3.5873696376773418</v>
          </cell>
          <cell r="AE37">
            <v>3.5239843162765108</v>
          </cell>
          <cell r="AF37">
            <v>2.9062646585700076</v>
          </cell>
          <cell r="AG37">
            <v>6.073447517054837</v>
          </cell>
          <cell r="AH37">
            <v>3.1244032633282743</v>
          </cell>
          <cell r="AI37">
            <v>1.8016543329676307</v>
          </cell>
          <cell r="AJ37">
            <v>1.4126612746017271</v>
          </cell>
          <cell r="AK37">
            <v>1.1181397257247865</v>
          </cell>
          <cell r="AL37">
            <v>3.1710950706967034</v>
          </cell>
          <cell r="AM37">
            <v>1.4249408479308194</v>
          </cell>
          <cell r="AN37">
            <v>1.7549570607063052</v>
          </cell>
          <cell r="AO37">
            <v>2.9403838744238184</v>
          </cell>
          <cell r="AP37">
            <v>2.2103338448919021</v>
          </cell>
          <cell r="AQ37">
            <v>1.1002234321626529</v>
          </cell>
          <cell r="AR37">
            <v>1.2232323352111294</v>
          </cell>
          <cell r="AS37">
            <v>2.999624131552503</v>
          </cell>
          <cell r="AT37">
            <v>2.1415464610766248</v>
          </cell>
          <cell r="AU37">
            <v>3.1149287886746917</v>
          </cell>
          <cell r="AV37">
            <v>4.1923220072084328</v>
          </cell>
          <cell r="AW37">
            <v>6.326915749378939</v>
          </cell>
          <cell r="AX37">
            <v>3.6405624056797601</v>
          </cell>
          <cell r="AY37">
            <v>3.3294751082261587</v>
          </cell>
          <cell r="AZ37">
            <v>3.1823861501768058</v>
          </cell>
          <cell r="BA37">
            <v>3.4091955606353901</v>
          </cell>
          <cell r="BB37">
            <v>2.7932613737658514</v>
          </cell>
          <cell r="BC37">
            <v>0.3150401409483119</v>
          </cell>
          <cell r="BD37">
            <v>1.3737879512148148</v>
          </cell>
          <cell r="BE37">
            <v>1.9613835622471771</v>
          </cell>
          <cell r="BF37">
            <v>1.8583801495874435</v>
          </cell>
          <cell r="BG37">
            <v>0.9978307534849995</v>
          </cell>
          <cell r="BH37">
            <v>3.1860927250948596</v>
          </cell>
          <cell r="BI37">
            <v>2.5349424450098397</v>
          </cell>
          <cell r="BJ37">
            <v>2.8477154231130242</v>
          </cell>
          <cell r="BK37">
            <v>2.3761849885644497</v>
          </cell>
          <cell r="BL37">
            <v>2.105428270250798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4.5189899999999998E-2</v>
          </cell>
          <cell r="I38">
            <v>11.442133350000001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-0.13669915999999999</v>
          </cell>
          <cell r="O38">
            <v>0</v>
          </cell>
          <cell r="P38">
            <v>0.95118822999999997</v>
          </cell>
          <cell r="Q38">
            <v>8.8330554100000001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-3.0161305</v>
          </cell>
          <cell r="W38">
            <v>0</v>
          </cell>
          <cell r="X38">
            <v>-1.4358462599999999</v>
          </cell>
          <cell r="Y38">
            <v>7.7145095299999999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-0.20066303999999999</v>
          </cell>
          <cell r="AE38">
            <v>0</v>
          </cell>
          <cell r="AF38">
            <v>2.3691111399999998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44.58079678</v>
          </cell>
          <cell r="AM38">
            <v>0</v>
          </cell>
          <cell r="AN38">
            <v>-0.16321569999999999</v>
          </cell>
          <cell r="AO38">
            <v>0</v>
          </cell>
          <cell r="AP38">
            <v>8.3979999999999992E-3</v>
          </cell>
          <cell r="AQ38">
            <v>0</v>
          </cell>
          <cell r="AR38">
            <v>0</v>
          </cell>
          <cell r="AS38">
            <v>-2.5000000000000001E-2</v>
          </cell>
          <cell r="AT38">
            <v>0</v>
          </cell>
          <cell r="AU38">
            <v>0</v>
          </cell>
          <cell r="AV38">
            <v>97.595249350000003</v>
          </cell>
          <cell r="AW38">
            <v>5.9067270000000001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-0.95404829000000002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</row>
        <row r="39">
          <cell r="D39">
            <v>37.796781879999997</v>
          </cell>
          <cell r="E39">
            <v>23.943226039999999</v>
          </cell>
          <cell r="F39">
            <v>7.2354022100000002</v>
          </cell>
          <cell r="G39">
            <v>0</v>
          </cell>
          <cell r="H39">
            <v>2.2997672100000002</v>
          </cell>
          <cell r="I39">
            <v>0</v>
          </cell>
          <cell r="J39">
            <v>0.55604816999999995</v>
          </cell>
          <cell r="K39">
            <v>1.94811033</v>
          </cell>
          <cell r="L39">
            <v>3.843121E-2</v>
          </cell>
          <cell r="M39">
            <v>0</v>
          </cell>
          <cell r="N39">
            <v>0</v>
          </cell>
          <cell r="O39">
            <v>25.733455880000001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0.95633345999999997</v>
          </cell>
          <cell r="V39">
            <v>5.3430546300000001</v>
          </cell>
          <cell r="W39">
            <v>3.64971691</v>
          </cell>
          <cell r="X39">
            <v>0</v>
          </cell>
          <cell r="Y39">
            <v>4.2393448300000003</v>
          </cell>
          <cell r="Z39">
            <v>-5.9797765900000002</v>
          </cell>
          <cell r="AA39">
            <v>3.3870360399999999</v>
          </cell>
          <cell r="AB39">
            <v>0</v>
          </cell>
          <cell r="AC39">
            <v>0</v>
          </cell>
          <cell r="AD39">
            <v>6.3225274499999999</v>
          </cell>
          <cell r="AE39">
            <v>-4.1419879999999999E-2</v>
          </cell>
          <cell r="AF39">
            <v>4.9138852200000001</v>
          </cell>
          <cell r="AG39">
            <v>8.0900356099999993</v>
          </cell>
          <cell r="AH39">
            <v>0</v>
          </cell>
          <cell r="AI39">
            <v>0</v>
          </cell>
          <cell r="AJ39">
            <v>0</v>
          </cell>
          <cell r="AK39">
            <v>5.8731606599999999</v>
          </cell>
          <cell r="AL39">
            <v>0</v>
          </cell>
          <cell r="AM39">
            <v>8.0599821499999997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2.01408421</v>
          </cell>
          <cell r="AZ39">
            <v>0</v>
          </cell>
          <cell r="BA39">
            <v>0</v>
          </cell>
          <cell r="BB39">
            <v>9.3223008299999996</v>
          </cell>
          <cell r="BC39">
            <v>0</v>
          </cell>
          <cell r="BD39">
            <v>0</v>
          </cell>
          <cell r="BE39">
            <v>0</v>
          </cell>
          <cell r="BF39">
            <v>2.3073471900000002</v>
          </cell>
          <cell r="BG39">
            <v>0</v>
          </cell>
          <cell r="BH39">
            <v>0</v>
          </cell>
          <cell r="BI39">
            <v>0</v>
          </cell>
          <cell r="BJ39">
            <v>0.93493842999999999</v>
          </cell>
          <cell r="BK39">
            <v>0</v>
          </cell>
          <cell r="BL39">
            <v>1.7405339999999998E-2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</row>
        <row r="40">
          <cell r="D40">
            <v>30.785727219999998</v>
          </cell>
          <cell r="E40">
            <v>10.84928345</v>
          </cell>
          <cell r="F40">
            <v>46.161007869999999</v>
          </cell>
          <cell r="G40">
            <v>6.9313563299999998</v>
          </cell>
          <cell r="H40">
            <v>4.9555514699999996</v>
          </cell>
          <cell r="I40">
            <v>10.05472941</v>
          </cell>
          <cell r="J40">
            <v>13.529633459999999</v>
          </cell>
          <cell r="K40">
            <v>7.0219578399999998</v>
          </cell>
          <cell r="L40">
            <v>4.2176188999999997</v>
          </cell>
          <cell r="M40">
            <v>4.8769950499999997</v>
          </cell>
          <cell r="N40">
            <v>0.29395788</v>
          </cell>
          <cell r="O40">
            <v>0.70840725000000004</v>
          </cell>
          <cell r="P40">
            <v>4.7305538399999998</v>
          </cell>
          <cell r="Q40">
            <v>1.4922453899999999</v>
          </cell>
          <cell r="R40">
            <v>0.45466522999999998</v>
          </cell>
          <cell r="S40">
            <v>0.43475796999999999</v>
          </cell>
          <cell r="T40">
            <v>8.2715352200000005</v>
          </cell>
          <cell r="U40">
            <v>3.7923937099999998</v>
          </cell>
          <cell r="V40">
            <v>1.91609677</v>
          </cell>
          <cell r="W40">
            <v>1.1748135399999999</v>
          </cell>
          <cell r="X40">
            <v>10.91453078</v>
          </cell>
          <cell r="Y40">
            <v>2.1079038699999999</v>
          </cell>
          <cell r="Z40">
            <v>1.8990183899999999</v>
          </cell>
          <cell r="AA40">
            <v>1.49871552</v>
          </cell>
          <cell r="AB40">
            <v>3.0993619799999998</v>
          </cell>
          <cell r="AC40">
            <v>5.84573768</v>
          </cell>
          <cell r="AD40">
            <v>7.0700853199999996</v>
          </cell>
          <cell r="AE40">
            <v>4.40863095</v>
          </cell>
          <cell r="AF40">
            <v>7.4018073700000002</v>
          </cell>
          <cell r="AG40">
            <v>11.94502864</v>
          </cell>
          <cell r="AH40">
            <v>2.76561733</v>
          </cell>
          <cell r="AI40">
            <v>1.16125737</v>
          </cell>
          <cell r="AJ40">
            <v>0.94537884999999999</v>
          </cell>
          <cell r="AK40">
            <v>0.72455572999999995</v>
          </cell>
          <cell r="AL40">
            <v>3.3003615700000002</v>
          </cell>
          <cell r="AM40">
            <v>1.29514935</v>
          </cell>
          <cell r="AN40">
            <v>3.2427263900000001</v>
          </cell>
          <cell r="AO40">
            <v>1.79605003</v>
          </cell>
          <cell r="AP40">
            <v>0.81365949000000004</v>
          </cell>
          <cell r="AQ40">
            <v>2.5903493599999998</v>
          </cell>
          <cell r="AR40">
            <v>3.9439116900000002</v>
          </cell>
          <cell r="AS40">
            <v>5.1553959899999997</v>
          </cell>
          <cell r="AT40">
            <v>1.23063638</v>
          </cell>
          <cell r="AU40">
            <v>1.2138948700000001</v>
          </cell>
          <cell r="AV40">
            <v>7.08850143</v>
          </cell>
          <cell r="AW40">
            <v>6.8219876599999996</v>
          </cell>
          <cell r="AX40">
            <v>3.5846079400000002</v>
          </cell>
          <cell r="AY40">
            <v>25.272855409999998</v>
          </cell>
          <cell r="AZ40">
            <v>3.2423020400000002</v>
          </cell>
          <cell r="BA40">
            <v>5.23749062</v>
          </cell>
          <cell r="BB40">
            <v>1.7378068099999999</v>
          </cell>
          <cell r="BC40">
            <v>1.97377717</v>
          </cell>
          <cell r="BD40">
            <v>1.61014777</v>
          </cell>
          <cell r="BE40">
            <v>4.3325973299999996</v>
          </cell>
          <cell r="BF40">
            <v>4.8689515300000004</v>
          </cell>
          <cell r="BG40">
            <v>0.62000233000000005</v>
          </cell>
          <cell r="BH40">
            <v>0.85234191999999998</v>
          </cell>
          <cell r="BI40">
            <v>6.6792491299999996</v>
          </cell>
          <cell r="BJ40">
            <v>2.87684461</v>
          </cell>
          <cell r="BK40">
            <v>1.5997935700000001</v>
          </cell>
          <cell r="BL40">
            <v>1.11663643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</row>
        <row r="44">
          <cell r="D44">
            <v>0.443530272621949</v>
          </cell>
          <cell r="E44">
            <v>0.51657727493295003</v>
          </cell>
          <cell r="F44">
            <v>0.29601929999999999</v>
          </cell>
          <cell r="G44">
            <v>7.4929190000000007E-2</v>
          </cell>
          <cell r="H44">
            <v>3.7539410000000002E-2</v>
          </cell>
          <cell r="I44">
            <v>0.17936568</v>
          </cell>
          <cell r="J44">
            <v>0.239096</v>
          </cell>
          <cell r="K44">
            <v>0.10484074</v>
          </cell>
          <cell r="L44">
            <v>7.0856846202039997E-2</v>
          </cell>
          <cell r="M44">
            <v>0.25857649999999999</v>
          </cell>
          <cell r="N44">
            <v>1.6102855599999999</v>
          </cell>
          <cell r="O44">
            <v>0.25476120433539101</v>
          </cell>
          <cell r="P44">
            <v>1.1230648700000001</v>
          </cell>
          <cell r="Q44">
            <v>1.4095442714963371</v>
          </cell>
          <cell r="R44">
            <v>0.46958499356707201</v>
          </cell>
          <cell r="S44">
            <v>0.77067187512933089</v>
          </cell>
          <cell r="T44">
            <v>0.32647428000000001</v>
          </cell>
          <cell r="U44">
            <v>0.18902466000000001</v>
          </cell>
          <cell r="V44">
            <v>1.1325555546178629</v>
          </cell>
          <cell r="W44">
            <v>0.26453168838096203</v>
          </cell>
          <cell r="X44">
            <v>0.20066604089093398</v>
          </cell>
          <cell r="Y44">
            <v>6.6546740993355002E-2</v>
          </cell>
          <cell r="Z44">
            <v>6.7725869999999994E-2</v>
          </cell>
          <cell r="AA44">
            <v>0.23911869621286602</v>
          </cell>
          <cell r="AB44">
            <v>1.32191031</v>
          </cell>
          <cell r="AC44">
            <v>0.37480654157406501</v>
          </cell>
          <cell r="AD44">
            <v>0.354158669273127</v>
          </cell>
          <cell r="AE44">
            <v>0.22522738210645601</v>
          </cell>
          <cell r="AF44">
            <v>0.51673674999999997</v>
          </cell>
          <cell r="AG44">
            <v>0.174702066320506</v>
          </cell>
          <cell r="AH44">
            <v>8.1753548314498992E-2</v>
          </cell>
          <cell r="AI44">
            <v>5.6051487084448001E-2</v>
          </cell>
          <cell r="AJ44">
            <v>1.300219E-2</v>
          </cell>
          <cell r="AK44">
            <v>0.34477214380579096</v>
          </cell>
          <cell r="AL44">
            <v>0.63425961686325893</v>
          </cell>
          <cell r="AM44">
            <v>9.079545E-2</v>
          </cell>
          <cell r="AN44">
            <v>8.1527939999999993E-2</v>
          </cell>
          <cell r="AO44">
            <v>2.3521549999999999E-2</v>
          </cell>
          <cell r="AP44">
            <v>2.855599E-2</v>
          </cell>
          <cell r="AQ44">
            <v>4.0509308426533996E-2</v>
          </cell>
          <cell r="AR44">
            <v>3.35133E-3</v>
          </cell>
          <cell r="AS44">
            <v>0.25282518938086501</v>
          </cell>
          <cell r="AT44">
            <v>5.1468300000000002E-2</v>
          </cell>
          <cell r="AU44">
            <v>0.26428553999999999</v>
          </cell>
          <cell r="AV44">
            <v>8.6118675264113001E-2</v>
          </cell>
          <cell r="AW44">
            <v>0.53816176815753503</v>
          </cell>
          <cell r="AX44">
            <v>0.11628666999999999</v>
          </cell>
          <cell r="AY44">
            <v>0.98772927942601796</v>
          </cell>
          <cell r="AZ44">
            <v>0.13578029908224201</v>
          </cell>
          <cell r="BA44">
            <v>0.17059835000000001</v>
          </cell>
          <cell r="BB44">
            <v>7.3567740000000006E-2</v>
          </cell>
          <cell r="BC44">
            <v>8.5292015577415004E-2</v>
          </cell>
          <cell r="BD44">
            <v>4.9647990000000003E-2</v>
          </cell>
          <cell r="BE44">
            <v>6.3080960000000005E-2</v>
          </cell>
          <cell r="BF44">
            <v>6.8445628657250998E-2</v>
          </cell>
          <cell r="BG44">
            <v>8.4803260000000005E-2</v>
          </cell>
          <cell r="BH44">
            <v>8.3761396575263006E-2</v>
          </cell>
          <cell r="BI44">
            <v>3.5527000000000003E-2</v>
          </cell>
          <cell r="BJ44">
            <v>0.16655434990839602</v>
          </cell>
          <cell r="BK44">
            <v>4.8172476712314005E-2</v>
          </cell>
          <cell r="BL44">
            <v>8.8143476455029998E-2</v>
          </cell>
          <cell r="BM44">
            <v>0</v>
          </cell>
          <cell r="BN44">
            <v>0</v>
          </cell>
          <cell r="BO44">
            <v>-8.7490000000000004E-5</v>
          </cell>
          <cell r="BP44">
            <v>4.650939347599997E-5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2.0064E-4</v>
          </cell>
          <cell r="BV44">
            <v>3.9279000000000001E-4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</row>
        <row r="45">
          <cell r="D45">
            <v>3.7800665599999999</v>
          </cell>
          <cell r="E45">
            <v>25.353059460000001</v>
          </cell>
          <cell r="F45">
            <v>6.8385499999999997</v>
          </cell>
          <cell r="G45">
            <v>12.93168434</v>
          </cell>
          <cell r="H45">
            <v>7.9985926200000002</v>
          </cell>
          <cell r="I45">
            <v>14.583814242580646</v>
          </cell>
          <cell r="J45">
            <v>13.08986794</v>
          </cell>
          <cell r="K45">
            <v>0.56621191000000004</v>
          </cell>
          <cell r="L45">
            <v>5.8736600000000001</v>
          </cell>
          <cell r="M45">
            <v>0</v>
          </cell>
          <cell r="N45">
            <v>1.66281368</v>
          </cell>
          <cell r="O45">
            <v>0.88419999999999999</v>
          </cell>
          <cell r="P45">
            <v>1.8478399999999999</v>
          </cell>
          <cell r="Q45">
            <v>15.15</v>
          </cell>
          <cell r="R45">
            <v>0</v>
          </cell>
          <cell r="S45">
            <v>0.32425090000000001</v>
          </cell>
          <cell r="T45">
            <v>19.8</v>
          </cell>
          <cell r="U45">
            <v>1.9599999999999999E-2</v>
          </cell>
          <cell r="V45">
            <v>2.2253599999999998</v>
          </cell>
          <cell r="W45">
            <v>3.0568879999999998</v>
          </cell>
          <cell r="X45">
            <v>1.4279701</v>
          </cell>
          <cell r="Y45">
            <v>5.9018542480645158</v>
          </cell>
          <cell r="Z45">
            <v>0.24885993000000001</v>
          </cell>
          <cell r="AA45">
            <v>5.2651325900000003</v>
          </cell>
          <cell r="AB45">
            <v>7.4274696499999999</v>
          </cell>
          <cell r="AC45">
            <v>1.35408587</v>
          </cell>
          <cell r="AD45">
            <v>17.382146680000002</v>
          </cell>
          <cell r="AE45">
            <v>15.095409999999999</v>
          </cell>
          <cell r="AF45">
            <v>8.9454215599999998</v>
          </cell>
          <cell r="AG45">
            <v>5.7055600000000002</v>
          </cell>
          <cell r="AH45">
            <v>8.0440000000000005</v>
          </cell>
          <cell r="AI45">
            <v>5.1550000000000002</v>
          </cell>
          <cell r="AJ45">
            <v>3.2827528799999999</v>
          </cell>
          <cell r="AK45">
            <v>1.16092</v>
          </cell>
          <cell r="AL45">
            <v>8.4796300000000002</v>
          </cell>
          <cell r="AM45">
            <v>0.19439862999999999</v>
          </cell>
          <cell r="AN45">
            <v>6.6970000000000002E-2</v>
          </cell>
          <cell r="AO45">
            <v>1.18696903</v>
          </cell>
          <cell r="AP45">
            <v>4.0052199999999996</v>
          </cell>
          <cell r="AQ45">
            <v>5.0191899999999998E-2</v>
          </cell>
          <cell r="AR45">
            <v>8.1263000000000005</v>
          </cell>
          <cell r="AS45">
            <v>10.482682092258065</v>
          </cell>
          <cell r="AT45">
            <v>4.766331E-2</v>
          </cell>
          <cell r="AU45">
            <v>2.53622383</v>
          </cell>
          <cell r="AV45">
            <v>1.51542</v>
          </cell>
          <cell r="AW45">
            <v>19.466389469999999</v>
          </cell>
          <cell r="AX45">
            <v>0.89169262709677433</v>
          </cell>
          <cell r="AY45">
            <v>0.78314837999999998</v>
          </cell>
          <cell r="AZ45">
            <v>3.0332893200000002</v>
          </cell>
          <cell r="BA45">
            <v>1.9269963999999999</v>
          </cell>
          <cell r="BB45">
            <v>0.31151000000000001</v>
          </cell>
          <cell r="BC45">
            <v>0.61929232999999995</v>
          </cell>
          <cell r="BD45">
            <v>0.27260000000000001</v>
          </cell>
          <cell r="BE45">
            <v>2.0658828800000002</v>
          </cell>
          <cell r="BF45">
            <v>0.12765000000000001</v>
          </cell>
          <cell r="BG45">
            <v>0.10445507</v>
          </cell>
          <cell r="BH45">
            <v>0</v>
          </cell>
          <cell r="BI45">
            <v>0.73443468000000001</v>
          </cell>
          <cell r="BJ45">
            <v>2.5329009999999998</v>
          </cell>
          <cell r="BK45">
            <v>2.3695738300000002</v>
          </cell>
          <cell r="BL45">
            <v>0.30791486000000001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0.85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</row>
        <row r="46">
          <cell r="D46">
            <v>-136.92966573318085</v>
          </cell>
          <cell r="E46">
            <v>-85.222327991011497</v>
          </cell>
          <cell r="F46">
            <v>-95.901946274813753</v>
          </cell>
          <cell r="G46">
            <v>-66.839820412297456</v>
          </cell>
          <cell r="H46">
            <v>-46.832529658728077</v>
          </cell>
          <cell r="I46">
            <v>-71.584440224188938</v>
          </cell>
          <cell r="J46">
            <v>-60.725531574984664</v>
          </cell>
          <cell r="K46">
            <v>-44.567068519337852</v>
          </cell>
          <cell r="L46">
            <v>-44.368878723082517</v>
          </cell>
          <cell r="M46">
            <v>-63.393851738018014</v>
          </cell>
          <cell r="N46">
            <v>-44.307344335837165</v>
          </cell>
          <cell r="O46">
            <v>-51.633804977571494</v>
          </cell>
          <cell r="P46">
            <v>-39.920446984490965</v>
          </cell>
          <cell r="Q46">
            <v>-41.23038218832297</v>
          </cell>
          <cell r="R46">
            <v>-36.164181059516991</v>
          </cell>
          <cell r="S46">
            <v>-50.655626036229833</v>
          </cell>
          <cell r="T46">
            <v>-53.524826865486411</v>
          </cell>
          <cell r="U46">
            <v>-30.173570251108462</v>
          </cell>
          <cell r="V46">
            <v>-29.126813425613626</v>
          </cell>
          <cell r="W46">
            <v>-34.397548367985749</v>
          </cell>
          <cell r="X46">
            <v>-78.179654430051201</v>
          </cell>
          <cell r="Y46">
            <v>-58.914750738345091</v>
          </cell>
          <cell r="Z46">
            <v>-41.700396811754437</v>
          </cell>
          <cell r="AA46">
            <v>-43.362190229229945</v>
          </cell>
          <cell r="AB46">
            <v>-47.602859046978146</v>
          </cell>
          <cell r="AC46">
            <v>-84.787558370073995</v>
          </cell>
          <cell r="AD46">
            <v>-64.950256657698432</v>
          </cell>
          <cell r="AE46">
            <v>-47.20761214848914</v>
          </cell>
          <cell r="AF46">
            <v>-63.995461709435823</v>
          </cell>
          <cell r="AG46">
            <v>-51.277952137711175</v>
          </cell>
          <cell r="AH46">
            <v>-41.839793860417736</v>
          </cell>
          <cell r="AI46">
            <v>-35.103373052407754</v>
          </cell>
          <cell r="AJ46">
            <v>-33.315628911363021</v>
          </cell>
          <cell r="AK46">
            <v>-31.462763671232782</v>
          </cell>
          <cell r="AL46">
            <v>-47.39799976703187</v>
          </cell>
          <cell r="AM46">
            <v>-38.580867992951397</v>
          </cell>
          <cell r="AN46">
            <v>-41.343303457730293</v>
          </cell>
          <cell r="AO46">
            <v>-42.368651115414117</v>
          </cell>
          <cell r="AP46">
            <v>-38.861480780168719</v>
          </cell>
          <cell r="AQ46">
            <v>-31.591634369531075</v>
          </cell>
          <cell r="AR46">
            <v>-32.445918022603131</v>
          </cell>
          <cell r="AS46">
            <v>-50.016988931607898</v>
          </cell>
          <cell r="AT46">
            <v>-38.784524397477753</v>
          </cell>
          <cell r="AU46">
            <v>-51.477852965437307</v>
          </cell>
          <cell r="AV46">
            <v>-48.979484895690234</v>
          </cell>
          <cell r="AW46">
            <v>-59.359178322814614</v>
          </cell>
          <cell r="AX46">
            <v>-43.999011475925762</v>
          </cell>
          <cell r="AY46">
            <v>-57.733574444258004</v>
          </cell>
          <cell r="AZ46">
            <v>-52.33812816189689</v>
          </cell>
          <cell r="BA46">
            <v>-57.843119994245612</v>
          </cell>
          <cell r="BB46">
            <v>-53.71848986665767</v>
          </cell>
          <cell r="BC46">
            <v>-26.122101325302953</v>
          </cell>
          <cell r="BD46">
            <v>-38.313024483464559</v>
          </cell>
          <cell r="BE46">
            <v>-38.401892595852033</v>
          </cell>
          <cell r="BF46">
            <v>-35.864837289361802</v>
          </cell>
          <cell r="BG46">
            <v>-40.360277992766079</v>
          </cell>
          <cell r="BH46">
            <v>-33.356684670017508</v>
          </cell>
          <cell r="BI46">
            <v>-41.064902927499681</v>
          </cell>
          <cell r="BJ46">
            <v>-42.10642640088836</v>
          </cell>
          <cell r="BK46">
            <v>-40.135092065957693</v>
          </cell>
          <cell r="BL46">
            <v>-36.593028934673171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</row>
        <row r="48">
          <cell r="D48">
            <v>342.31429095487772</v>
          </cell>
          <cell r="E48">
            <v>225.27431075512501</v>
          </cell>
          <cell r="F48">
            <v>275.05314393636286</v>
          </cell>
          <cell r="G48">
            <v>142.71049811828888</v>
          </cell>
          <cell r="H48">
            <v>123.29505989467003</v>
          </cell>
          <cell r="I48">
            <v>156.06830845538025</v>
          </cell>
          <cell r="J48">
            <v>167.46983460050117</v>
          </cell>
          <cell r="K48">
            <v>70.357537018491115</v>
          </cell>
          <cell r="L48">
            <v>113.03380303518576</v>
          </cell>
          <cell r="M48">
            <v>48.517954593520457</v>
          </cell>
          <cell r="N48">
            <v>54.238703267875046</v>
          </cell>
          <cell r="O48">
            <v>68.690992707980939</v>
          </cell>
          <cell r="P48">
            <v>58.297320450359067</v>
          </cell>
          <cell r="Q48">
            <v>105.08309288932082</v>
          </cell>
          <cell r="R48">
            <v>26.976884891772841</v>
          </cell>
          <cell r="S48">
            <v>41.604246619535985</v>
          </cell>
          <cell r="T48">
            <v>107.16128941346005</v>
          </cell>
          <cell r="U48">
            <v>57.951721695116674</v>
          </cell>
          <cell r="V48">
            <v>27.674535532068596</v>
          </cell>
          <cell r="W48">
            <v>47.779799134534613</v>
          </cell>
          <cell r="X48">
            <v>180.7858531948371</v>
          </cell>
          <cell r="Y48">
            <v>181.37597583710027</v>
          </cell>
          <cell r="Z48">
            <v>117.89063652826115</v>
          </cell>
          <cell r="AA48">
            <v>101.73859502891625</v>
          </cell>
          <cell r="AB48">
            <v>88.608626887006835</v>
          </cell>
          <cell r="AC48">
            <v>136.70023161489001</v>
          </cell>
          <cell r="AD48">
            <v>199.95244524285829</v>
          </cell>
          <cell r="AE48">
            <v>150.15529832307476</v>
          </cell>
          <cell r="AF48">
            <v>137.77699880386811</v>
          </cell>
          <cell r="AG48">
            <v>182.4822976367808</v>
          </cell>
          <cell r="AH48">
            <v>121.59263074096157</v>
          </cell>
          <cell r="AI48">
            <v>61.012671419966118</v>
          </cell>
          <cell r="AJ48">
            <v>115.69803577615771</v>
          </cell>
          <cell r="AK48">
            <v>33.9157572092263</v>
          </cell>
          <cell r="AL48">
            <v>135.23838139414278</v>
          </cell>
          <cell r="AM48">
            <v>72.538804670937495</v>
          </cell>
          <cell r="AN48">
            <v>79.167258827589961</v>
          </cell>
          <cell r="AO48">
            <v>79.633646358496719</v>
          </cell>
          <cell r="AP48">
            <v>100.13394044706565</v>
          </cell>
          <cell r="AQ48">
            <v>59.875976142395714</v>
          </cell>
          <cell r="AR48">
            <v>79.674377632497993</v>
          </cell>
          <cell r="AS48">
            <v>81.844465679107401</v>
          </cell>
          <cell r="AT48">
            <v>84.187982457279958</v>
          </cell>
          <cell r="AU48">
            <v>75.493068182547375</v>
          </cell>
          <cell r="AV48">
            <v>322.85604382953812</v>
          </cell>
          <cell r="AW48">
            <v>242.33726580095333</v>
          </cell>
          <cell r="AX48">
            <v>88.724330532171081</v>
          </cell>
          <cell r="AY48">
            <v>192.43018171972375</v>
          </cell>
          <cell r="AZ48">
            <v>122.25610366652106</v>
          </cell>
          <cell r="BA48">
            <v>181.66459957126347</v>
          </cell>
          <cell r="BB48">
            <v>72.271835214534491</v>
          </cell>
          <cell r="BC48">
            <v>18.481957252598395</v>
          </cell>
          <cell r="BD48">
            <v>66.455793773973056</v>
          </cell>
          <cell r="BE48">
            <v>59.464125588809665</v>
          </cell>
          <cell r="BF48">
            <v>44.547655731912911</v>
          </cell>
          <cell r="BG48">
            <v>15.870572151402975</v>
          </cell>
          <cell r="BH48">
            <v>76.40623844366263</v>
          </cell>
          <cell r="BI48">
            <v>68.506245083783483</v>
          </cell>
          <cell r="BJ48">
            <v>105.70888228303306</v>
          </cell>
          <cell r="BK48">
            <v>86.838632583685083</v>
          </cell>
          <cell r="BL48">
            <v>45.433088437329289</v>
          </cell>
          <cell r="BM48">
            <v>1.1418404400000002</v>
          </cell>
          <cell r="BN48">
            <v>0.95719924999999995</v>
          </cell>
          <cell r="BO48">
            <v>0.38342784999999996</v>
          </cell>
          <cell r="BP48">
            <v>1.3738450193934761</v>
          </cell>
          <cell r="BQ48">
            <v>0.60353917000000001</v>
          </cell>
          <cell r="BR48">
            <v>3.3626208900000001</v>
          </cell>
          <cell r="BS48">
            <v>1.36444079</v>
          </cell>
          <cell r="BT48">
            <v>0.94050135999999995</v>
          </cell>
          <cell r="BU48">
            <v>2.0064E-4</v>
          </cell>
          <cell r="BV48">
            <v>3.9279000000000001E-4</v>
          </cell>
          <cell r="BW48">
            <v>4.0000000000000001E-8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</row>
        <row r="50">
          <cell r="D50">
            <v>0</v>
          </cell>
          <cell r="E50">
            <v>0</v>
          </cell>
          <cell r="F50">
            <v>-7.0149999999999997</v>
          </cell>
          <cell r="G50">
            <v>-5.3027802294792563</v>
          </cell>
          <cell r="H50">
            <v>-3.4019980744544287</v>
          </cell>
          <cell r="I50">
            <v>-10.711311</v>
          </cell>
          <cell r="J50">
            <v>-22.83</v>
          </cell>
          <cell r="K50">
            <v>-0.39</v>
          </cell>
          <cell r="L50">
            <v>0</v>
          </cell>
          <cell r="M50">
            <v>0</v>
          </cell>
          <cell r="N50">
            <v>0</v>
          </cell>
          <cell r="O50">
            <v>-4.0721464762782134</v>
          </cell>
          <cell r="P50">
            <v>-28.885000000000002</v>
          </cell>
          <cell r="Q50">
            <v>-0.46552504526252286</v>
          </cell>
          <cell r="R50">
            <v>0</v>
          </cell>
          <cell r="S50">
            <v>0</v>
          </cell>
          <cell r="T50">
            <v>-1.2444944800000002</v>
          </cell>
          <cell r="U50">
            <v>0</v>
          </cell>
          <cell r="V50">
            <v>0</v>
          </cell>
          <cell r="W50">
            <v>0</v>
          </cell>
          <cell r="X50">
            <v>-25.042451399999994</v>
          </cell>
          <cell r="Y50">
            <v>-17.689999999999998</v>
          </cell>
          <cell r="Z50">
            <v>-38.659999999999997</v>
          </cell>
          <cell r="AA50">
            <v>0</v>
          </cell>
          <cell r="AB50">
            <v>-6.91</v>
          </cell>
          <cell r="AC50">
            <v>-5.5119999999999996</v>
          </cell>
          <cell r="AD50">
            <v>-23.75</v>
          </cell>
          <cell r="AE50">
            <v>-47.47</v>
          </cell>
          <cell r="AF50">
            <v>-38.003449376470591</v>
          </cell>
          <cell r="AG50">
            <v>0</v>
          </cell>
          <cell r="AH50">
            <v>-59.33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-19.53</v>
          </cell>
          <cell r="AR50">
            <v>0</v>
          </cell>
          <cell r="AS50">
            <v>-10.86</v>
          </cell>
          <cell r="AT50">
            <v>-48.79</v>
          </cell>
          <cell r="AU50">
            <v>-9.6083466373977231</v>
          </cell>
          <cell r="AV50">
            <v>0</v>
          </cell>
          <cell r="AW50">
            <v>-5.38</v>
          </cell>
          <cell r="AX50">
            <v>0</v>
          </cell>
          <cell r="AY50">
            <v>0</v>
          </cell>
          <cell r="AZ50">
            <v>-35.2849959493429</v>
          </cell>
          <cell r="BA50">
            <v>-243.20451090699996</v>
          </cell>
          <cell r="BB50">
            <v>-20.790000000000003</v>
          </cell>
          <cell r="BC50">
            <v>-10.54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-9.24</v>
          </cell>
          <cell r="BJ50">
            <v>0</v>
          </cell>
          <cell r="BK50">
            <v>0</v>
          </cell>
          <cell r="BL50">
            <v>-9.65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</row>
        <row r="52">
          <cell r="D52">
            <v>342.31429095487772</v>
          </cell>
          <cell r="E52">
            <v>225.27431075512501</v>
          </cell>
          <cell r="F52">
            <v>268.03814393636287</v>
          </cell>
          <cell r="G52">
            <v>137.40771788880963</v>
          </cell>
          <cell r="H52">
            <v>119.89306182021561</v>
          </cell>
          <cell r="I52">
            <v>145.35699745538025</v>
          </cell>
          <cell r="J52">
            <v>144.63983460050116</v>
          </cell>
          <cell r="K52">
            <v>69.967537018491115</v>
          </cell>
          <cell r="L52">
            <v>113.03380303518576</v>
          </cell>
          <cell r="M52">
            <v>48.517954593520457</v>
          </cell>
          <cell r="N52">
            <v>54.238703267875046</v>
          </cell>
          <cell r="O52">
            <v>64.618846231702719</v>
          </cell>
          <cell r="P52">
            <v>29.412320450359065</v>
          </cell>
          <cell r="Q52">
            <v>104.6175678440583</v>
          </cell>
          <cell r="R52">
            <v>26.976884891772841</v>
          </cell>
          <cell r="S52">
            <v>41.604246619535985</v>
          </cell>
          <cell r="T52">
            <v>105.91679493346005</v>
          </cell>
          <cell r="U52">
            <v>57.951721695116674</v>
          </cell>
          <cell r="V52">
            <v>27.674535532068596</v>
          </cell>
          <cell r="W52">
            <v>47.779799134534613</v>
          </cell>
          <cell r="X52">
            <v>155.7434017948371</v>
          </cell>
          <cell r="Y52">
            <v>163.68597583710027</v>
          </cell>
          <cell r="Z52">
            <v>79.230636528261158</v>
          </cell>
          <cell r="AA52">
            <v>101.73859502891625</v>
          </cell>
          <cell r="AB52">
            <v>81.698626887006839</v>
          </cell>
          <cell r="AC52">
            <v>131.18823161489001</v>
          </cell>
          <cell r="AD52">
            <v>176.20244524285829</v>
          </cell>
          <cell r="AE52">
            <v>102.68529832307476</v>
          </cell>
          <cell r="AF52">
            <v>99.773549427397512</v>
          </cell>
          <cell r="AG52">
            <v>182.4822976367808</v>
          </cell>
          <cell r="AH52">
            <v>62.262630740961569</v>
          </cell>
          <cell r="AI52">
            <v>61.012671419966118</v>
          </cell>
          <cell r="AJ52">
            <v>115.69803577615771</v>
          </cell>
          <cell r="AK52">
            <v>33.9157572092263</v>
          </cell>
          <cell r="AL52">
            <v>135.23838139414278</v>
          </cell>
          <cell r="AM52">
            <v>72.538804670937495</v>
          </cell>
          <cell r="AN52">
            <v>79.167258827589961</v>
          </cell>
          <cell r="AO52">
            <v>79.633646358496719</v>
          </cell>
          <cell r="AP52">
            <v>100.13394044706565</v>
          </cell>
          <cell r="AQ52">
            <v>40.345976142395713</v>
          </cell>
          <cell r="AR52">
            <v>79.674377632497993</v>
          </cell>
          <cell r="AS52">
            <v>70.984465679107402</v>
          </cell>
          <cell r="AT52">
            <v>35.397982457279959</v>
          </cell>
          <cell r="AU52">
            <v>65.88472154514966</v>
          </cell>
          <cell r="AV52">
            <v>322.85604382953812</v>
          </cell>
          <cell r="AW52">
            <v>236.95726580095334</v>
          </cell>
          <cell r="AX52">
            <v>88.724330532171081</v>
          </cell>
          <cell r="AY52">
            <v>192.43018171972375</v>
          </cell>
          <cell r="AZ52">
            <v>86.971107717178157</v>
          </cell>
          <cell r="BA52">
            <v>-61.539911335736491</v>
          </cell>
          <cell r="BB52">
            <v>51.481835214534485</v>
          </cell>
          <cell r="BC52">
            <v>7.9419572525983959</v>
          </cell>
          <cell r="BD52">
            <v>66.455793773973056</v>
          </cell>
          <cell r="BE52">
            <v>59.464125588809665</v>
          </cell>
          <cell r="BF52">
            <v>44.547655731912911</v>
          </cell>
          <cell r="BG52">
            <v>15.870572151402975</v>
          </cell>
          <cell r="BH52">
            <v>76.40623844366263</v>
          </cell>
          <cell r="BI52">
            <v>59.266245083783481</v>
          </cell>
          <cell r="BJ52">
            <v>105.70888228303306</v>
          </cell>
          <cell r="BK52">
            <v>86.838632583685083</v>
          </cell>
          <cell r="BL52">
            <v>35.78308843732929</v>
          </cell>
          <cell r="BM52">
            <v>1.1418404400000002</v>
          </cell>
          <cell r="BN52">
            <v>0.95719924999999995</v>
          </cell>
          <cell r="BO52">
            <v>0.38342784999999996</v>
          </cell>
          <cell r="BP52">
            <v>1.3738450193934761</v>
          </cell>
          <cell r="BQ52">
            <v>0.60353917000000001</v>
          </cell>
          <cell r="BR52">
            <v>3.3626208900000001</v>
          </cell>
          <cell r="BS52">
            <v>1.36444079</v>
          </cell>
          <cell r="BT52">
            <v>0.94050135999999995</v>
          </cell>
          <cell r="BU52">
            <v>2.0064E-4</v>
          </cell>
          <cell r="BV52">
            <v>3.9279000000000001E-4</v>
          </cell>
          <cell r="BW52">
            <v>4.0000000000000001E-8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</row>
      </sheetData>
      <sheetData sheetId="5">
        <row r="3">
          <cell r="S3" t="str">
            <v>가산</v>
          </cell>
          <cell r="T3">
            <v>1084571675256.198</v>
          </cell>
          <cell r="U3">
            <v>10845.716752561981</v>
          </cell>
        </row>
        <row r="4">
          <cell r="S4" t="str">
            <v>강남</v>
          </cell>
          <cell r="T4">
            <v>2373018000263.312</v>
          </cell>
          <cell r="U4">
            <v>23730.180002633118</v>
          </cell>
        </row>
        <row r="5">
          <cell r="S5" t="str">
            <v>경산</v>
          </cell>
          <cell r="T5">
            <v>864032795617</v>
          </cell>
          <cell r="U5">
            <v>8640.3279561700001</v>
          </cell>
        </row>
        <row r="6">
          <cell r="S6" t="str">
            <v>광주</v>
          </cell>
          <cell r="T6">
            <v>1571657890639.824</v>
          </cell>
          <cell r="U6">
            <v>15716.578906398239</v>
          </cell>
        </row>
        <row r="7">
          <cell r="S7" t="str">
            <v>구미</v>
          </cell>
          <cell r="T7">
            <v>956021640488</v>
          </cell>
          <cell r="U7">
            <v>9560.2164048800005</v>
          </cell>
        </row>
        <row r="8">
          <cell r="S8" t="str">
            <v>군산</v>
          </cell>
          <cell r="T8">
            <v>1143883367113.0801</v>
          </cell>
          <cell r="U8">
            <v>11438.8336711308</v>
          </cell>
        </row>
        <row r="9">
          <cell r="S9" t="str">
            <v>금정</v>
          </cell>
          <cell r="T9">
            <v>1217494805824.2661</v>
          </cell>
          <cell r="U9">
            <v>12174.94805824266</v>
          </cell>
        </row>
        <row r="10">
          <cell r="S10" t="str">
            <v>금천</v>
          </cell>
          <cell r="T10">
            <v>1071759104112.244</v>
          </cell>
          <cell r="U10">
            <v>10717.591041122439</v>
          </cell>
        </row>
        <row r="11">
          <cell r="S11" t="str">
            <v>김포</v>
          </cell>
          <cell r="T11">
            <v>737176879595</v>
          </cell>
          <cell r="U11">
            <v>7371.7687959499999</v>
          </cell>
        </row>
        <row r="12">
          <cell r="S12" t="str">
            <v>김해</v>
          </cell>
          <cell r="T12">
            <v>808878314205.15601</v>
          </cell>
          <cell r="U12">
            <v>8088.7831420515604</v>
          </cell>
        </row>
        <row r="13">
          <cell r="S13" t="str">
            <v>네트워크지원실</v>
          </cell>
          <cell r="T13">
            <v>9439203058.8080006</v>
          </cell>
          <cell r="U13">
            <v>94.392030588080004</v>
          </cell>
        </row>
        <row r="14">
          <cell r="S14" t="str">
            <v>노원</v>
          </cell>
          <cell r="T14">
            <v>1062123775133.8</v>
          </cell>
          <cell r="U14">
            <v>10621.237751338</v>
          </cell>
        </row>
        <row r="15">
          <cell r="S15" t="str">
            <v>당진</v>
          </cell>
          <cell r="T15">
            <v>1040623877863.8</v>
          </cell>
          <cell r="U15">
            <v>10406.238778638</v>
          </cell>
        </row>
        <row r="16">
          <cell r="S16" t="str">
            <v>대구</v>
          </cell>
          <cell r="T16">
            <v>1547457051890.634</v>
          </cell>
          <cell r="U16">
            <v>15474.570518906341</v>
          </cell>
        </row>
        <row r="17">
          <cell r="S17" t="str">
            <v>대전</v>
          </cell>
          <cell r="T17">
            <v>1780656336768</v>
          </cell>
          <cell r="U17">
            <v>17806.563367679999</v>
          </cell>
        </row>
        <row r="18">
          <cell r="S18" t="str">
            <v>도곡</v>
          </cell>
          <cell r="T18">
            <v>953471087198.45996</v>
          </cell>
          <cell r="U18">
            <v>9534.7108719846001</v>
          </cell>
        </row>
        <row r="19">
          <cell r="S19" t="str">
            <v>동탄</v>
          </cell>
          <cell r="T19">
            <v>663735047838.03394</v>
          </cell>
          <cell r="U19">
            <v>6637.3504783803392</v>
          </cell>
        </row>
        <row r="20">
          <cell r="S20" t="str">
            <v>마곡</v>
          </cell>
          <cell r="T20">
            <v>977406728962</v>
          </cell>
          <cell r="U20">
            <v>9774.0672896199994</v>
          </cell>
        </row>
        <row r="21">
          <cell r="S21" t="str">
            <v>마포</v>
          </cell>
          <cell r="T21">
            <v>898742524421.11206</v>
          </cell>
          <cell r="U21">
            <v>8987.425244211121</v>
          </cell>
        </row>
        <row r="22">
          <cell r="S22" t="str">
            <v>목포</v>
          </cell>
          <cell r="T22">
            <v>768407661254</v>
          </cell>
          <cell r="U22">
            <v>7684.0766125399996</v>
          </cell>
        </row>
        <row r="23">
          <cell r="S23" t="str">
            <v>반포</v>
          </cell>
          <cell r="T23">
            <v>701975130309.45605</v>
          </cell>
          <cell r="U23">
            <v>7019.7513030945602</v>
          </cell>
        </row>
        <row r="24">
          <cell r="S24" t="str">
            <v>부산</v>
          </cell>
          <cell r="T24">
            <v>1998815985428.4001</v>
          </cell>
          <cell r="U24">
            <v>19988.159854284</v>
          </cell>
        </row>
        <row r="25">
          <cell r="S25" t="str">
            <v>부천</v>
          </cell>
          <cell r="T25">
            <v>1873262344506.5918</v>
          </cell>
          <cell r="U25">
            <v>18732.623445065918</v>
          </cell>
        </row>
        <row r="26">
          <cell r="S26" t="str">
            <v>분당</v>
          </cell>
          <cell r="T26">
            <v>1664012676750.6899</v>
          </cell>
          <cell r="U26">
            <v>16640.126767506899</v>
          </cell>
        </row>
        <row r="27">
          <cell r="S27" t="str">
            <v>서부산</v>
          </cell>
          <cell r="T27">
            <v>740628205352.42407</v>
          </cell>
          <cell r="U27">
            <v>7406.2820535242408</v>
          </cell>
        </row>
        <row r="28">
          <cell r="S28" t="str">
            <v>서소문</v>
          </cell>
          <cell r="T28">
            <v>1072509298412.9821</v>
          </cell>
          <cell r="U28">
            <v>10725.09298412982</v>
          </cell>
        </row>
        <row r="29">
          <cell r="S29" t="str">
            <v>서초</v>
          </cell>
          <cell r="T29">
            <v>1830175552200.9299</v>
          </cell>
          <cell r="U29">
            <v>18301.755522009298</v>
          </cell>
        </row>
        <row r="30">
          <cell r="S30" t="str">
            <v>성동</v>
          </cell>
          <cell r="T30">
            <v>1574702001404.6938</v>
          </cell>
          <cell r="U30">
            <v>15747.020014046939</v>
          </cell>
        </row>
        <row r="31">
          <cell r="S31" t="str">
            <v>성서</v>
          </cell>
          <cell r="T31">
            <v>1251270277612.2202</v>
          </cell>
          <cell r="U31">
            <v>12512.702776122202</v>
          </cell>
        </row>
        <row r="32">
          <cell r="S32" t="str">
            <v>송도</v>
          </cell>
          <cell r="T32">
            <v>923140075852</v>
          </cell>
          <cell r="U32">
            <v>9231.4007585199997</v>
          </cell>
        </row>
        <row r="33">
          <cell r="S33" t="str">
            <v>수원</v>
          </cell>
          <cell r="T33">
            <v>1003711995712.944</v>
          </cell>
          <cell r="U33">
            <v>10037.11995712944</v>
          </cell>
        </row>
        <row r="34">
          <cell r="S34" t="str">
            <v>시화</v>
          </cell>
          <cell r="T34">
            <v>1904545551015.762</v>
          </cell>
          <cell r="U34">
            <v>19045.455510157619</v>
          </cell>
        </row>
        <row r="35">
          <cell r="S35" t="str">
            <v>아산</v>
          </cell>
          <cell r="T35">
            <v>527274456712.22406</v>
          </cell>
          <cell r="U35">
            <v>5272.7445671222404</v>
          </cell>
        </row>
        <row r="36">
          <cell r="S36" t="str">
            <v>안산</v>
          </cell>
          <cell r="T36">
            <v>1235292281020.834</v>
          </cell>
          <cell r="U36">
            <v>12352.92281020834</v>
          </cell>
        </row>
        <row r="37">
          <cell r="S37" t="str">
            <v>안양</v>
          </cell>
          <cell r="T37">
            <v>1734205373317</v>
          </cell>
          <cell r="U37">
            <v>17342.05373317</v>
          </cell>
        </row>
        <row r="38">
          <cell r="S38" t="str">
            <v>압구정</v>
          </cell>
          <cell r="T38">
            <v>1490613884559</v>
          </cell>
          <cell r="U38">
            <v>14906.13884559</v>
          </cell>
        </row>
        <row r="39">
          <cell r="S39" t="str">
            <v>양산</v>
          </cell>
          <cell r="T39">
            <v>1083402788901</v>
          </cell>
          <cell r="U39">
            <v>10834.02788901</v>
          </cell>
        </row>
        <row r="40">
          <cell r="S40" t="str">
            <v>여수</v>
          </cell>
          <cell r="T40">
            <v>706046039185.70996</v>
          </cell>
          <cell r="U40">
            <v>7060.4603918570992</v>
          </cell>
        </row>
        <row r="41">
          <cell r="S41" t="str">
            <v>여의도</v>
          </cell>
          <cell r="T41">
            <v>1343860647969.926</v>
          </cell>
          <cell r="U41">
            <v>13438.60647969926</v>
          </cell>
        </row>
        <row r="42">
          <cell r="S42" t="str">
            <v>영업부</v>
          </cell>
          <cell r="T42">
            <v>5688753684275.7285</v>
          </cell>
          <cell r="U42">
            <v>56887.536842757283</v>
          </cell>
        </row>
        <row r="43">
          <cell r="S43" t="str">
            <v>오창</v>
          </cell>
          <cell r="T43">
            <v>981284900896.79004</v>
          </cell>
          <cell r="U43">
            <v>9812.8490089678999</v>
          </cell>
        </row>
        <row r="44">
          <cell r="S44" t="str">
            <v>용인</v>
          </cell>
          <cell r="T44">
            <v>1050521478588.624</v>
          </cell>
          <cell r="U44">
            <v>10505.214785886241</v>
          </cell>
        </row>
        <row r="45">
          <cell r="S45" t="str">
            <v>울산</v>
          </cell>
          <cell r="T45">
            <v>2106626112356.396</v>
          </cell>
          <cell r="U45">
            <v>21066.26112356396</v>
          </cell>
        </row>
        <row r="46">
          <cell r="S46" t="str">
            <v>원주</v>
          </cell>
          <cell r="T46">
            <v>817624347253.05603</v>
          </cell>
          <cell r="U46">
            <v>8176.2434725305602</v>
          </cell>
        </row>
        <row r="47">
          <cell r="S47" t="str">
            <v>인천</v>
          </cell>
          <cell r="T47">
            <v>1443212204390.8921</v>
          </cell>
          <cell r="U47">
            <v>14432.122043908921</v>
          </cell>
        </row>
        <row r="48">
          <cell r="S48" t="str">
            <v>일산</v>
          </cell>
          <cell r="T48">
            <v>1172517519565</v>
          </cell>
          <cell r="U48">
            <v>11725.175195649999</v>
          </cell>
        </row>
        <row r="49">
          <cell r="S49" t="str">
            <v>잠실</v>
          </cell>
          <cell r="T49">
            <v>828225419699</v>
          </cell>
          <cell r="U49">
            <v>8282.2541969899994</v>
          </cell>
        </row>
        <row r="50">
          <cell r="S50" t="str">
            <v>잠원</v>
          </cell>
          <cell r="T50">
            <v>565078578864.396</v>
          </cell>
          <cell r="U50">
            <v>5650.7857886439597</v>
          </cell>
        </row>
        <row r="51">
          <cell r="S51" t="str">
            <v>전주</v>
          </cell>
          <cell r="T51">
            <v>1491099919372.824</v>
          </cell>
          <cell r="U51">
            <v>14910.999193728239</v>
          </cell>
        </row>
        <row r="52">
          <cell r="S52" t="str">
            <v>제주</v>
          </cell>
          <cell r="T52">
            <v>370355246044</v>
          </cell>
          <cell r="U52">
            <v>3703.5524604399998</v>
          </cell>
        </row>
        <row r="53">
          <cell r="S53" t="str">
            <v>종로</v>
          </cell>
          <cell r="T53">
            <v>4460873018031.5195</v>
          </cell>
          <cell r="U53">
            <v>44608.730180315193</v>
          </cell>
        </row>
        <row r="54">
          <cell r="S54" t="str">
            <v>진주</v>
          </cell>
          <cell r="T54">
            <v>1037732228038.014</v>
          </cell>
          <cell r="U54">
            <v>10377.32228038014</v>
          </cell>
        </row>
        <row r="55">
          <cell r="S55" t="str">
            <v>창원</v>
          </cell>
          <cell r="T55">
            <v>1564808494796.8342</v>
          </cell>
          <cell r="U55">
            <v>15648.084947968342</v>
          </cell>
        </row>
        <row r="56">
          <cell r="S56" t="str">
            <v>천안</v>
          </cell>
          <cell r="T56">
            <v>1958708601627.3862</v>
          </cell>
          <cell r="U56">
            <v>19587.086016273861</v>
          </cell>
        </row>
        <row r="57">
          <cell r="S57" t="str">
            <v>청주</v>
          </cell>
          <cell r="T57">
            <v>1011791025012.6061</v>
          </cell>
          <cell r="U57">
            <v>10117.91025012606</v>
          </cell>
        </row>
        <row r="58">
          <cell r="S58" t="str">
            <v>충주</v>
          </cell>
          <cell r="T58">
            <v>1316256155470</v>
          </cell>
          <cell r="U58">
            <v>13162.5615547</v>
          </cell>
        </row>
        <row r="59">
          <cell r="S59" t="str">
            <v>판교</v>
          </cell>
          <cell r="T59">
            <v>1909538978527.7542</v>
          </cell>
          <cell r="U59">
            <v>19095.389785277541</v>
          </cell>
        </row>
        <row r="60">
          <cell r="S60" t="str">
            <v>평택</v>
          </cell>
          <cell r="T60">
            <v>1537684852793.7542</v>
          </cell>
          <cell r="U60">
            <v>15376.848527937542</v>
          </cell>
        </row>
        <row r="61">
          <cell r="S61" t="str">
            <v>포항</v>
          </cell>
          <cell r="T61">
            <v>759783339117.52612</v>
          </cell>
          <cell r="U61">
            <v>7597.8333911752616</v>
          </cell>
        </row>
        <row r="62">
          <cell r="S62" t="str">
            <v>하남</v>
          </cell>
          <cell r="T62">
            <v>1046481913596.12</v>
          </cell>
          <cell r="U62">
            <v>10464.819135961199</v>
          </cell>
        </row>
        <row r="63">
          <cell r="S63" t="str">
            <v>한티</v>
          </cell>
          <cell r="T63">
            <v>760873503294</v>
          </cell>
          <cell r="U63">
            <v>7608.7350329399997</v>
          </cell>
        </row>
        <row r="64">
          <cell r="S64" t="str">
            <v>해양산업금융실</v>
          </cell>
          <cell r="T64">
            <v>2382547501342</v>
          </cell>
          <cell r="U64">
            <v>23825.47501342</v>
          </cell>
        </row>
        <row r="65">
          <cell r="S65" t="str">
            <v>총합계</v>
          </cell>
          <cell r="T65">
            <v>82452381356681.75</v>
          </cell>
          <cell r="U65">
            <v>824523.81356681755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점포팀" refreshedDate="44750.722937384257" createdVersion="6" refreshedVersion="6" minRefreshableVersion="3" recordCount="58">
  <cacheSource type="worksheet">
    <worksheetSource ref="A9:V67" sheet="참고용 가안"/>
  </cacheSource>
  <cacheFields count="22">
    <cacheField name="지역본부" numFmtId="0">
      <sharedItems/>
    </cacheField>
    <cacheField name="행 레이블" numFmtId="0">
      <sharedItems/>
    </cacheField>
    <cacheField name="2019" numFmtId="41">
      <sharedItems containsSemiMixedTypes="0" containsString="0" containsNumber="1" minValue="1756.97664833" maxValue="33238.338415309998"/>
    </cacheField>
    <cacheField name="2020" numFmtId="41">
      <sharedItems containsSemiMixedTypes="0" containsString="0" containsNumber="1" minValue="2069.2944244700002" maxValue="38183.91995833"/>
    </cacheField>
    <cacheField name="2021" numFmtId="41">
      <sharedItems containsSemiMixedTypes="0" containsString="0" containsNumber="1" minValue="3402.3603787299999" maxValue="39390.41907774"/>
    </cacheField>
    <cacheField name="CAGR(2개년)" numFmtId="0">
      <sharedItems containsString="0" containsBlank="1" containsNumber="1" minValue="-8.4730554651747239E-2" maxValue="1.1028548586487128"/>
    </cacheField>
    <cacheField name="20192" numFmtId="41">
      <sharedItems containsSemiMixedTypes="0" containsString="0" containsNumber="1" containsInteger="1" minValue="742" maxValue="12860"/>
    </cacheField>
    <cacheField name="20202" numFmtId="41">
      <sharedItems containsSemiMixedTypes="0" containsString="0" containsNumber="1" containsInteger="1" minValue="1020" maxValue="17342"/>
    </cacheField>
    <cacheField name="20212" numFmtId="41">
      <sharedItems containsSemiMixedTypes="0" containsString="0" containsNumber="1" containsInteger="1" minValue="846" maxValue="18284"/>
    </cacheField>
    <cacheField name="CAGR(3개년)" numFmtId="10">
      <sharedItems containsSemiMixedTypes="0" containsString="0" containsNumber="1" minValue="-0.11817723917725154" maxValue="0.89823243702569955"/>
    </cacheField>
    <cacheField name="제외기준" numFmtId="0">
      <sharedItems containsBlank="1"/>
    </cacheField>
    <cacheField name="CAGR(17 - 20)" numFmtId="176">
      <sharedItems containsSemiMixedTypes="0" containsString="0" containsNumber="1" minValue="-0.21563340592419278" maxValue="0.66146579109519976"/>
    </cacheField>
    <cacheField name="20년_1인당실적" numFmtId="177">
      <sharedItems containsSemiMixedTypes="0" containsString="0" containsNumber="1" minValue="3.9906654116063089" maxValue="13.227644237487848"/>
    </cacheField>
    <cacheField name="21년_1인당실적" numFmtId="177">
      <sharedItems containsSemiMixedTypes="0" containsString="0" containsNumber="1" minValue="4.8657307100668898" maxValue="18.591776436261419"/>
    </cacheField>
    <cacheField name="이익증가율" numFmtId="9">
      <sharedItems containsSemiMixedTypes="0" containsString="0" containsNumber="1" minValue="-0.31508937433201462" maxValue="0.93158302768963053"/>
    </cacheField>
    <cacheField name="2년 평균" numFmtId="177">
      <sharedItems containsSemiMixedTypes="0" containsString="0" containsNumber="1" minValue="4.4733359601310072" maxValue="14.108463232961698"/>
    </cacheField>
    <cacheField name="서울, 경기, 지방 여부" numFmtId="177">
      <sharedItems count="3">
        <s v="서울"/>
        <s v="경기"/>
        <s v="지방"/>
      </sharedItems>
    </cacheField>
    <cacheField name="거래처수" numFmtId="41">
      <sharedItems containsSemiMixedTypes="0" containsString="0" containsNumber="1" containsInteger="1" minValue="37" maxValue="204"/>
    </cacheField>
    <cacheField name="여신팀수" numFmtId="41">
      <sharedItems containsSemiMixedTypes="0" containsString="0" containsNumber="1" containsInteger="1" minValue="1" maxValue="4"/>
    </cacheField>
    <cacheField name="특이사항(거래처 이관 검토 대상, 소규모 점포)" numFmtId="177">
      <sharedItems containsBlank="1"/>
    </cacheField>
    <cacheField name="인근 지점" numFmtId="0">
      <sharedItems/>
    </cacheField>
    <cacheField name="거리" numFmtId="0">
      <sharedItems containsSemiMixedTypes="0" containsString="0" containsNumber="1" minValue="1.28" maxValue="200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s v="강남지역본부"/>
    <s v="도곡"/>
    <n v="9069.4529003700009"/>
    <n v="9526.1138461200007"/>
    <n v="8938.9820329400009"/>
    <m/>
    <n v="8489"/>
    <n v="7913"/>
    <n v="8288"/>
    <n v="-1.19097716066906E-2"/>
    <s v="제외2"/>
    <n v="-7.2189306733975167E-3"/>
    <n v="7.9652464553807301"/>
    <n v="6.3328840887132856"/>
    <n v="-0.20493557554201497"/>
    <n v="7.1490652720470074"/>
    <x v="0"/>
    <n v="49"/>
    <n v="2"/>
    <s v="중형(여신 2팀)"/>
    <s v="한티"/>
    <n v="1.28"/>
  </r>
  <r>
    <s v="강남지역본부"/>
    <s v="한티"/>
    <n v="4067.2685652499999"/>
    <n v="5942.3001119700002"/>
    <n v="7156.3293008099999"/>
    <m/>
    <n v="4621"/>
    <n v="4262"/>
    <n v="5496"/>
    <n v="9.0574598047323374E-2"/>
    <s v="제외2"/>
    <n v="0.32645870196911742"/>
    <n v="8.7828777164066825"/>
    <n v="6.8481122918766966"/>
    <n v="-0.22028832542160814"/>
    <n v="7.81549500414169"/>
    <x v="0"/>
    <n v="40"/>
    <n v="1"/>
    <s v="소형"/>
    <s v="도곡"/>
    <n v="1.28"/>
  </r>
  <r>
    <s v="중부지역본부"/>
    <s v="분당"/>
    <n v="13830.562127699999"/>
    <n v="13650.24856704"/>
    <n v="14788.1452104"/>
    <n v="8.3360873450141731E-2"/>
    <n v="8838"/>
    <n v="8249"/>
    <n v="10493"/>
    <n v="8.9614409314895394E-2"/>
    <s v="제외1"/>
    <n v="3.4039043515631695E-2"/>
    <n v="8.1652280868669873"/>
    <n v="8.5187611532678478"/>
    <n v="4.3297390181847542E-2"/>
    <n v="8.3419946200674175"/>
    <x v="1"/>
    <n v="137"/>
    <n v="3"/>
    <m/>
    <s v="판교"/>
    <n v="1.88"/>
  </r>
  <r>
    <s v="강남지역본부"/>
    <s v="압구정"/>
    <n v="7091.9321209199998"/>
    <n v="9584.5608787100009"/>
    <n v="11793.53528681"/>
    <n v="0.23047215579868149"/>
    <n v="7744"/>
    <n v="6430"/>
    <n v="8005"/>
    <n v="1.671210890629915E-2"/>
    <s v="제외1"/>
    <n v="0.28955455646041761"/>
    <n v="8.3304332927754157"/>
    <n v="9.5250144786630155"/>
    <n v="0.14339964608126718"/>
    <n v="8.9277238857192156"/>
    <x v="0"/>
    <n v="92"/>
    <n v="2"/>
    <s v="중형(여신 2팀)"/>
    <s v="잠원"/>
    <n v="2.33"/>
  </r>
  <r>
    <s v="강남지역본부"/>
    <s v="잠원"/>
    <n v="3972.1236151799999"/>
    <n v="4619.9389686100003"/>
    <n v="5124.92393997"/>
    <m/>
    <n v="3045"/>
    <n v="3967"/>
    <n v="4101"/>
    <n v="0.16051627716144079"/>
    <s v="제외2"/>
    <n v="0.13587969033342495"/>
    <n v="6.8312264240667417"/>
    <n v="7.0155548167750021"/>
    <n v="2.6983206420865005E-2"/>
    <n v="6.9233906204208715"/>
    <x v="0"/>
    <n v="70"/>
    <n v="2"/>
    <s v="중형(여신 2팀)"/>
    <s v="서초"/>
    <n v="2.34"/>
  </r>
  <r>
    <s v="강북지역본부"/>
    <s v="종로"/>
    <n v="33238.338415309998"/>
    <n v="38183.91995833"/>
    <n v="39390.41907774"/>
    <n v="3.1597047153007055E-2"/>
    <n v="8643"/>
    <n v="10630"/>
    <n v="11936"/>
    <n v="0.17516040050268789"/>
    <s v="제외1"/>
    <n v="8.8618343526845722E-2"/>
    <n v="11.052467858226461"/>
    <n v="13.739077415228762"/>
    <n v="0.24307779868390489"/>
    <n v="12.39577263672761"/>
    <x v="0"/>
    <n v="113"/>
    <n v="2"/>
    <s v="중형(여신 2팀)"/>
    <s v="서소문"/>
    <n v="2.39"/>
  </r>
  <r>
    <s v="강북지역본부"/>
    <s v="서소문"/>
    <n v="3322.2759873599998"/>
    <n v="7301.8880792199998"/>
    <n v="9123.0232703900001"/>
    <m/>
    <n v="4109"/>
    <n v="6115"/>
    <n v="6686"/>
    <n v="0.2756017767775274"/>
    <s v="제외2"/>
    <n v="0.65711076155379256"/>
    <n v="8.138156684489287"/>
    <n v="9.7542316718429198"/>
    <n v="0.19857997947296221"/>
    <n v="8.9461941781661025"/>
    <x v="0"/>
    <n v="107"/>
    <n v="2"/>
    <s v="중형(여신 2팀)"/>
    <s v="종로"/>
    <n v="2.4700000000000002"/>
  </r>
  <r>
    <s v="강북지역본부"/>
    <s v="금천"/>
    <n v="9465.9434282500006"/>
    <n v="10144.002522139999"/>
    <n v="9223.54867509"/>
    <m/>
    <n v="2442"/>
    <n v="2858"/>
    <n v="4063"/>
    <n v="0.28988377918328889"/>
    <s v="제외2"/>
    <n v="-1.2886549527536983E-2"/>
    <n v="8.54592385293763"/>
    <n v="9.2589812798981335"/>
    <n v="8.3438308043827528E-2"/>
    <n v="8.9024525664178817"/>
    <x v="0"/>
    <n v="121"/>
    <n v="2"/>
    <s v="중형(여신 2팀)"/>
    <s v="가산"/>
    <n v="3.1"/>
  </r>
  <r>
    <s v="강북지역본부"/>
    <s v="가산"/>
    <n v="9953.12802629"/>
    <n v="11524.97148229"/>
    <n v="10548.454256249999"/>
    <n v="-8.4730554651747239E-2"/>
    <n v="3294"/>
    <n v="3344"/>
    <n v="3113"/>
    <n v="-2.7862350803120495E-2"/>
    <s v="제외2"/>
    <n v="2.9472184291694514E-2"/>
    <n v="8.4833130405155295"/>
    <n v="7.6616403691885981"/>
    <n v="-9.6857521041920483E-2"/>
    <n v="8.0724767048520647"/>
    <x v="0"/>
    <n v="90"/>
    <n v="2"/>
    <s v="중형(여신 2팀)"/>
    <s v="금천"/>
    <n v="3.28"/>
  </r>
  <r>
    <s v="강남지역본부"/>
    <s v="강남"/>
    <n v="14708.70723258"/>
    <n v="17569.584525660001"/>
    <n v="19646.06163154"/>
    <n v="0.11818589693156088"/>
    <n v="12860"/>
    <n v="17342"/>
    <n v="18284"/>
    <n v="0.19238120554913651"/>
    <s v="제외1"/>
    <n v="0.15571433260572909"/>
    <n v="12.93067434070165"/>
    <n v="12.937359947755688"/>
    <n v="5.1703467877108587E-4"/>
    <n v="12.934017144228669"/>
    <x v="0"/>
    <n v="151"/>
    <n v="3"/>
    <m/>
    <s v="한티"/>
    <n v="3.33"/>
  </r>
  <r>
    <s v="강남지역본부"/>
    <s v="반포"/>
    <n v="5221.4384591400003"/>
    <n v="6611.6656000000003"/>
    <n v="6986.06077207"/>
    <m/>
    <n v="8428"/>
    <n v="7773"/>
    <n v="8987"/>
    <n v="3.2630878200068603E-2"/>
    <s v="제외2"/>
    <n v="0.15670096469564654"/>
    <n v="5.5013656180256838"/>
    <n v="6.1506581770510547"/>
    <n v="0.11802388790483395"/>
    <n v="5.8260118975383692"/>
    <x v="0"/>
    <n v="50"/>
    <n v="1"/>
    <s v="소형"/>
    <s v="서초"/>
    <n v="3.43"/>
  </r>
  <r>
    <s v="강남지역본부"/>
    <s v="서초"/>
    <n v="11206.69831666"/>
    <n v="13827.096573479999"/>
    <n v="15740.78528043"/>
    <n v="0.13840134093085055"/>
    <n v="9789"/>
    <n v="11489"/>
    <n v="8962"/>
    <n v="-4.3173256273922211E-2"/>
    <s v="제외1"/>
    <n v="0.18515282733712701"/>
    <n v="8.3825420944855296"/>
    <n v="9.8979455947638773"/>
    <n v="0.18078089954063681"/>
    <n v="9.1402438446247025"/>
    <x v="0"/>
    <n v="123"/>
    <n v="2"/>
    <s v="중형(여신 2팀)"/>
    <s v="반포"/>
    <n v="3.45"/>
  </r>
  <r>
    <s v="강남지역본부"/>
    <s v="잠실"/>
    <n v="5985.6873876400005"/>
    <n v="6800.6960803499996"/>
    <n v="7817.4622456300003"/>
    <m/>
    <n v="9479"/>
    <n v="9069"/>
    <n v="8923"/>
    <n v="-2.9771148835912697E-2"/>
    <s v="제외2"/>
    <n v="0.14281486447898462"/>
    <n v="6.6493534437422612"/>
    <n v="8.9270064599414702"/>
    <n v="0.34253751668783966"/>
    <n v="7.7881799518418653"/>
    <x v="0"/>
    <n v="75"/>
    <n v="2"/>
    <s v="중형(여신 2팀)"/>
    <s v="강남"/>
    <n v="3.82"/>
  </r>
  <r>
    <s v="강북지역본부"/>
    <s v="마포"/>
    <n v="5551.5902519000001"/>
    <n v="6812.9533365400002"/>
    <n v="7519.6817578199998"/>
    <m/>
    <n v="3694"/>
    <n v="5273"/>
    <n v="3532"/>
    <n v="-2.217327702581906E-2"/>
    <s v="제외2"/>
    <n v="0.16383396748646928"/>
    <n v="9.5921077301242921"/>
    <n v="6.5697365069141478"/>
    <n v="-0.31508937433201462"/>
    <n v="8.0809221185192204"/>
    <x v="0"/>
    <n v="88"/>
    <n v="2"/>
    <s v="중형(여신 2팀)"/>
    <s v="여의도"/>
    <n v="4.46"/>
  </r>
  <r>
    <s v="강북지역본부"/>
    <s v="성동"/>
    <n v="12539.01183284"/>
    <n v="13773.61334208"/>
    <n v="14866.25967161"/>
    <n v="7.9328953295925458E-2"/>
    <n v="3476"/>
    <n v="4044"/>
    <n v="5404"/>
    <n v="0.24686026857225407"/>
    <s v="제외1"/>
    <n v="8.8852872340849043E-2"/>
    <n v="10.425276863635576"/>
    <n v="10.632974347087382"/>
    <n v="1.9922490900579924E-2"/>
    <n v="10.529125605361479"/>
    <x v="0"/>
    <n v="103"/>
    <n v="2"/>
    <s v="중형(여신 2팀)"/>
    <s v="강남"/>
    <n v="4.87"/>
  </r>
  <r>
    <s v="부산경남지역본부"/>
    <s v="부산"/>
    <n v="10866.6587934"/>
    <n v="12357.808915400001"/>
    <n v="17044.457176150001"/>
    <n v="0.37924589163291017"/>
    <n v="5377"/>
    <n v="5275"/>
    <n v="8255"/>
    <n v="0.23904911137151963"/>
    <s v="제외1"/>
    <n v="0.25240147937136803"/>
    <n v="9.0219248645682519"/>
    <n v="8.9344198629993485"/>
    <n v="-9.6991498912345452E-3"/>
    <n v="8.9781723637838002"/>
    <x v="2"/>
    <n v="151"/>
    <n v="3"/>
    <m/>
    <s v="해양산업금융실"/>
    <n v="7.17"/>
  </r>
  <r>
    <s v="경인지역본부"/>
    <s v="부천"/>
    <n v="11611.127960469999"/>
    <n v="12097.96699402"/>
    <n v="18710.054324209999"/>
    <n v="0.54654532728171101"/>
    <n v="3870"/>
    <n v="4828"/>
    <n v="5410"/>
    <n v="0.18234208947219144"/>
    <s v="제외1"/>
    <n v="0.26940533325444416"/>
    <n v="8.2086218069904593"/>
    <n v="7.847439624996615"/>
    <n v="-4.4000343844110557E-2"/>
    <n v="8.0280307159935376"/>
    <x v="1"/>
    <n v="204"/>
    <n v="4"/>
    <m/>
    <s v="인천"/>
    <n v="8.6300000000000008"/>
  </r>
  <r>
    <s v="경인지역본부"/>
    <s v="인천"/>
    <n v="9090.1063677700004"/>
    <n v="10609.560446220001"/>
    <n v="12247.28486285"/>
    <n v="0.15436307893542292"/>
    <n v="5056"/>
    <n v="4909"/>
    <n v="6906"/>
    <n v="0.16871805784550831"/>
    <s v="제외1"/>
    <n v="0.16074127293019114"/>
    <n v="6.9702053637328021"/>
    <n v="8.5353403093027183"/>
    <n v="0.22454646081356328"/>
    <n v="7.7527728365177602"/>
    <x v="2"/>
    <n v="89"/>
    <n v="2"/>
    <s v="중형(여신 2팀)"/>
    <s v="부천"/>
    <n v="9.16"/>
  </r>
  <r>
    <s v="경인지역본부"/>
    <s v="시화"/>
    <n v="8958.3664276399995"/>
    <n v="10844.93302952"/>
    <n v="18088.27830536"/>
    <n v="0.66790133753002923"/>
    <n v="2559"/>
    <n v="2913"/>
    <n v="4728"/>
    <n v="0.35926329953683389"/>
    <s v="제외1"/>
    <n v="0.4209676944962395"/>
    <n v="10.26479246564392"/>
    <n v="10.447422894584582"/>
    <n v="1.7791926096111833E-2"/>
    <n v="10.356107680114251"/>
    <x v="1"/>
    <n v="170"/>
    <n v="3"/>
    <m/>
    <s v="안산"/>
    <n v="9.67"/>
  </r>
  <r>
    <s v="강북지역본부"/>
    <s v="마곡"/>
    <n v="4601.5824770999998"/>
    <n v="5585.0844235300001"/>
    <n v="6469.3271120099998"/>
    <m/>
    <n v="2400"/>
    <n v="2121"/>
    <n v="2641"/>
    <n v="4.9007467402718996E-2"/>
    <s v="제외2"/>
    <n v="0.18570308626840348"/>
    <n v="5.5445495944846321"/>
    <n v="5.7400969046627122"/>
    <n v="3.5268385077229382E-2"/>
    <n v="5.6423232495736722"/>
    <x v="0"/>
    <n v="114"/>
    <n v="2"/>
    <s v="중형(여신 2팀)"/>
    <s v="마포"/>
    <n v="9.86"/>
  </r>
  <r>
    <s v="경인지역본부"/>
    <s v="안산"/>
    <n v="9359.6920768799991"/>
    <n v="10076.976272309999"/>
    <n v="10942.405666299999"/>
    <n v="8.5881852909395887E-2"/>
    <n v="2245"/>
    <n v="2790"/>
    <n v="3274"/>
    <n v="0.20762241329637821"/>
    <s v="제외1"/>
    <n v="8.1248766556254681E-2"/>
    <n v="10.774454533156197"/>
    <n v="10.639402222667707"/>
    <n v="-1.2534491660147983E-2"/>
    <n v="10.706928377911952"/>
    <x v="1"/>
    <n v="88"/>
    <n v="2"/>
    <s v="중형(여신 2팀)"/>
    <s v="시화"/>
    <n v="10.34"/>
  </r>
  <r>
    <s v="중부지역본부"/>
    <s v="동탄"/>
    <n v="4692.8081706900002"/>
    <n v="5407.0931398100001"/>
    <n v="6363.9283898900003"/>
    <n v="0.17695926911915971"/>
    <n v="1419"/>
    <n v="1683"/>
    <n v="1877"/>
    <n v="0.15011412860160123"/>
    <m/>
    <n v="0.16451809472498025"/>
    <n v="5.4026914080930091"/>
    <n v="5.4482100733715901"/>
    <n v="8.425183272617787E-3"/>
    <n v="5.4254507407323"/>
    <x v="1"/>
    <n v="68"/>
    <n v="2"/>
    <s v="중형(여신 2팀)"/>
    <s v="수원"/>
    <n v="10.62"/>
  </r>
  <r>
    <s v="중부지역본부"/>
    <s v="수원"/>
    <n v="7409.8986317099998"/>
    <n v="8292.7353241100009"/>
    <n v="9089.1818533900005"/>
    <m/>
    <n v="4644"/>
    <n v="4707"/>
    <n v="3891"/>
    <n v="-8.4655640123552867E-2"/>
    <s v="4. 도청소재지"/>
    <n v="0.1075319484321875"/>
    <n v="8.804963844759504"/>
    <n v="10.743316538892627"/>
    <n v="0.22014317472601344"/>
    <n v="9.7741401918260653"/>
    <x v="1"/>
    <n v="90"/>
    <n v="2"/>
    <s v="중형(여신 2팀)"/>
    <s v="동탄"/>
    <n v="10.86"/>
  </r>
  <r>
    <s v="경인지역본부"/>
    <s v="일산"/>
    <n v="5161.1413899099998"/>
    <n v="10017.085123049999"/>
    <n v="11530.63880459"/>
    <n v="0.15109721670001688"/>
    <n v="4850"/>
    <n v="4597"/>
    <n v="3961"/>
    <n v="-9.6284872911914232E-2"/>
    <s v="제외1"/>
    <n v="0.49469921243785175"/>
    <n v="7.0967816206862615"/>
    <n v="9.7293918524274989"/>
    <n v="0.37095832624573039"/>
    <n v="8.4130867365568811"/>
    <x v="1"/>
    <n v="96"/>
    <n v="2"/>
    <s v="중형(여신 2팀)"/>
    <s v="김포"/>
    <n v="12.37"/>
  </r>
  <r>
    <s v="경인지역본부"/>
    <s v="송도"/>
    <n v="7248.4598575"/>
    <n v="8571.5530494199993"/>
    <n v="8893.7083046400003"/>
    <n v="3.7584233961172282E-2"/>
    <n v="5732"/>
    <n v="5733"/>
    <n v="7970"/>
    <n v="0.17916904518602106"/>
    <m/>
    <n v="0.107690858604038"/>
    <n v="11.748047128927057"/>
    <n v="12.417805390626727"/>
    <n v="5.7010178317256924E-2"/>
    <n v="12.082926259776892"/>
    <x v="2"/>
    <n v="57"/>
    <n v="2"/>
    <s v="중형(여신 2팀)"/>
    <s v="인천"/>
    <n v="12.39"/>
  </r>
  <r>
    <s v="충청지역본부"/>
    <s v="오창"/>
    <n v="5485.9003490200002"/>
    <n v="6297.6841101"/>
    <n v="8636.3400621100009"/>
    <m/>
    <n v="852"/>
    <n v="1479"/>
    <n v="3070"/>
    <n v="0.89823243702569955"/>
    <s v="4. 재배치"/>
    <n v="0.25470292409914297"/>
    <n v="9.0487448870167775"/>
    <n v="9.3433579712584276"/>
    <n v="3.2558447378084852E-2"/>
    <n v="9.1960514291376025"/>
    <x v="2"/>
    <n v="70"/>
    <n v="2"/>
    <s v="중형(여신 2팀)"/>
    <s v="청주"/>
    <n v="12.51"/>
  </r>
  <r>
    <s v="경인지역본부"/>
    <s v="김포"/>
    <n v="4568.2149516600002"/>
    <n v="5620.74326802"/>
    <n v="7150.6633200899996"/>
    <m/>
    <n v="1291"/>
    <n v="1477"/>
    <n v="1503"/>
    <n v="7.8987389991850288E-2"/>
    <s v="4. 지역특화"/>
    <n v="0.25112268799514581"/>
    <n v="6.9684266273969051"/>
    <n v="7.3935418824902976"/>
    <n v="6.1005916805096178E-2"/>
    <n v="7.1809842549436009"/>
    <x v="1"/>
    <n v="65"/>
    <n v="2"/>
    <s v="중형(여신 2팀)"/>
    <s v="일산"/>
    <n v="12.52"/>
  </r>
  <r>
    <s v="중부지역본부"/>
    <s v="용인"/>
    <n v="6496.4508203799996"/>
    <n v="8577.5827952799991"/>
    <n v="9846.4886310099992"/>
    <n v="0.14793279948614929"/>
    <n v="2205"/>
    <n v="2562"/>
    <n v="3010"/>
    <n v="0.16836610917955208"/>
    <m/>
    <n v="0.2311263150337437"/>
    <n v="7.5806335908164986"/>
    <n v="8.5476671279914527"/>
    <n v="0.12756632088727513"/>
    <n v="8.0641503594039747"/>
    <x v="1"/>
    <n v="90"/>
    <n v="2"/>
    <s v="중형(여신 2팀)"/>
    <s v="수원"/>
    <n v="12.8"/>
  </r>
  <r>
    <s v="중부지역본부"/>
    <s v="안양"/>
    <n v="6723.5965962999999"/>
    <n v="9105.9896431100005"/>
    <n v="15842.06224467"/>
    <n v="0.73974085910110976"/>
    <n v="3745"/>
    <n v="6217"/>
    <n v="9578"/>
    <n v="0.59923212548655713"/>
    <s v="제외1"/>
    <n v="0.53498817202824678"/>
    <n v="8.4468644627471861"/>
    <n v="9.8112111815021006"/>
    <n v="0.1615210856965954"/>
    <n v="9.1290378221246442"/>
    <x v="1"/>
    <n v="172"/>
    <n v="3"/>
    <m/>
    <s v="금천"/>
    <n v="12.97"/>
  </r>
  <r>
    <s v="강남지역본부"/>
    <s v="하남"/>
    <n v="3407.1664820199999"/>
    <n v="6633.6969260100004"/>
    <n v="9405.3760033399994"/>
    <m/>
    <n v="742"/>
    <n v="1307"/>
    <n v="2407"/>
    <n v="0.80109280992764109"/>
    <s v="4. 신설"/>
    <n v="0.66146579109519976"/>
    <n v="5.4105852431292503"/>
    <n v="6.2946637104446523"/>
    <n v="0.16339793711559547"/>
    <n v="5.8526244767869517"/>
    <x v="1"/>
    <n v="97"/>
    <n v="2"/>
    <s v="중형(여신 2팀)"/>
    <s v="잠실"/>
    <n v="14.04"/>
  </r>
  <r>
    <s v="부산경남지역본부"/>
    <s v="양산"/>
    <n v="9763.56408792"/>
    <n v="10158.47788606"/>
    <n v="10100.60134836"/>
    <n v="-5.6973631629814551E-3"/>
    <n v="2378"/>
    <n v="2160"/>
    <n v="2125"/>
    <n v="-5.4691545572676858E-2"/>
    <m/>
    <n v="1.7113514047961687E-2"/>
    <n v="10.738346272923685"/>
    <n v="9.146910259473346"/>
    <n v="-0.14820121953629697"/>
    <n v="9.9426282661985148"/>
    <x v="2"/>
    <n v="50"/>
    <n v="2"/>
    <s v="중형(여신 2팀)"/>
    <s v="금정"/>
    <n v="14.24"/>
  </r>
  <r>
    <s v="부산경남지역본부"/>
    <s v="금정"/>
    <n v="9464.0047004700009"/>
    <n v="9764.8604352000002"/>
    <n v="10985.9688866"/>
    <n v="0.12505129586882716"/>
    <n v="3428"/>
    <n v="3673"/>
    <n v="3968"/>
    <n v="7.5883940941461114E-2"/>
    <s v="제외1"/>
    <n v="7.7411752854012583E-2"/>
    <n v="8.8606735035206672"/>
    <n v="7.8072554122409903"/>
    <n v="-0.1188869097660709"/>
    <n v="8.3339644578808283"/>
    <x v="2"/>
    <n v="94"/>
    <n v="2"/>
    <s v="중형(여신 2팀)"/>
    <s v="양산"/>
    <n v="14.36"/>
  </r>
  <r>
    <s v="충청지역본부"/>
    <s v="청주"/>
    <n v="7628.0884168700004"/>
    <n v="8005.8595859500001"/>
    <n v="9271.4718500500003"/>
    <m/>
    <n v="2179"/>
    <n v="3317"/>
    <n v="3244"/>
    <n v="0.22014602004598305"/>
    <s v="4. 도청소재지"/>
    <n v="0.10246924462403095"/>
    <n v="6.9014372256916952"/>
    <n v="8.2413409131697062"/>
    <n v="0.19414850032830944"/>
    <n v="7.5713890694307011"/>
    <x v="2"/>
    <n v="97"/>
    <n v="2"/>
    <s v="중형(여신 2팀)"/>
    <s v="오창"/>
    <n v="14.62"/>
  </r>
  <r>
    <s v="대구경북지역본부"/>
    <s v="대구"/>
    <n v="7586.0293138200004"/>
    <n v="10004.69166223"/>
    <n v="15421.30710756"/>
    <n v="0.54140753440497957"/>
    <n v="2969"/>
    <n v="5393"/>
    <n v="4920"/>
    <n v="0.28729313314540539"/>
    <s v="제외1"/>
    <n v="0.4257826799915565"/>
    <n v="7.6453711925901651"/>
    <n v="7.9356825717490427"/>
    <n v="3.7972175823228198E-2"/>
    <n v="7.7905268821696039"/>
    <x v="2"/>
    <n v="80"/>
    <n v="2"/>
    <s v="중형(여신 2팀)"/>
    <s v="성서"/>
    <n v="14.66"/>
  </r>
  <r>
    <s v="부산경남지역본부"/>
    <s v="서부산"/>
    <n v="5855.70632002"/>
    <n v="6059.7611671100003"/>
    <n v="6654.9403233000003"/>
    <n v="9.8218253125287883E-2"/>
    <n v="1016"/>
    <n v="1020"/>
    <n v="1068"/>
    <n v="2.5271233558322725E-2"/>
    <m/>
    <n v="6.6061940658330043E-2"/>
    <n v="5.1537988509602952"/>
    <n v="5.1118954676517321"/>
    <n v="-8.1305818330017626E-3"/>
    <n v="5.1328471593060137"/>
    <x v="2"/>
    <n v="72"/>
    <n v="2"/>
    <s v="중형(여신 2팀)"/>
    <s v="부산"/>
    <n v="15"/>
  </r>
  <r>
    <s v="강북지역본부"/>
    <s v="노원"/>
    <n v="5424.9055676600001"/>
    <n v="8864.7016931199996"/>
    <n v="10136.413292269999"/>
    <n v="0.14345791242326744"/>
    <n v="5196"/>
    <n v="5647"/>
    <n v="5870"/>
    <n v="6.2880597956295414E-2"/>
    <s v="제외1"/>
    <n v="0.36692933408017248"/>
    <n v="5.1499966222701499"/>
    <n v="4.8657307100668898"/>
    <n v="-5.5197300707734036E-2"/>
    <n v="5.0078636661685199"/>
    <x v="0"/>
    <n v="91"/>
    <n v="2"/>
    <s v="중형(여신 2팀)"/>
    <s v="성동"/>
    <n v="15.65"/>
  </r>
  <r>
    <s v="대구경북지역본부"/>
    <s v="경산"/>
    <n v="5556.8118807800001"/>
    <n v="6100.7094859199997"/>
    <n v="7332.5021451700004"/>
    <n v="0.20190973887428829"/>
    <n v="999"/>
    <n v="1227"/>
    <n v="1249"/>
    <n v="0.1181458984632775"/>
    <m/>
    <n v="0.14871753907164975"/>
    <n v="7.7833332394092274"/>
    <n v="8.0591398659567393"/>
    <n v="3.5435541311661253E-2"/>
    <n v="7.9212365526829833"/>
    <x v="2"/>
    <n v="82"/>
    <n v="2"/>
    <s v="중형(여신 2팀)"/>
    <s v="대구"/>
    <n v="15.88"/>
  </r>
  <r>
    <s v="대구경북지역본부"/>
    <s v="성서"/>
    <n v="10237.631879410001"/>
    <n v="10894.453827159999"/>
    <n v="11570.07078416"/>
    <n v="6.2014761613444012E-2"/>
    <n v="2582"/>
    <n v="2943"/>
    <n v="4351"/>
    <n v="0.29812472740521057"/>
    <s v="제외1"/>
    <n v="6.3085643663426394E-2"/>
    <n v="9.6251500296619774"/>
    <n v="18.591776436261419"/>
    <n v="0.93158302768963053"/>
    <n v="14.108463232961698"/>
    <x v="2"/>
    <n v="104"/>
    <n v="3"/>
    <m/>
    <s v="대구"/>
    <n v="17.170000000000002"/>
  </r>
  <r>
    <s v="충청지역본부"/>
    <s v="천안"/>
    <n v="15615.13459396"/>
    <n v="17448.922686950002"/>
    <n v="18679.601440620001"/>
    <n v="7.0530357418021022E-2"/>
    <n v="3149"/>
    <n v="2613"/>
    <n v="3085"/>
    <n v="-1.0214120303349672E-2"/>
    <s v="제외1"/>
    <n v="9.3732045590676494E-2"/>
    <n v="11.596152757835737"/>
    <n v="12.303171040762734"/>
    <n v="6.0970073238234258E-2"/>
    <n v="11.949661899299237"/>
    <x v="2"/>
    <n v="103"/>
    <n v="3"/>
    <m/>
    <s v="아산"/>
    <n v="18.7"/>
  </r>
  <r>
    <s v="충청지역본부"/>
    <s v="아산"/>
    <n v="3335.6770872100001"/>
    <n v="3795.3394500099998"/>
    <n v="5021.9530592800002"/>
    <n v="0.32318943415371409"/>
    <n v="774"/>
    <n v="1271"/>
    <n v="1345"/>
    <n v="0.31822839378888146"/>
    <m/>
    <n v="0.22699932441735404"/>
    <n v="5.9038212210085197"/>
    <n v="7.0359700393789844"/>
    <n v="0.19176543055568093"/>
    <n v="6.4698956301937525"/>
    <x v="2"/>
    <n v="82"/>
    <n v="2"/>
    <s v="중형(여신 2팀)"/>
    <s v="천안"/>
    <n v="18.920000000000002"/>
  </r>
  <r>
    <s v="부산경남지역본부"/>
    <s v="창원"/>
    <n v="7451.2491350399996"/>
    <n v="12397.458619610001"/>
    <n v="13990.84983143"/>
    <n v="0.12852563260825173"/>
    <n v="5129"/>
    <n v="5256"/>
    <n v="6110"/>
    <n v="9.1451031366112323E-2"/>
    <s v="제외1"/>
    <n v="0.37027427769450338"/>
    <n v="8.8824828691169291"/>
    <n v="9.1891700962325231"/>
    <n v="3.4527196014292341E-2"/>
    <n v="9.0358264826747252"/>
    <x v="2"/>
    <n v="136"/>
    <n v="3"/>
    <m/>
    <s v="김해"/>
    <n v="22.22"/>
  </r>
  <r>
    <s v="부산경남지역본부"/>
    <s v="김해"/>
    <n v="5860.5171106500002"/>
    <n v="6065.9014602899997"/>
    <n v="7851.8547836999996"/>
    <n v="0.29442504714288859"/>
    <n v="1485"/>
    <n v="1554"/>
    <n v="1985"/>
    <n v="0.15615757433852284"/>
    <m/>
    <n v="0.15749243244773803"/>
    <n v="5.5511222429823386"/>
    <n v="6.1855763862519009"/>
    <n v="0.1142929511364358"/>
    <n v="5.8683493146171202"/>
    <x v="2"/>
    <n v="88"/>
    <n v="2"/>
    <s v="중형(여신 2팀)"/>
    <s v="창원"/>
    <n v="22.33"/>
  </r>
  <r>
    <s v="중부지역본부"/>
    <s v="평택"/>
    <n v="7535.0115917100002"/>
    <n v="10577.943680730001"/>
    <n v="15204.14440404"/>
    <n v="0.43734404936732824"/>
    <n v="1586"/>
    <n v="1945"/>
    <n v="3291"/>
    <n v="0.44049697182992986"/>
    <s v="제외1"/>
    <n v="0.42049277944963959"/>
    <n v="9.1897315013605301"/>
    <n v="9.8681455235781961"/>
    <n v="7.3823051534990719E-2"/>
    <n v="9.5289385124693631"/>
    <x v="1"/>
    <n v="148"/>
    <n v="3"/>
    <m/>
    <s v="천안"/>
    <n v="22.64"/>
  </r>
  <r>
    <s v="중부지역본부"/>
    <s v="판교"/>
    <n v="7946.7956541900003"/>
    <n v="9196.7524181799999"/>
    <n v="10128.6273736"/>
    <n v="0.10132652408668566"/>
    <n v="2671"/>
    <n v="1900"/>
    <n v="2077"/>
    <n v="-0.11817723917725154"/>
    <s v="제외1"/>
    <n v="0.12896187011984939"/>
    <n v="9.0882860754803563"/>
    <n v="9.3847921133777561"/>
    <n v="3.2625077537705938E-2"/>
    <n v="9.2365390944290553"/>
    <x v="1"/>
    <n v="98"/>
    <n v="2"/>
    <s v="중형(여신 2팀)"/>
    <s v="가산"/>
    <n v="30"/>
  </r>
  <r>
    <s v="충청지역본부"/>
    <s v="대전"/>
    <n v="7862.9980143800003"/>
    <n v="7696.0736647699996"/>
    <n v="16183.725898479999"/>
    <n v="1.1028548586487128"/>
    <n v="4394"/>
    <n v="4713"/>
    <n v="6055"/>
    <n v="0.17388903889959373"/>
    <s v="제외1"/>
    <n v="0.434647395121456"/>
    <n v="9.3451227776526249"/>
    <n v="6.9576710521828948"/>
    <n v="-0.25547569382169499"/>
    <n v="8.1513969149177594"/>
    <x v="2"/>
    <n v="172"/>
    <n v="3"/>
    <m/>
    <s v="청주"/>
    <n v="37.15"/>
  </r>
  <r>
    <s v="대구경북지역본부"/>
    <s v="울산"/>
    <n v="8580.0479444800003"/>
    <n v="10169.437581509999"/>
    <n v="19017.66399673"/>
    <n v="0.87008021282394066"/>
    <n v="4003"/>
    <n v="5063"/>
    <n v="6277"/>
    <n v="0.25222759294849983"/>
    <s v="제외1"/>
    <n v="0.48879097581913622"/>
    <n v="9.3574941992129972"/>
    <n v="13.11723670103339"/>
    <n v="0.40178945578578096"/>
    <n v="11.237365450123193"/>
    <x v="2"/>
    <n v="151"/>
    <n v="3"/>
    <m/>
    <s v="금정"/>
    <n v="42.12"/>
  </r>
  <r>
    <s v="충청지역본부"/>
    <s v="당진"/>
    <n v="7964.97056127"/>
    <n v="8159.4906505299996"/>
    <n v="9213.0140183000003"/>
    <m/>
    <n v="1151"/>
    <n v="1496"/>
    <n v="2527"/>
    <n v="0.48171596110743198"/>
    <s v="제외3"/>
    <n v="7.5495948012267444E-2"/>
    <n v="10.229860810882967"/>
    <n v="9.9282443733738841"/>
    <n v="-2.9483923885671039E-2"/>
    <n v="10.079052592128425"/>
    <x v="2"/>
    <n v="101"/>
    <n v="2"/>
    <s v="거래처 이관 검토 대상 / 중형(여신 2팀)"/>
    <s v="아산"/>
    <n v="43"/>
  </r>
  <r>
    <s v="대구경북지역본부"/>
    <s v="구미"/>
    <n v="7853.9105824300004"/>
    <n v="9375.0298864100005"/>
    <n v="8911.7062341100009"/>
    <m/>
    <n v="2240"/>
    <n v="2542"/>
    <n v="2520"/>
    <n v="6.0660171779821193E-2"/>
    <s v="제외3"/>
    <n v="6.5215444792110278E-2"/>
    <n v="7.7696143324615958"/>
    <n v="7.6857816784223569"/>
    <n v="-1.0789808921272254E-2"/>
    <n v="7.7276980054419759"/>
    <x v="2"/>
    <n v="100"/>
    <n v="2"/>
    <s v="중형(여신 2팀)"/>
    <s v="성서"/>
    <n v="43.9"/>
  </r>
  <r>
    <s v="호남지역본부"/>
    <s v="전주"/>
    <n v="11782.133292930001"/>
    <n v="11177.816989929999"/>
    <n v="13769.215784419999"/>
    <n v="0.23183406892638958"/>
    <n v="1906"/>
    <n v="2206"/>
    <n v="2068"/>
    <n v="4.1630814353282863E-2"/>
    <s v="제외1"/>
    <n v="8.1042174134077438E-2"/>
    <n v="7.2451339443579403"/>
    <n v="6.2995162540596086"/>
    <n v="-0.13051762708054832"/>
    <n v="6.7723250992087749"/>
    <x v="2"/>
    <n v="157"/>
    <n v="3"/>
    <m/>
    <s v="군산"/>
    <n v="45.84"/>
  </r>
  <r>
    <s v="호남지역본부"/>
    <s v="군산"/>
    <n v="6691.7715916699999"/>
    <n v="9091.272954"/>
    <n v="9519.0759242799995"/>
    <m/>
    <n v="1373"/>
    <n v="1866"/>
    <n v="2211"/>
    <n v="0.26899263831439923"/>
    <s v="제외3"/>
    <n v="0.19268797592547293"/>
    <n v="8.7598117983869557"/>
    <n v="9.854353912261427"/>
    <n v="0.12495041435433828"/>
    <n v="9.3070828553241913"/>
    <x v="2"/>
    <n v="101"/>
    <n v="2"/>
    <s v="거래처 이관 검토 대상 / 중형(여신 2팀)"/>
    <s v="전주"/>
    <n v="45.95"/>
  </r>
  <r>
    <s v="충청지역본부"/>
    <s v="충주"/>
    <n v="9436.1621679700002"/>
    <n v="10801.307262890001"/>
    <n v="11395.23013629"/>
    <n v="5.4986202960870936E-2"/>
    <n v="1837"/>
    <n v="1603"/>
    <n v="2246"/>
    <n v="0.10573306808433602"/>
    <s v="제외1"/>
    <n v="9.8914369482719255E-2"/>
    <n v="13.227644237487848"/>
    <n v="11.673744614384235"/>
    <n v="-0.11747364800602804"/>
    <n v="12.450694425936042"/>
    <x v="2"/>
    <n v="92"/>
    <n v="2"/>
    <s v="중형(여신 2팀)"/>
    <s v="원주"/>
    <n v="47.62"/>
  </r>
  <r>
    <s v="중부지역본부"/>
    <s v="원주"/>
    <n v="5583.2939869700003"/>
    <n v="7638.5681263699998"/>
    <n v="7699.9812467499996"/>
    <m/>
    <n v="1405"/>
    <n v="1532"/>
    <n v="1939"/>
    <n v="0.17476430588319469"/>
    <s v="제외3"/>
    <n v="0.17435549880198709"/>
    <n v="6.0018124028310353"/>
    <n v="8.6078973060943049"/>
    <n v="0.43421632139551508"/>
    <n v="7.3048548544626701"/>
    <x v="2"/>
    <n v="103"/>
    <n v="2"/>
    <s v="중형(여신 2팀)"/>
    <s v="충주"/>
    <n v="48.1"/>
  </r>
  <r>
    <s v="호남지역본부"/>
    <s v="목포"/>
    <n v="11764.57357011"/>
    <n v="7567.6267219199999"/>
    <n v="7237.9298197899998"/>
    <m/>
    <n v="1832"/>
    <n v="1714"/>
    <n v="1824"/>
    <n v="-2.1857949633480311E-3"/>
    <s v="제외3"/>
    <n v="-0.21563340592419278"/>
    <n v="8.6867551716975218"/>
    <n v="7.9358577906026735"/>
    <n v="-8.6441642046199363E-2"/>
    <n v="8.3113064811500976"/>
    <x v="2"/>
    <n v="85"/>
    <n v="2"/>
    <s v="거래처 이관 검토 대상 / 중형(여신 2팀)"/>
    <s v="광주"/>
    <n v="64.150000000000006"/>
  </r>
  <r>
    <s v="호남지역본부"/>
    <s v="광주"/>
    <n v="9404.2576006399995"/>
    <n v="11197.839167849999"/>
    <n v="14652.52503461"/>
    <n v="0.30851361722346521"/>
    <n v="3854"/>
    <n v="4320"/>
    <n v="8057"/>
    <n v="0.44587525992210009"/>
    <s v="제외1"/>
    <n v="0.24822816465094633"/>
    <n v="10.6829344521778"/>
    <n v="9.5803087826203637"/>
    <n v="-0.10321374473402838"/>
    <n v="10.131621617399082"/>
    <x v="2"/>
    <n v="193"/>
    <n v="3"/>
    <m/>
    <s v="목포"/>
    <n v="65.33"/>
  </r>
  <r>
    <s v="부산경남지역본부"/>
    <s v="진주"/>
    <n v="8523.8217411500009"/>
    <n v="9132.6510667399998"/>
    <n v="9420.4209517599993"/>
    <m/>
    <n v="2877"/>
    <n v="2810"/>
    <n v="4724"/>
    <n v="0.281400867072505"/>
    <s v="제외3"/>
    <n v="5.1278966839907847E-2"/>
    <n v="7.746236129830411"/>
    <n v="7.3047432007522106"/>
    <n v="-5.6994509550003354E-2"/>
    <n v="7.5254896652913104"/>
    <x v="2"/>
    <n v="81"/>
    <n v="2"/>
    <s v="중형(여신 2팀)"/>
    <s v="창원"/>
    <n v="69.58"/>
  </r>
  <r>
    <s v="대구경북지역본부"/>
    <s v="포항"/>
    <n v="5646.6772785200001"/>
    <n v="7374.1832466899996"/>
    <n v="7539.9792853700001"/>
    <m/>
    <n v="1797"/>
    <n v="1821"/>
    <n v="1941"/>
    <n v="3.929473968001207E-2"/>
    <s v="제외3"/>
    <n v="0.1555496028585035"/>
    <n v="4.7258862587788446"/>
    <n v="6.9904298703329788"/>
    <n v="0.4791786106463099"/>
    <n v="5.8581580645559121"/>
    <x v="2"/>
    <n v="89"/>
    <n v="2"/>
    <s v="중형(여신 2팀)"/>
    <s v="경산"/>
    <n v="72.06"/>
  </r>
  <r>
    <s v="호남지역본부"/>
    <s v="여수"/>
    <n v="5689.9704184499997"/>
    <n v="5907.7115992999998"/>
    <n v="6165.23246948"/>
    <m/>
    <n v="2373"/>
    <n v="2356"/>
    <n v="2328"/>
    <n v="-9.5270511252759649E-3"/>
    <s v="제외3"/>
    <n v="4.0925683230181198E-2"/>
    <n v="5.8111017764834791"/>
    <n v="5.8590083837144613"/>
    <n v="8.2439800701567291E-3"/>
    <n v="5.8350550800989698"/>
    <x v="2"/>
    <n v="102"/>
    <n v="2"/>
    <s v="중형(여신 2팀)"/>
    <s v="진주"/>
    <n v="79.56"/>
  </r>
  <r>
    <s v="강남지역본부"/>
    <s v="제주"/>
    <n v="1756.97664833"/>
    <n v="2069.2944244700002"/>
    <n v="3402.3603787299999"/>
    <m/>
    <n v="755"/>
    <n v="1068"/>
    <n v="846"/>
    <n v="5.8550802429672366E-2"/>
    <s v="제외3"/>
    <n v="0.39157674150389377"/>
    <n v="3.9906654116063089"/>
    <n v="4.9560065086557055"/>
    <n v="0.24189978298903059"/>
    <n v="4.4733359601310072"/>
    <x v="2"/>
    <n v="37"/>
    <n v="1"/>
    <s v="소형"/>
    <s v="목포"/>
    <n v="200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4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D5" firstHeaderRow="0" firstDataRow="1" firstDataCol="1"/>
  <pivotFields count="22">
    <pivotField showAll="0"/>
    <pivotField showAll="0"/>
    <pivotField numFmtId="41" showAll="0"/>
    <pivotField numFmtId="41" showAll="0"/>
    <pivotField numFmtId="41" showAll="0"/>
    <pivotField showAll="0"/>
    <pivotField dataField="1" numFmtId="41" showAll="0"/>
    <pivotField dataField="1" numFmtId="41" showAll="0"/>
    <pivotField dataField="1" numFmtId="41" showAll="0"/>
    <pivotField numFmtId="10" showAll="0"/>
    <pivotField showAll="0"/>
    <pivotField numFmtId="176" showAll="0"/>
    <pivotField numFmtId="177" showAll="0"/>
    <pivotField numFmtId="177" showAll="0"/>
    <pivotField numFmtId="9" showAll="0"/>
    <pivotField numFmtId="177" showAll="0"/>
    <pivotField axis="axisRow" showAll="0">
      <items count="4">
        <item x="1"/>
        <item x="0"/>
        <item x="2"/>
        <item t="default"/>
      </items>
    </pivotField>
    <pivotField numFmtId="41" showAll="0"/>
    <pivotField numFmtId="41" showAll="0"/>
    <pivotField showAll="0"/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20192" fld="6" subtotal="average" baseField="16" baseItem="0"/>
    <dataField name="평균 : 20202" fld="7" subtotal="average" baseField="16" baseItem="0"/>
    <dataField name="평균 : 20212" fld="8" subtotal="average" baseField="16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79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J4" sqref="J4:K4"/>
    </sheetView>
  </sheetViews>
  <sheetFormatPr defaultRowHeight="13.5"/>
  <cols>
    <col min="1" max="1" width="15" style="1" bestFit="1" customWidth="1"/>
    <col min="2" max="2" width="9" style="1"/>
    <col min="3" max="3" width="9" style="9" customWidth="1"/>
    <col min="4" max="8" width="9" style="22"/>
    <col min="9" max="9" width="12.375" style="1" bestFit="1" customWidth="1"/>
    <col min="10" max="11" width="13.375" style="12" bestFit="1" customWidth="1"/>
    <col min="12" max="13" width="13.375" style="12" customWidth="1"/>
    <col min="14" max="14" width="9" style="1"/>
    <col min="15" max="15" width="9" style="1" customWidth="1"/>
    <col min="16" max="16384" width="9" style="1"/>
  </cols>
  <sheetData>
    <row r="1" spans="1:15">
      <c r="F1" s="26" t="s">
        <v>121</v>
      </c>
      <c r="G1" s="27" t="s">
        <v>111</v>
      </c>
    </row>
    <row r="2" spans="1:15">
      <c r="B2" s="1" t="s">
        <v>77</v>
      </c>
      <c r="C2" s="9" t="s">
        <v>107</v>
      </c>
      <c r="G2" s="27" t="s">
        <v>112</v>
      </c>
    </row>
    <row r="3" spans="1:15">
      <c r="B3" s="1" t="s">
        <v>78</v>
      </c>
      <c r="C3" s="9" t="s">
        <v>107</v>
      </c>
      <c r="G3" s="27" t="s">
        <v>120</v>
      </c>
    </row>
    <row r="4" spans="1:15">
      <c r="G4" s="27" t="s">
        <v>115</v>
      </c>
    </row>
    <row r="5" spans="1:15">
      <c r="A5" s="4" t="s">
        <v>5</v>
      </c>
      <c r="B5" s="15" t="s">
        <v>0</v>
      </c>
      <c r="C5" s="7" t="s">
        <v>1</v>
      </c>
      <c r="D5" s="23" t="s">
        <v>2</v>
      </c>
      <c r="E5" s="23" t="s">
        <v>3</v>
      </c>
      <c r="F5" s="23" t="s">
        <v>108</v>
      </c>
      <c r="G5" s="28" t="s">
        <v>110</v>
      </c>
      <c r="H5" s="23"/>
      <c r="I5" s="5" t="s">
        <v>4</v>
      </c>
      <c r="J5" s="10" t="s">
        <v>6</v>
      </c>
      <c r="K5" s="10" t="s">
        <v>7</v>
      </c>
      <c r="L5" s="10" t="s">
        <v>106</v>
      </c>
      <c r="M5" s="10" t="s">
        <v>80</v>
      </c>
      <c r="N5" s="4" t="s">
        <v>76</v>
      </c>
      <c r="O5" s="4" t="s">
        <v>75</v>
      </c>
    </row>
    <row r="6" spans="1:15" hidden="1">
      <c r="A6" s="2" t="s">
        <v>12</v>
      </c>
      <c r="B6" s="21" t="s">
        <v>39</v>
      </c>
      <c r="C6" s="8">
        <v>9069.4529003700009</v>
      </c>
      <c r="D6" s="24">
        <v>9526.1138461200007</v>
      </c>
      <c r="E6" s="24">
        <v>8938.9820329400009</v>
      </c>
      <c r="F6" s="24"/>
      <c r="G6" s="29" t="s">
        <v>113</v>
      </c>
      <c r="H6" s="25"/>
      <c r="I6" s="3">
        <v>-7.2189306733975167E-3</v>
      </c>
      <c r="J6" s="11">
        <v>7.9652464553807301</v>
      </c>
      <c r="K6" s="11">
        <v>6.3328840887132856</v>
      </c>
      <c r="L6" s="18">
        <f>(K6-J6)/J6</f>
        <v>-0.20493557554201497</v>
      </c>
      <c r="M6" s="11">
        <f>AVERAGE(J6:K6)</f>
        <v>7.1490652720470074</v>
      </c>
      <c r="N6" s="2" t="s">
        <v>90</v>
      </c>
      <c r="O6" s="2">
        <v>1.28</v>
      </c>
    </row>
    <row r="7" spans="1:15" hidden="1">
      <c r="A7" s="2" t="s">
        <v>12</v>
      </c>
      <c r="B7" s="21" t="s">
        <v>13</v>
      </c>
      <c r="C7" s="8">
        <v>4067.2685652499999</v>
      </c>
      <c r="D7" s="24">
        <v>5942.3001119700002</v>
      </c>
      <c r="E7" s="24">
        <v>7156.3293008099999</v>
      </c>
      <c r="F7" s="24"/>
      <c r="G7" s="29" t="s">
        <v>113</v>
      </c>
      <c r="H7" s="25"/>
      <c r="I7" s="3">
        <v>0.32645870196911742</v>
      </c>
      <c r="J7" s="11">
        <v>8.7828777164066825</v>
      </c>
      <c r="K7" s="11">
        <v>6.8481122918766966</v>
      </c>
      <c r="L7" s="18">
        <f>(K7-J7)/J7</f>
        <v>-0.22028832542160814</v>
      </c>
      <c r="M7" s="11">
        <f>AVERAGE(J7:K7)</f>
        <v>7.81549500414169</v>
      </c>
      <c r="N7" s="2" t="s">
        <v>39</v>
      </c>
      <c r="O7" s="2">
        <v>1.28</v>
      </c>
    </row>
    <row r="8" spans="1:15">
      <c r="A8" s="2" t="s">
        <v>41</v>
      </c>
      <c r="B8" s="6" t="s">
        <v>51</v>
      </c>
      <c r="C8" s="8">
        <v>13830.562127699999</v>
      </c>
      <c r="D8" s="24">
        <v>13650.24856704</v>
      </c>
      <c r="E8" s="24">
        <v>14788.1452104</v>
      </c>
      <c r="F8" s="25">
        <f>(E8-D8)/D8</f>
        <v>8.3360873450141731E-2</v>
      </c>
      <c r="G8" s="29" t="s">
        <v>109</v>
      </c>
      <c r="H8" s="25"/>
      <c r="I8" s="3">
        <v>3.4039043515631695E-2</v>
      </c>
      <c r="J8" s="11">
        <v>8.1652280868669873</v>
      </c>
      <c r="K8" s="11">
        <v>8.5187611532678478</v>
      </c>
      <c r="L8" s="11"/>
      <c r="M8" s="11">
        <f>AVERAGE(J8:K8)</f>
        <v>8.3419946200674175</v>
      </c>
      <c r="N8" s="2" t="s">
        <v>52</v>
      </c>
      <c r="O8" s="2">
        <v>1.88</v>
      </c>
    </row>
    <row r="9" spans="1:15">
      <c r="A9" s="2" t="s">
        <v>12</v>
      </c>
      <c r="B9" s="6" t="s">
        <v>61</v>
      </c>
      <c r="C9" s="8">
        <v>7091.9321209199998</v>
      </c>
      <c r="D9" s="24">
        <v>9584.5608787100009</v>
      </c>
      <c r="E9" s="24">
        <v>11793.53528681</v>
      </c>
      <c r="F9" s="25">
        <f>(E9-D9)/D9</f>
        <v>0.23047215579868149</v>
      </c>
      <c r="G9" s="29" t="s">
        <v>109</v>
      </c>
      <c r="H9" s="25"/>
      <c r="I9" s="3">
        <v>0.28955455646041761</v>
      </c>
      <c r="J9" s="11">
        <v>8.3304332927754157</v>
      </c>
      <c r="K9" s="11">
        <v>9.5250144786630155</v>
      </c>
      <c r="L9" s="11"/>
      <c r="M9" s="11">
        <f>AVERAGE(J9:K9)</f>
        <v>8.9277238857192156</v>
      </c>
      <c r="N9" s="2" t="s">
        <v>62</v>
      </c>
      <c r="O9" s="2">
        <v>2.33</v>
      </c>
    </row>
    <row r="10" spans="1:15" hidden="1">
      <c r="A10" s="2" t="s">
        <v>12</v>
      </c>
      <c r="B10" s="21" t="s">
        <v>62</v>
      </c>
      <c r="C10" s="8">
        <v>3972.1236151799999</v>
      </c>
      <c r="D10" s="24">
        <v>4619.9389686100003</v>
      </c>
      <c r="E10" s="24">
        <v>5124.92393997</v>
      </c>
      <c r="F10" s="24"/>
      <c r="G10" s="29" t="s">
        <v>113</v>
      </c>
      <c r="H10" s="25"/>
      <c r="I10" s="3">
        <v>0.13587969033342495</v>
      </c>
      <c r="J10" s="11">
        <v>6.8312264240667417</v>
      </c>
      <c r="K10" s="11">
        <v>7.0155548167750021</v>
      </c>
      <c r="L10" s="18">
        <f>(K10-J10)/J10</f>
        <v>2.6983206420865005E-2</v>
      </c>
      <c r="M10" s="11">
        <f>AVERAGE(J10:K10)</f>
        <v>6.9233906204208715</v>
      </c>
      <c r="N10" s="2" t="s">
        <v>46</v>
      </c>
      <c r="O10" s="2">
        <v>2.34</v>
      </c>
    </row>
    <row r="11" spans="1:15">
      <c r="A11" s="2" t="s">
        <v>9</v>
      </c>
      <c r="B11" s="6" t="s">
        <v>55</v>
      </c>
      <c r="C11" s="8">
        <v>33238.338415309998</v>
      </c>
      <c r="D11" s="24">
        <v>38183.91995833</v>
      </c>
      <c r="E11" s="24">
        <v>39390.41907774</v>
      </c>
      <c r="F11" s="25">
        <f>(E11-D11)/D11</f>
        <v>3.1597047153007055E-2</v>
      </c>
      <c r="G11" s="29" t="s">
        <v>109</v>
      </c>
      <c r="H11" s="25"/>
      <c r="I11" s="3">
        <v>8.8618343526845722E-2</v>
      </c>
      <c r="J11" s="11">
        <v>11.052467858226461</v>
      </c>
      <c r="K11" s="11">
        <v>13.739077415228762</v>
      </c>
      <c r="L11" s="11"/>
      <c r="M11" s="11">
        <f>AVERAGE(J11:K11)</f>
        <v>12.39577263672761</v>
      </c>
      <c r="N11" s="2" t="s">
        <v>54</v>
      </c>
      <c r="O11" s="2">
        <v>2.39</v>
      </c>
    </row>
    <row r="12" spans="1:15" hidden="1">
      <c r="A12" s="2" t="s">
        <v>9</v>
      </c>
      <c r="B12" s="6" t="s">
        <v>54</v>
      </c>
      <c r="C12" s="8">
        <v>3322.2759873599998</v>
      </c>
      <c r="D12" s="24">
        <v>7301.8880792199998</v>
      </c>
      <c r="E12" s="24">
        <v>9123.0232703900001</v>
      </c>
      <c r="F12" s="24"/>
      <c r="G12" s="30" t="s">
        <v>113</v>
      </c>
      <c r="H12" s="24"/>
      <c r="I12" s="3">
        <v>0.65711076155379256</v>
      </c>
      <c r="J12" s="11">
        <v>8.138156684489287</v>
      </c>
      <c r="K12" s="11">
        <v>9.7542316718429198</v>
      </c>
      <c r="L12" s="18">
        <f>(K12-J12)/J12</f>
        <v>0.19857997947296221</v>
      </c>
      <c r="M12" s="11">
        <f>AVERAGE(J12:K12)</f>
        <v>8.9461941781661025</v>
      </c>
      <c r="N12" s="2" t="s">
        <v>55</v>
      </c>
      <c r="O12" s="2">
        <v>2.4700000000000002</v>
      </c>
    </row>
    <row r="13" spans="1:15" hidden="1">
      <c r="A13" s="2" t="s">
        <v>9</v>
      </c>
      <c r="B13" s="6" t="s">
        <v>10</v>
      </c>
      <c r="C13" s="8">
        <v>9465.9434282500006</v>
      </c>
      <c r="D13" s="24">
        <v>10144.002522139999</v>
      </c>
      <c r="E13" s="24">
        <v>9223.54867509</v>
      </c>
      <c r="F13" s="24"/>
      <c r="G13" s="29" t="s">
        <v>113</v>
      </c>
      <c r="H13" s="25"/>
      <c r="I13" s="3">
        <v>-1.2886549527536983E-2</v>
      </c>
      <c r="J13" s="11">
        <v>8.54592385293763</v>
      </c>
      <c r="K13" s="11">
        <v>9.2589812798981335</v>
      </c>
      <c r="L13" s="18">
        <f>(K13-J13)/J13</f>
        <v>8.3438308043827528E-2</v>
      </c>
      <c r="M13" s="11">
        <f>AVERAGE(J13:K13)</f>
        <v>8.9024525664178817</v>
      </c>
      <c r="N13" s="2" t="s">
        <v>8</v>
      </c>
      <c r="O13" s="2">
        <v>3.1</v>
      </c>
    </row>
    <row r="14" spans="1:15" hidden="1">
      <c r="A14" s="2" t="s">
        <v>9</v>
      </c>
      <c r="B14" s="6" t="s">
        <v>8</v>
      </c>
      <c r="C14" s="8">
        <v>9953.12802629</v>
      </c>
      <c r="D14" s="24">
        <v>11524.97148229</v>
      </c>
      <c r="E14" s="24">
        <v>10548.454256249999</v>
      </c>
      <c r="F14" s="25">
        <f>(E14-D14)/D14</f>
        <v>-8.4730554651747239E-2</v>
      </c>
      <c r="G14" s="29" t="s">
        <v>113</v>
      </c>
      <c r="H14" s="25"/>
      <c r="I14" s="19">
        <v>2.9472184291694514E-2</v>
      </c>
      <c r="J14" s="11">
        <v>8.4833130405155295</v>
      </c>
      <c r="K14" s="11">
        <v>7.6616403691885981</v>
      </c>
      <c r="L14" s="11"/>
      <c r="M14" s="11">
        <f>AVERAGE(J14:K14)</f>
        <v>8.0724767048520647</v>
      </c>
      <c r="N14" s="2" t="s">
        <v>10</v>
      </c>
      <c r="O14" s="2">
        <v>3.28</v>
      </c>
    </row>
    <row r="15" spans="1:15">
      <c r="A15" s="2" t="s">
        <v>12</v>
      </c>
      <c r="B15" s="6" t="s">
        <v>11</v>
      </c>
      <c r="C15" s="8">
        <v>14708.70723258</v>
      </c>
      <c r="D15" s="24">
        <v>17569.584525660001</v>
      </c>
      <c r="E15" s="24">
        <v>19646.06163154</v>
      </c>
      <c r="F15" s="25">
        <f>(E15-D15)/D15</f>
        <v>0.11818589693156088</v>
      </c>
      <c r="G15" s="29" t="s">
        <v>109</v>
      </c>
      <c r="H15" s="25"/>
      <c r="I15" s="3">
        <v>0.15571433260572909</v>
      </c>
      <c r="J15" s="11">
        <v>12.93067434070165</v>
      </c>
      <c r="K15" s="11">
        <v>12.937359947755688</v>
      </c>
      <c r="L15" s="11"/>
      <c r="M15" s="11">
        <f>AVERAGE(J15:K15)</f>
        <v>12.934017144228669</v>
      </c>
      <c r="N15" s="2" t="s">
        <v>13</v>
      </c>
      <c r="O15" s="2">
        <v>3.33</v>
      </c>
    </row>
    <row r="16" spans="1:15" hidden="1">
      <c r="A16" s="2" t="s">
        <v>12</v>
      </c>
      <c r="B16" s="21" t="s">
        <v>45</v>
      </c>
      <c r="C16" s="8">
        <v>5221.4384591400003</v>
      </c>
      <c r="D16" s="24">
        <v>6611.6656000000003</v>
      </c>
      <c r="E16" s="24">
        <v>6986.06077207</v>
      </c>
      <c r="F16" s="24"/>
      <c r="G16" s="29" t="s">
        <v>113</v>
      </c>
      <c r="H16" s="25"/>
      <c r="I16" s="3">
        <v>0.15670096469564654</v>
      </c>
      <c r="J16" s="11">
        <v>5.5013656180256838</v>
      </c>
      <c r="K16" s="11">
        <v>6.1506581770510547</v>
      </c>
      <c r="L16" s="18">
        <f>(K16-J16)/J16</f>
        <v>0.11802388790483395</v>
      </c>
      <c r="M16" s="11">
        <f>AVERAGE(J16:K16)</f>
        <v>5.8260118975383692</v>
      </c>
      <c r="N16" s="2" t="s">
        <v>46</v>
      </c>
      <c r="O16" s="2">
        <v>3.43</v>
      </c>
    </row>
    <row r="17" spans="1:15">
      <c r="A17" s="2" t="s">
        <v>12</v>
      </c>
      <c r="B17" s="6" t="s">
        <v>46</v>
      </c>
      <c r="C17" s="8">
        <v>11206.69831666</v>
      </c>
      <c r="D17" s="24">
        <v>13827.096573479999</v>
      </c>
      <c r="E17" s="24">
        <v>15740.78528043</v>
      </c>
      <c r="F17" s="25">
        <f>(E17-D17)/D17</f>
        <v>0.13840134093085055</v>
      </c>
      <c r="G17" s="29" t="s">
        <v>109</v>
      </c>
      <c r="H17" s="25"/>
      <c r="I17" s="3">
        <v>0.18515282733712701</v>
      </c>
      <c r="J17" s="11">
        <v>8.3825420944855296</v>
      </c>
      <c r="K17" s="11">
        <v>9.8979455947638773</v>
      </c>
      <c r="L17" s="11"/>
      <c r="M17" s="11">
        <f>AVERAGE(J17:K17)</f>
        <v>9.1402438446247025</v>
      </c>
      <c r="N17" s="2" t="s">
        <v>45</v>
      </c>
      <c r="O17" s="2">
        <v>3.45</v>
      </c>
    </row>
    <row r="18" spans="1:15" hidden="1">
      <c r="A18" s="2" t="s">
        <v>12</v>
      </c>
      <c r="B18" s="21" t="s">
        <v>70</v>
      </c>
      <c r="C18" s="8">
        <v>5985.6873876400005</v>
      </c>
      <c r="D18" s="24">
        <v>6800.6960803499996</v>
      </c>
      <c r="E18" s="24">
        <v>7817.4622456300003</v>
      </c>
      <c r="F18" s="24"/>
      <c r="G18" s="29" t="s">
        <v>113</v>
      </c>
      <c r="H18" s="25"/>
      <c r="I18" s="3">
        <v>0.14281486447898462</v>
      </c>
      <c r="J18" s="11">
        <v>6.6493534437422612</v>
      </c>
      <c r="K18" s="11">
        <v>8.9270064599414702</v>
      </c>
      <c r="L18" s="18">
        <f>(K18-J18)/J18</f>
        <v>0.34253751668783966</v>
      </c>
      <c r="M18" s="11">
        <f>AVERAGE(J18:K18)</f>
        <v>7.7881799518418653</v>
      </c>
      <c r="N18" s="2" t="s">
        <v>11</v>
      </c>
      <c r="O18" s="2">
        <v>3.82</v>
      </c>
    </row>
    <row r="19" spans="1:15" hidden="1">
      <c r="A19" s="2" t="s">
        <v>9</v>
      </c>
      <c r="B19" s="21" t="s">
        <v>44</v>
      </c>
      <c r="C19" s="8">
        <v>5551.5902519000001</v>
      </c>
      <c r="D19" s="24">
        <v>6812.9533365400002</v>
      </c>
      <c r="E19" s="24">
        <v>7519.6817578199998</v>
      </c>
      <c r="F19" s="24"/>
      <c r="G19" s="29" t="s">
        <v>113</v>
      </c>
      <c r="H19" s="25"/>
      <c r="I19" s="3">
        <v>0.16383396748646928</v>
      </c>
      <c r="J19" s="11">
        <v>9.5921077301242921</v>
      </c>
      <c r="K19" s="11">
        <v>6.5697365069141478</v>
      </c>
      <c r="L19" s="18">
        <f>(K19-J19)/J19</f>
        <v>-0.31508937433201462</v>
      </c>
      <c r="M19" s="11">
        <f>AVERAGE(J19:K19)</f>
        <v>8.0809221185192204</v>
      </c>
      <c r="N19" s="2" t="s">
        <v>97</v>
      </c>
      <c r="O19" s="2">
        <v>4.46</v>
      </c>
    </row>
    <row r="20" spans="1:15">
      <c r="A20" s="2" t="s">
        <v>9</v>
      </c>
      <c r="B20" s="6" t="s">
        <v>33</v>
      </c>
      <c r="C20" s="8">
        <v>12539.01183284</v>
      </c>
      <c r="D20" s="24">
        <v>13773.61334208</v>
      </c>
      <c r="E20" s="24">
        <v>14866.25967161</v>
      </c>
      <c r="F20" s="25">
        <f>(E20-D20)/D20</f>
        <v>7.9328953295925458E-2</v>
      </c>
      <c r="G20" s="29" t="s">
        <v>109</v>
      </c>
      <c r="H20" s="25"/>
      <c r="I20" s="3">
        <v>8.8852872340849043E-2</v>
      </c>
      <c r="J20" s="11">
        <v>10.425276863635576</v>
      </c>
      <c r="K20" s="11">
        <v>10.632974347087382</v>
      </c>
      <c r="L20" s="11"/>
      <c r="M20" s="11">
        <f>AVERAGE(J20:K20)</f>
        <v>10.529125605361479</v>
      </c>
      <c r="N20" s="2" t="s">
        <v>11</v>
      </c>
      <c r="O20" s="2">
        <v>4.87</v>
      </c>
    </row>
    <row r="21" spans="1:15">
      <c r="A21" s="2" t="s">
        <v>25</v>
      </c>
      <c r="B21" s="6" t="s">
        <v>47</v>
      </c>
      <c r="C21" s="8">
        <v>10866.6587934</v>
      </c>
      <c r="D21" s="24">
        <v>12357.808915400001</v>
      </c>
      <c r="E21" s="24">
        <v>17044.457176150001</v>
      </c>
      <c r="F21" s="25">
        <f>(E21-D21)/D21</f>
        <v>0.37924589163291017</v>
      </c>
      <c r="G21" s="29" t="s">
        <v>109</v>
      </c>
      <c r="H21" s="25"/>
      <c r="I21" s="3">
        <v>0.25240147937136803</v>
      </c>
      <c r="J21" s="11">
        <v>9.0219248645682519</v>
      </c>
      <c r="K21" s="11">
        <v>8.9344198629993485</v>
      </c>
      <c r="L21" s="11"/>
      <c r="M21" s="11">
        <f>AVERAGE(J21:K21)</f>
        <v>8.9781723637838002</v>
      </c>
      <c r="N21" s="2" t="s">
        <v>48</v>
      </c>
      <c r="O21" s="2">
        <v>7.17</v>
      </c>
    </row>
    <row r="22" spans="1:15">
      <c r="A22" s="2" t="s">
        <v>28</v>
      </c>
      <c r="B22" s="6" t="s">
        <v>49</v>
      </c>
      <c r="C22" s="8">
        <v>11611.127960469999</v>
      </c>
      <c r="D22" s="24">
        <v>12097.96699402</v>
      </c>
      <c r="E22" s="24">
        <v>18710.054324209999</v>
      </c>
      <c r="F22" s="25">
        <f>(E22-D22)/D22</f>
        <v>0.54654532728171101</v>
      </c>
      <c r="G22" s="29" t="s">
        <v>109</v>
      </c>
      <c r="H22" s="25"/>
      <c r="I22" s="3">
        <v>0.26940533325444416</v>
      </c>
      <c r="J22" s="11">
        <v>8.2086218069904593</v>
      </c>
      <c r="K22" s="11">
        <v>7.847439624996615</v>
      </c>
      <c r="L22" s="11"/>
      <c r="M22" s="11">
        <f>AVERAGE(J22:K22)</f>
        <v>8.0280307159935376</v>
      </c>
      <c r="N22" s="2" t="s">
        <v>50</v>
      </c>
      <c r="O22" s="2">
        <v>8.6300000000000008</v>
      </c>
    </row>
    <row r="23" spans="1:15">
      <c r="A23" s="2" t="s">
        <v>28</v>
      </c>
      <c r="B23" s="6" t="s">
        <v>50</v>
      </c>
      <c r="C23" s="8">
        <v>9090.1063677700004</v>
      </c>
      <c r="D23" s="24">
        <v>10609.560446220001</v>
      </c>
      <c r="E23" s="24">
        <v>12247.28486285</v>
      </c>
      <c r="F23" s="25">
        <f>(E23-D23)/D23</f>
        <v>0.15436307893542292</v>
      </c>
      <c r="G23" s="29" t="s">
        <v>109</v>
      </c>
      <c r="H23" s="25"/>
      <c r="I23" s="3">
        <v>0.16074127293019114</v>
      </c>
      <c r="J23" s="11">
        <v>6.9702053637328021</v>
      </c>
      <c r="K23" s="11">
        <v>8.5353403093027183</v>
      </c>
      <c r="L23" s="11"/>
      <c r="M23" s="11">
        <f>AVERAGE(J23:K23)</f>
        <v>7.7527728365177602</v>
      </c>
      <c r="N23" s="2" t="s">
        <v>49</v>
      </c>
      <c r="O23" s="2">
        <v>9.16</v>
      </c>
    </row>
    <row r="24" spans="1:15">
      <c r="A24" s="2" t="s">
        <v>28</v>
      </c>
      <c r="B24" s="6" t="s">
        <v>57</v>
      </c>
      <c r="C24" s="8">
        <v>8958.3664276399995</v>
      </c>
      <c r="D24" s="24">
        <v>10844.93302952</v>
      </c>
      <c r="E24" s="24">
        <v>18088.27830536</v>
      </c>
      <c r="F24" s="25">
        <f>(E24-D24)/D24</f>
        <v>0.66790133753002923</v>
      </c>
      <c r="G24" s="29" t="s">
        <v>109</v>
      </c>
      <c r="H24" s="25"/>
      <c r="I24" s="3">
        <v>0.4209676944962395</v>
      </c>
      <c r="J24" s="11">
        <v>10.26479246564392</v>
      </c>
      <c r="K24" s="11">
        <v>10.447422894584582</v>
      </c>
      <c r="L24" s="11"/>
      <c r="M24" s="11">
        <f>AVERAGE(J24:K24)</f>
        <v>10.356107680114251</v>
      </c>
      <c r="N24" s="2" t="s">
        <v>58</v>
      </c>
      <c r="O24" s="2">
        <v>9.67</v>
      </c>
    </row>
    <row r="25" spans="1:15" hidden="1">
      <c r="A25" s="2" t="s">
        <v>9</v>
      </c>
      <c r="B25" s="6" t="s">
        <v>43</v>
      </c>
      <c r="C25" s="8">
        <v>4601.5824770999998</v>
      </c>
      <c r="D25" s="24">
        <v>5585.0844235300001</v>
      </c>
      <c r="E25" s="24">
        <v>6469.3271120099998</v>
      </c>
      <c r="F25" s="24"/>
      <c r="G25" s="29" t="s">
        <v>113</v>
      </c>
      <c r="H25" s="25"/>
      <c r="I25" s="3">
        <v>0.18570308626840348</v>
      </c>
      <c r="J25" s="11">
        <v>5.5445495944846321</v>
      </c>
      <c r="K25" s="11">
        <v>5.7400969046627122</v>
      </c>
      <c r="L25" s="18">
        <f>(K25-J25)/J25</f>
        <v>3.5268385077229382E-2</v>
      </c>
      <c r="M25" s="11">
        <f>AVERAGE(J25:K25)</f>
        <v>5.6423232495736722</v>
      </c>
      <c r="N25" s="2" t="s">
        <v>44</v>
      </c>
      <c r="O25" s="2">
        <v>9.86</v>
      </c>
    </row>
    <row r="26" spans="1:15">
      <c r="A26" s="2" t="s">
        <v>28</v>
      </c>
      <c r="B26" s="6" t="s">
        <v>58</v>
      </c>
      <c r="C26" s="8">
        <v>9359.6920768799991</v>
      </c>
      <c r="D26" s="24">
        <v>10076.976272309999</v>
      </c>
      <c r="E26" s="24">
        <v>10942.405666299999</v>
      </c>
      <c r="F26" s="25">
        <f>(E26-D26)/D26</f>
        <v>8.5881852909395887E-2</v>
      </c>
      <c r="G26" s="29" t="s">
        <v>109</v>
      </c>
      <c r="H26" s="25"/>
      <c r="I26" s="3">
        <v>8.1248766556254681E-2</v>
      </c>
      <c r="J26" s="11">
        <v>10.774454533156197</v>
      </c>
      <c r="K26" s="11">
        <v>10.639402222667707</v>
      </c>
      <c r="L26" s="11"/>
      <c r="M26" s="11">
        <f>AVERAGE(J26:K26)</f>
        <v>10.706928377911952</v>
      </c>
      <c r="N26" s="2" t="s">
        <v>57</v>
      </c>
      <c r="O26" s="2">
        <v>10.34</v>
      </c>
    </row>
    <row r="27" spans="1:15" hidden="1">
      <c r="A27" s="2" t="s">
        <v>41</v>
      </c>
      <c r="B27" s="14" t="s">
        <v>40</v>
      </c>
      <c r="C27" s="8">
        <v>4692.8081706900002</v>
      </c>
      <c r="D27" s="24">
        <v>5407.0931398100001</v>
      </c>
      <c r="E27" s="24">
        <v>6363.9283898900003</v>
      </c>
      <c r="F27" s="25">
        <f>(E27-D27)/D27</f>
        <v>0.17695926911915971</v>
      </c>
      <c r="G27" s="30"/>
      <c r="H27" s="24"/>
      <c r="I27" s="3">
        <v>0.16451809472498025</v>
      </c>
      <c r="J27" s="11">
        <v>5.4026914080930091</v>
      </c>
      <c r="K27" s="11">
        <v>5.4482100733715901</v>
      </c>
      <c r="L27" s="18">
        <f>(K27-J27)/J27</f>
        <v>8.425183272617787E-3</v>
      </c>
      <c r="M27" s="11">
        <f>AVERAGE(J27:K27)</f>
        <v>5.4254507407323</v>
      </c>
      <c r="N27" s="2" t="s">
        <v>42</v>
      </c>
      <c r="O27" s="2">
        <v>10.62</v>
      </c>
    </row>
    <row r="28" spans="1:15" hidden="1">
      <c r="A28" s="2" t="s">
        <v>41</v>
      </c>
      <c r="B28" s="6" t="s">
        <v>42</v>
      </c>
      <c r="C28" s="8">
        <v>7409.8986317099998</v>
      </c>
      <c r="D28" s="24">
        <v>8292.7353241100009</v>
      </c>
      <c r="E28" s="24">
        <v>9089.1818533900005</v>
      </c>
      <c r="F28" s="24"/>
      <c r="G28" s="30" t="s">
        <v>116</v>
      </c>
      <c r="H28" s="24"/>
      <c r="I28" s="3">
        <v>0.1075319484321875</v>
      </c>
      <c r="J28" s="11">
        <v>8.804963844759504</v>
      </c>
      <c r="K28" s="11">
        <v>10.743316538892627</v>
      </c>
      <c r="L28" s="18">
        <f>(K28-J28)/J28</f>
        <v>0.22014317472601344</v>
      </c>
      <c r="M28" s="11">
        <f>AVERAGE(J28:K28)</f>
        <v>9.7741401918260653</v>
      </c>
      <c r="N28" s="2" t="s">
        <v>40</v>
      </c>
      <c r="O28" s="2">
        <v>10.86</v>
      </c>
    </row>
    <row r="29" spans="1:15">
      <c r="A29" s="2" t="s">
        <v>28</v>
      </c>
      <c r="B29" s="6" t="s">
        <v>29</v>
      </c>
      <c r="C29" s="8">
        <v>5161.1413899099998</v>
      </c>
      <c r="D29" s="24">
        <v>10017.085123049999</v>
      </c>
      <c r="E29" s="24">
        <v>11530.63880459</v>
      </c>
      <c r="F29" s="25">
        <f>(E29-D29)/D29</f>
        <v>0.15109721670001688</v>
      </c>
      <c r="G29" s="29" t="s">
        <v>109</v>
      </c>
      <c r="H29" s="25"/>
      <c r="I29" s="3">
        <v>0.49469921243785175</v>
      </c>
      <c r="J29" s="11">
        <v>7.0967816206862615</v>
      </c>
      <c r="K29" s="11">
        <v>9.7293918524274989</v>
      </c>
      <c r="L29" s="11"/>
      <c r="M29" s="11">
        <f>AVERAGE(J29:K29)</f>
        <v>8.4130867365568811</v>
      </c>
      <c r="N29" s="2" t="s">
        <v>27</v>
      </c>
      <c r="O29" s="2">
        <v>12.37</v>
      </c>
    </row>
    <row r="30" spans="1:15" hidden="1">
      <c r="A30" s="2" t="s">
        <v>28</v>
      </c>
      <c r="B30" s="17" t="s">
        <v>56</v>
      </c>
      <c r="C30" s="8">
        <v>7248.4598575</v>
      </c>
      <c r="D30" s="24">
        <v>8571.5530494199993</v>
      </c>
      <c r="E30" s="24">
        <v>8893.7083046400003</v>
      </c>
      <c r="F30" s="25">
        <f>(E30-D30)/D30</f>
        <v>3.7584233961172282E-2</v>
      </c>
      <c r="G30" s="30"/>
      <c r="H30" s="24"/>
      <c r="I30" s="3">
        <v>0.107690858604038</v>
      </c>
      <c r="J30" s="11">
        <v>11.748047128927057</v>
      </c>
      <c r="K30" s="11">
        <v>12.417805390626727</v>
      </c>
      <c r="L30" s="18">
        <f>(K30-J30)/J30</f>
        <v>5.7010178317256924E-2</v>
      </c>
      <c r="M30" s="11">
        <f>AVERAGE(J30:K30)</f>
        <v>12.082926259776892</v>
      </c>
      <c r="N30" s="2" t="s">
        <v>50</v>
      </c>
      <c r="O30" s="2">
        <v>12.39</v>
      </c>
    </row>
    <row r="31" spans="1:15" hidden="1">
      <c r="A31" s="2" t="s">
        <v>35</v>
      </c>
      <c r="B31" s="6" t="s">
        <v>65</v>
      </c>
      <c r="C31" s="8">
        <v>5485.9003490200002</v>
      </c>
      <c r="D31" s="24">
        <v>6297.6841101</v>
      </c>
      <c r="E31" s="24">
        <v>8636.3400621100009</v>
      </c>
      <c r="F31" s="24"/>
      <c r="G31" s="30" t="s">
        <v>118</v>
      </c>
      <c r="H31" s="24"/>
      <c r="I31" s="3">
        <v>0.25470292409914297</v>
      </c>
      <c r="J31" s="11">
        <v>9.0487448870167775</v>
      </c>
      <c r="K31" s="11">
        <v>9.3433579712584276</v>
      </c>
      <c r="L31" s="20">
        <f>(K31-J31)/J31</f>
        <v>3.2558447378084852E-2</v>
      </c>
      <c r="M31" s="11">
        <f>AVERAGE(J31:K31)</f>
        <v>9.1960514291376025</v>
      </c>
      <c r="N31" s="2" t="s">
        <v>38</v>
      </c>
      <c r="O31" s="2">
        <v>12.51</v>
      </c>
    </row>
    <row r="32" spans="1:15" hidden="1">
      <c r="A32" s="2" t="s">
        <v>28</v>
      </c>
      <c r="B32" s="17" t="s">
        <v>27</v>
      </c>
      <c r="C32" s="8">
        <v>4568.2149516600002</v>
      </c>
      <c r="D32" s="24">
        <v>5620.74326802</v>
      </c>
      <c r="E32" s="24">
        <v>7150.6633200899996</v>
      </c>
      <c r="F32" s="24"/>
      <c r="G32" s="30" t="s">
        <v>119</v>
      </c>
      <c r="H32" s="24"/>
      <c r="I32" s="3">
        <v>0.25112268799514581</v>
      </c>
      <c r="J32" s="11">
        <v>6.9684266273969051</v>
      </c>
      <c r="K32" s="11">
        <v>7.3935418824902976</v>
      </c>
      <c r="L32" s="18">
        <f>(K32-J32)/J32</f>
        <v>6.1005916805096178E-2</v>
      </c>
      <c r="M32" s="11">
        <f>AVERAGE(J32:K32)</f>
        <v>7.1809842549436009</v>
      </c>
      <c r="N32" s="2" t="s">
        <v>29</v>
      </c>
      <c r="O32" s="2">
        <v>12.52</v>
      </c>
    </row>
    <row r="33" spans="1:15" hidden="1">
      <c r="A33" s="2" t="s">
        <v>41</v>
      </c>
      <c r="B33" s="14" t="s">
        <v>66</v>
      </c>
      <c r="C33" s="8">
        <v>6496.4508203799996</v>
      </c>
      <c r="D33" s="24">
        <v>8577.5827952799991</v>
      </c>
      <c r="E33" s="24">
        <v>9846.4886310099992</v>
      </c>
      <c r="F33" s="25">
        <f>(E33-D33)/D33</f>
        <v>0.14793279948614929</v>
      </c>
      <c r="G33" s="30"/>
      <c r="H33" s="24"/>
      <c r="I33" s="3">
        <v>0.2311263150337437</v>
      </c>
      <c r="J33" s="11">
        <v>7.5806335908164986</v>
      </c>
      <c r="K33" s="11">
        <v>8.5476671279914527</v>
      </c>
      <c r="L33" s="18">
        <f>(K33-J33)/J33</f>
        <v>0.12756632088727513</v>
      </c>
      <c r="M33" s="11">
        <f>AVERAGE(J33:K33)</f>
        <v>8.0641503594039747</v>
      </c>
      <c r="N33" s="2" t="s">
        <v>42</v>
      </c>
      <c r="O33" s="2">
        <v>12.8</v>
      </c>
    </row>
    <row r="34" spans="1:15">
      <c r="A34" s="2" t="s">
        <v>41</v>
      </c>
      <c r="B34" s="6" t="s">
        <v>60</v>
      </c>
      <c r="C34" s="8">
        <v>6723.5965962999999</v>
      </c>
      <c r="D34" s="24">
        <v>9105.9896431100005</v>
      </c>
      <c r="E34" s="24">
        <v>15842.06224467</v>
      </c>
      <c r="F34" s="25">
        <f>(E34-D34)/D34</f>
        <v>0.73974085910110976</v>
      </c>
      <c r="G34" s="29" t="s">
        <v>109</v>
      </c>
      <c r="H34" s="25"/>
      <c r="I34" s="3">
        <v>0.53498817202824678</v>
      </c>
      <c r="J34" s="11">
        <v>8.4468644627471861</v>
      </c>
      <c r="K34" s="11">
        <v>9.8112111815021006</v>
      </c>
      <c r="L34" s="11"/>
      <c r="M34" s="11">
        <f>AVERAGE(J34:K34)</f>
        <v>9.1290378221246442</v>
      </c>
      <c r="N34" s="2" t="s">
        <v>10</v>
      </c>
      <c r="O34" s="2">
        <v>12.97</v>
      </c>
    </row>
    <row r="35" spans="1:15" hidden="1">
      <c r="A35" s="2" t="s">
        <v>12</v>
      </c>
      <c r="B35" s="6" t="s">
        <v>74</v>
      </c>
      <c r="C35" s="8">
        <v>3407.1664820199999</v>
      </c>
      <c r="D35" s="24">
        <v>6633.6969260100004</v>
      </c>
      <c r="E35" s="24">
        <v>9405.3760033399994</v>
      </c>
      <c r="F35" s="24"/>
      <c r="G35" s="30" t="s">
        <v>117</v>
      </c>
      <c r="H35" s="24"/>
      <c r="I35" s="3">
        <v>0.66146579109519976</v>
      </c>
      <c r="J35" s="11">
        <v>5.4105852431292503</v>
      </c>
      <c r="K35" s="11">
        <v>6.2946637104446523</v>
      </c>
      <c r="L35" s="18">
        <f>(K35-J35)/J35</f>
        <v>0.16339793711559547</v>
      </c>
      <c r="M35" s="11">
        <f>AVERAGE(J35:K35)</f>
        <v>5.8526244767869517</v>
      </c>
      <c r="N35" s="2" t="s">
        <v>70</v>
      </c>
      <c r="O35" s="2">
        <v>14.04</v>
      </c>
    </row>
    <row r="36" spans="1:15" hidden="1">
      <c r="A36" s="2" t="s">
        <v>25</v>
      </c>
      <c r="B36" s="17" t="s">
        <v>26</v>
      </c>
      <c r="C36" s="8">
        <v>9763.56408792</v>
      </c>
      <c r="D36" s="24">
        <v>10158.47788606</v>
      </c>
      <c r="E36" s="24">
        <v>10100.60134836</v>
      </c>
      <c r="F36" s="25">
        <f>(E36-D36)/D36</f>
        <v>-5.6973631629814551E-3</v>
      </c>
      <c r="G36" s="29"/>
      <c r="H36" s="25"/>
      <c r="I36" s="3">
        <v>1.7113514047961687E-2</v>
      </c>
      <c r="J36" s="11">
        <v>10.738346272923685</v>
      </c>
      <c r="K36" s="11">
        <v>9.146910259473346</v>
      </c>
      <c r="L36" s="18">
        <f>(K36-J36)/J36</f>
        <v>-0.14820121953629697</v>
      </c>
      <c r="M36" s="11">
        <f>AVERAGE(J36:K36)</f>
        <v>9.9426282661985148</v>
      </c>
      <c r="N36" s="2" t="s">
        <v>24</v>
      </c>
      <c r="O36" s="2">
        <v>14.24</v>
      </c>
    </row>
    <row r="37" spans="1:15">
      <c r="A37" s="2" t="s">
        <v>25</v>
      </c>
      <c r="B37" s="6" t="s">
        <v>24</v>
      </c>
      <c r="C37" s="8">
        <v>9464.0047004700009</v>
      </c>
      <c r="D37" s="24">
        <v>9764.8604352000002</v>
      </c>
      <c r="E37" s="24">
        <v>10985.9688866</v>
      </c>
      <c r="F37" s="25">
        <f>(E37-D37)/D37</f>
        <v>0.12505129586882716</v>
      </c>
      <c r="G37" s="29" t="s">
        <v>109</v>
      </c>
      <c r="H37" s="25"/>
      <c r="I37" s="3">
        <v>7.7411752854012583E-2</v>
      </c>
      <c r="J37" s="11">
        <v>8.8606735035206672</v>
      </c>
      <c r="K37" s="11">
        <v>7.8072554122409903</v>
      </c>
      <c r="L37" s="11"/>
      <c r="M37" s="11">
        <f>AVERAGE(J37:K37)</f>
        <v>8.3339644578808283</v>
      </c>
      <c r="N37" s="2" t="s">
        <v>26</v>
      </c>
      <c r="O37" s="2">
        <v>14.36</v>
      </c>
    </row>
    <row r="38" spans="1:15" hidden="1">
      <c r="A38" s="2" t="s">
        <v>35</v>
      </c>
      <c r="B38" s="6" t="s">
        <v>38</v>
      </c>
      <c r="C38" s="8">
        <v>7628.0884168700004</v>
      </c>
      <c r="D38" s="24">
        <v>8005.8595859500001</v>
      </c>
      <c r="E38" s="24">
        <v>9271.4718500500003</v>
      </c>
      <c r="F38" s="24"/>
      <c r="G38" s="30" t="s">
        <v>116</v>
      </c>
      <c r="H38" s="24"/>
      <c r="I38" s="3">
        <v>0.10246924462403095</v>
      </c>
      <c r="J38" s="11">
        <v>6.9014372256916952</v>
      </c>
      <c r="K38" s="11">
        <v>8.2413409131697062</v>
      </c>
      <c r="L38" s="18">
        <f>(K38-J38)/J38</f>
        <v>0.19414850032830944</v>
      </c>
      <c r="M38" s="11">
        <f>AVERAGE(J38:K38)</f>
        <v>7.5713890694307011</v>
      </c>
      <c r="N38" s="2" t="s">
        <v>65</v>
      </c>
      <c r="O38" s="2">
        <v>14.62</v>
      </c>
    </row>
    <row r="39" spans="1:15">
      <c r="A39" s="2" t="s">
        <v>15</v>
      </c>
      <c r="B39" s="6" t="s">
        <v>16</v>
      </c>
      <c r="C39" s="8">
        <v>7586.0293138200004</v>
      </c>
      <c r="D39" s="24">
        <v>10004.69166223</v>
      </c>
      <c r="E39" s="24">
        <v>15421.30710756</v>
      </c>
      <c r="F39" s="25">
        <f>(E39-D39)/D39</f>
        <v>0.54140753440497957</v>
      </c>
      <c r="G39" s="29" t="s">
        <v>109</v>
      </c>
      <c r="H39" s="25"/>
      <c r="I39" s="3">
        <v>0.4257826799915565</v>
      </c>
      <c r="J39" s="11">
        <v>7.6453711925901651</v>
      </c>
      <c r="K39" s="11">
        <v>7.9356825717490427</v>
      </c>
      <c r="L39" s="11"/>
      <c r="M39" s="11">
        <f>AVERAGE(J39:K39)</f>
        <v>7.7905268821696039</v>
      </c>
      <c r="N39" s="2" t="s">
        <v>21</v>
      </c>
      <c r="O39" s="2">
        <v>14.66</v>
      </c>
    </row>
    <row r="40" spans="1:15" hidden="1">
      <c r="A40" s="2" t="s">
        <v>25</v>
      </c>
      <c r="B40" s="14" t="s">
        <v>53</v>
      </c>
      <c r="C40" s="8">
        <v>5855.70632002</v>
      </c>
      <c r="D40" s="24">
        <v>6059.7611671100003</v>
      </c>
      <c r="E40" s="24">
        <v>6654.9403233000003</v>
      </c>
      <c r="F40" s="25">
        <f>(E40-D40)/D40</f>
        <v>9.8218253125287883E-2</v>
      </c>
      <c r="G40" s="30"/>
      <c r="H40" s="24"/>
      <c r="I40" s="3">
        <v>6.6061940658330043E-2</v>
      </c>
      <c r="J40" s="11">
        <v>5.1537988509602952</v>
      </c>
      <c r="K40" s="11">
        <v>5.1118954676517321</v>
      </c>
      <c r="L40" s="18">
        <f>(K40-J40)/J40</f>
        <v>-8.1305818330017626E-3</v>
      </c>
      <c r="M40" s="11">
        <f>AVERAGE(J40:K40)</f>
        <v>5.1328471593060137</v>
      </c>
      <c r="N40" s="2" t="s">
        <v>94</v>
      </c>
      <c r="O40" s="2">
        <v>15</v>
      </c>
    </row>
    <row r="41" spans="1:15">
      <c r="A41" s="2" t="s">
        <v>9</v>
      </c>
      <c r="B41" s="6" t="s">
        <v>32</v>
      </c>
      <c r="C41" s="8">
        <v>5424.9055676600001</v>
      </c>
      <c r="D41" s="24">
        <v>8864.7016931199996</v>
      </c>
      <c r="E41" s="24">
        <v>10136.413292269999</v>
      </c>
      <c r="F41" s="25">
        <f>(E41-D41)/D41</f>
        <v>0.14345791242326744</v>
      </c>
      <c r="G41" s="29" t="s">
        <v>109</v>
      </c>
      <c r="H41" s="25"/>
      <c r="I41" s="3">
        <v>0.36692933408017248</v>
      </c>
      <c r="J41" s="11">
        <v>5.1499966222701499</v>
      </c>
      <c r="K41" s="11">
        <v>4.8657307100668898</v>
      </c>
      <c r="L41" s="11"/>
      <c r="M41" s="11">
        <f>AVERAGE(J41:K41)</f>
        <v>5.0078636661685199</v>
      </c>
      <c r="N41" s="2" t="s">
        <v>33</v>
      </c>
      <c r="O41" s="2">
        <v>15.65</v>
      </c>
    </row>
    <row r="42" spans="1:15" hidden="1">
      <c r="A42" s="2" t="s">
        <v>15</v>
      </c>
      <c r="B42" s="14" t="s">
        <v>14</v>
      </c>
      <c r="C42" s="8">
        <v>5556.8118807800001</v>
      </c>
      <c r="D42" s="24">
        <v>6100.7094859199997</v>
      </c>
      <c r="E42" s="24">
        <v>7332.5021451700004</v>
      </c>
      <c r="F42" s="25">
        <f>(E42-D42)/D42</f>
        <v>0.20190973887428829</v>
      </c>
      <c r="G42" s="30"/>
      <c r="H42" s="24"/>
      <c r="I42" s="3">
        <v>0.14871753907164975</v>
      </c>
      <c r="J42" s="11">
        <v>7.7833332394092274</v>
      </c>
      <c r="K42" s="11">
        <v>8.0591398659567393</v>
      </c>
      <c r="L42" s="18">
        <f>(K42-J42)/J42</f>
        <v>3.5435541311661253E-2</v>
      </c>
      <c r="M42" s="11">
        <f>AVERAGE(J42:K42)</f>
        <v>7.9212365526829833</v>
      </c>
      <c r="N42" s="2" t="s">
        <v>16</v>
      </c>
      <c r="O42" s="2">
        <v>15.88</v>
      </c>
    </row>
    <row r="43" spans="1:15">
      <c r="A43" s="2" t="s">
        <v>15</v>
      </c>
      <c r="B43" s="6" t="s">
        <v>21</v>
      </c>
      <c r="C43" s="8">
        <v>10237.631879410001</v>
      </c>
      <c r="D43" s="24">
        <v>10894.453827159999</v>
      </c>
      <c r="E43" s="24">
        <v>11570.07078416</v>
      </c>
      <c r="F43" s="25">
        <f>(E43-D43)/D43</f>
        <v>6.2014761613444012E-2</v>
      </c>
      <c r="G43" s="29" t="s">
        <v>109</v>
      </c>
      <c r="H43" s="25"/>
      <c r="I43" s="3">
        <v>6.3085643663426394E-2</v>
      </c>
      <c r="J43" s="11">
        <v>9.6251500296619774</v>
      </c>
      <c r="K43" s="11">
        <v>18.591776436261419</v>
      </c>
      <c r="L43" s="11"/>
      <c r="M43" s="11">
        <f>AVERAGE(J43:K43)</f>
        <v>14.108463232961698</v>
      </c>
      <c r="N43" s="2" t="s">
        <v>16</v>
      </c>
      <c r="O43" s="2">
        <v>17.170000000000002</v>
      </c>
    </row>
    <row r="44" spans="1:15">
      <c r="A44" s="2" t="s">
        <v>35</v>
      </c>
      <c r="B44" s="6" t="s">
        <v>59</v>
      </c>
      <c r="C44" s="8">
        <v>15615.13459396</v>
      </c>
      <c r="D44" s="24">
        <v>17448.922686950002</v>
      </c>
      <c r="E44" s="24">
        <v>18679.601440620001</v>
      </c>
      <c r="F44" s="25">
        <f>(E44-D44)/D44</f>
        <v>7.0530357418021022E-2</v>
      </c>
      <c r="G44" s="29" t="s">
        <v>109</v>
      </c>
      <c r="H44" s="25"/>
      <c r="I44" s="3">
        <v>9.3732045590676494E-2</v>
      </c>
      <c r="J44" s="11">
        <v>11.596152757835737</v>
      </c>
      <c r="K44" s="11">
        <v>12.303171040762734</v>
      </c>
      <c r="L44" s="11"/>
      <c r="M44" s="11">
        <f>AVERAGE(J44:K44)</f>
        <v>11.949661899299237</v>
      </c>
      <c r="N44" s="2" t="s">
        <v>36</v>
      </c>
      <c r="O44" s="2">
        <v>18.7</v>
      </c>
    </row>
    <row r="45" spans="1:15" hidden="1">
      <c r="A45" s="2" t="s">
        <v>35</v>
      </c>
      <c r="B45" s="14" t="s">
        <v>36</v>
      </c>
      <c r="C45" s="8">
        <v>3335.6770872100001</v>
      </c>
      <c r="D45" s="24">
        <v>3795.3394500099998</v>
      </c>
      <c r="E45" s="24">
        <v>5021.9530592800002</v>
      </c>
      <c r="F45" s="25">
        <f>(E45-D45)/D45</f>
        <v>0.32318943415371409</v>
      </c>
      <c r="G45" s="30"/>
      <c r="H45" s="24"/>
      <c r="I45" s="3">
        <v>0.22699932441735404</v>
      </c>
      <c r="J45" s="11">
        <v>5.9038212210085197</v>
      </c>
      <c r="K45" s="11">
        <v>7.0359700393789844</v>
      </c>
      <c r="L45" s="18">
        <f>(K45-J45)/J45</f>
        <v>0.19176543055568093</v>
      </c>
      <c r="M45" s="11">
        <f>AVERAGE(J45:K45)</f>
        <v>6.4698956301937525</v>
      </c>
      <c r="N45" s="2" t="s">
        <v>59</v>
      </c>
      <c r="O45" s="2">
        <v>18.920000000000002</v>
      </c>
    </row>
    <row r="46" spans="1:15">
      <c r="A46" s="2" t="s">
        <v>25</v>
      </c>
      <c r="B46" s="6" t="s">
        <v>31</v>
      </c>
      <c r="C46" s="8">
        <v>7451.2491350399996</v>
      </c>
      <c r="D46" s="24">
        <v>12397.458619610001</v>
      </c>
      <c r="E46" s="24">
        <v>13990.84983143</v>
      </c>
      <c r="F46" s="25">
        <f>(E46-D46)/D46</f>
        <v>0.12852563260825173</v>
      </c>
      <c r="G46" s="29" t="s">
        <v>109</v>
      </c>
      <c r="H46" s="25"/>
      <c r="I46" s="3">
        <v>0.37027427769450338</v>
      </c>
      <c r="J46" s="11">
        <v>8.8824828691169291</v>
      </c>
      <c r="K46" s="11">
        <v>9.1891700962325231</v>
      </c>
      <c r="L46" s="11"/>
      <c r="M46" s="11">
        <f>AVERAGE(J46:K46)</f>
        <v>9.0358264826747252</v>
      </c>
      <c r="N46" s="2" t="s">
        <v>30</v>
      </c>
      <c r="O46" s="2">
        <v>22.22</v>
      </c>
    </row>
    <row r="47" spans="1:15" hidden="1">
      <c r="A47" s="2" t="s">
        <v>25</v>
      </c>
      <c r="B47" s="14" t="s">
        <v>30</v>
      </c>
      <c r="C47" s="8">
        <v>5860.5171106500002</v>
      </c>
      <c r="D47" s="24">
        <v>6065.9014602899997</v>
      </c>
      <c r="E47" s="24">
        <v>7851.8547836999996</v>
      </c>
      <c r="F47" s="25">
        <f>(E47-D47)/D47</f>
        <v>0.29442504714288859</v>
      </c>
      <c r="G47" s="30"/>
      <c r="H47" s="24"/>
      <c r="I47" s="3">
        <v>0.15749243244773803</v>
      </c>
      <c r="J47" s="11">
        <v>5.5511222429823386</v>
      </c>
      <c r="K47" s="11">
        <v>6.1855763862519009</v>
      </c>
      <c r="L47" s="18">
        <f>(K47-J47)/J47</f>
        <v>0.1142929511364358</v>
      </c>
      <c r="M47" s="11">
        <f>AVERAGE(J47:K47)</f>
        <v>5.8683493146171202</v>
      </c>
      <c r="N47" s="2" t="s">
        <v>31</v>
      </c>
      <c r="O47" s="2">
        <v>22.33</v>
      </c>
    </row>
    <row r="48" spans="1:15">
      <c r="A48" s="2" t="s">
        <v>41</v>
      </c>
      <c r="B48" s="6" t="s">
        <v>72</v>
      </c>
      <c r="C48" s="8">
        <v>7535.0115917100002</v>
      </c>
      <c r="D48" s="24">
        <v>10577.943680730001</v>
      </c>
      <c r="E48" s="24">
        <v>15204.14440404</v>
      </c>
      <c r="F48" s="25">
        <f>(E48-D48)/D48</f>
        <v>0.43734404936732824</v>
      </c>
      <c r="G48" s="29" t="s">
        <v>109</v>
      </c>
      <c r="H48" s="25"/>
      <c r="I48" s="3">
        <v>0.42049277944963959</v>
      </c>
      <c r="J48" s="11">
        <v>9.1897315013605301</v>
      </c>
      <c r="K48" s="11">
        <v>9.8681455235781961</v>
      </c>
      <c r="L48" s="11"/>
      <c r="M48" s="11">
        <f>AVERAGE(J48:K48)</f>
        <v>9.5289385124693631</v>
      </c>
      <c r="N48" s="2" t="s">
        <v>59</v>
      </c>
      <c r="O48" s="2">
        <v>22.64</v>
      </c>
    </row>
    <row r="49" spans="1:15">
      <c r="A49" s="2" t="s">
        <v>41</v>
      </c>
      <c r="B49" s="6" t="s">
        <v>52</v>
      </c>
      <c r="C49" s="8">
        <v>7946.7956541900003</v>
      </c>
      <c r="D49" s="24">
        <v>9196.7524181799999</v>
      </c>
      <c r="E49" s="24">
        <v>10128.6273736</v>
      </c>
      <c r="F49" s="25">
        <f>(E49-D49)/D49</f>
        <v>0.10132652408668566</v>
      </c>
      <c r="G49" s="29" t="s">
        <v>109</v>
      </c>
      <c r="H49" s="25"/>
      <c r="I49" s="3">
        <v>0.12896187011984939</v>
      </c>
      <c r="J49" s="11">
        <v>9.0882860754803563</v>
      </c>
      <c r="K49" s="11">
        <v>9.3847921133777561</v>
      </c>
      <c r="L49" s="11"/>
      <c r="M49" s="11">
        <f>AVERAGE(J49:K49)</f>
        <v>9.2365390944290553</v>
      </c>
      <c r="N49" s="2" t="s">
        <v>8</v>
      </c>
      <c r="O49" s="2">
        <v>30</v>
      </c>
    </row>
    <row r="50" spans="1:15">
      <c r="A50" s="2" t="s">
        <v>35</v>
      </c>
      <c r="B50" s="6" t="s">
        <v>37</v>
      </c>
      <c r="C50" s="8">
        <v>7862.9980143800003</v>
      </c>
      <c r="D50" s="24">
        <v>7696.0736647699996</v>
      </c>
      <c r="E50" s="24">
        <v>16183.725898479999</v>
      </c>
      <c r="F50" s="25">
        <f>(E50-D50)/D50</f>
        <v>1.1028548586487128</v>
      </c>
      <c r="G50" s="29" t="s">
        <v>109</v>
      </c>
      <c r="H50" s="25"/>
      <c r="I50" s="3">
        <v>0.434647395121456</v>
      </c>
      <c r="J50" s="11">
        <v>9.3451227776526249</v>
      </c>
      <c r="K50" s="11">
        <v>6.9576710521828948</v>
      </c>
      <c r="L50" s="11"/>
      <c r="M50" s="11">
        <f>AVERAGE(J50:K50)</f>
        <v>8.1513969149177594</v>
      </c>
      <c r="N50" s="2" t="s">
        <v>38</v>
      </c>
      <c r="O50" s="2">
        <v>37.15</v>
      </c>
    </row>
    <row r="51" spans="1:15">
      <c r="A51" s="2" t="s">
        <v>15</v>
      </c>
      <c r="B51" s="6" t="s">
        <v>67</v>
      </c>
      <c r="C51" s="8">
        <v>8580.0479444800003</v>
      </c>
      <c r="D51" s="24">
        <v>10169.437581509999</v>
      </c>
      <c r="E51" s="24">
        <v>19017.66399673</v>
      </c>
      <c r="F51" s="25">
        <f>(E51-D51)/D51</f>
        <v>0.87008021282394066</v>
      </c>
      <c r="G51" s="29" t="s">
        <v>109</v>
      </c>
      <c r="H51" s="25"/>
      <c r="I51" s="3">
        <v>0.48879097581913622</v>
      </c>
      <c r="J51" s="11">
        <v>9.3574941992129972</v>
      </c>
      <c r="K51" s="11">
        <v>13.11723670103339</v>
      </c>
      <c r="L51" s="11"/>
      <c r="M51" s="11">
        <f>AVERAGE(J51:K51)</f>
        <v>11.237365450123193</v>
      </c>
      <c r="N51" s="2" t="s">
        <v>24</v>
      </c>
      <c r="O51" s="2">
        <v>42.12</v>
      </c>
    </row>
    <row r="52" spans="1:15" hidden="1">
      <c r="A52" s="2" t="s">
        <v>35</v>
      </c>
      <c r="B52" s="6" t="s">
        <v>34</v>
      </c>
      <c r="C52" s="8">
        <v>7964.97056127</v>
      </c>
      <c r="D52" s="24">
        <v>8159.4906505299996</v>
      </c>
      <c r="E52" s="24">
        <v>9213.0140183000003</v>
      </c>
      <c r="F52" s="24"/>
      <c r="G52" s="30" t="s">
        <v>114</v>
      </c>
      <c r="H52" s="24"/>
      <c r="I52" s="3">
        <v>7.5495948012267444E-2</v>
      </c>
      <c r="J52" s="11">
        <v>10.229860810882967</v>
      </c>
      <c r="K52" s="11">
        <v>9.9282443733738841</v>
      </c>
      <c r="L52" s="18">
        <f>(K52-J52)/J52</f>
        <v>-2.9483923885671039E-2</v>
      </c>
      <c r="M52" s="11">
        <f>AVERAGE(J52:K52)</f>
        <v>10.079052592128425</v>
      </c>
      <c r="N52" s="2" t="s">
        <v>36</v>
      </c>
      <c r="O52" s="2">
        <v>43</v>
      </c>
    </row>
    <row r="53" spans="1:15" hidden="1">
      <c r="A53" s="2" t="s">
        <v>15</v>
      </c>
      <c r="B53" s="6" t="s">
        <v>20</v>
      </c>
      <c r="C53" s="8">
        <v>7853.9105824300004</v>
      </c>
      <c r="D53" s="24">
        <v>9375.0298864100005</v>
      </c>
      <c r="E53" s="24">
        <v>8911.7062341100009</v>
      </c>
      <c r="F53" s="24"/>
      <c r="G53" s="30" t="s">
        <v>114</v>
      </c>
      <c r="H53" s="24"/>
      <c r="I53" s="3">
        <v>6.5215444792110278E-2</v>
      </c>
      <c r="J53" s="11">
        <v>7.7696143324615958</v>
      </c>
      <c r="K53" s="11">
        <v>7.6857816784223569</v>
      </c>
      <c r="L53" s="18">
        <f>(K53-J53)/J53</f>
        <v>-1.0789808921272254E-2</v>
      </c>
      <c r="M53" s="11">
        <f>AVERAGE(J53:K53)</f>
        <v>7.7276980054419759</v>
      </c>
      <c r="N53" s="2" t="s">
        <v>21</v>
      </c>
      <c r="O53" s="2">
        <v>43.9</v>
      </c>
    </row>
    <row r="54" spans="1:15">
      <c r="A54" s="2" t="s">
        <v>18</v>
      </c>
      <c r="B54" s="6" t="s">
        <v>23</v>
      </c>
      <c r="C54" s="8">
        <v>11782.133292930001</v>
      </c>
      <c r="D54" s="24">
        <v>11177.816989929999</v>
      </c>
      <c r="E54" s="24">
        <v>13769.215784419999</v>
      </c>
      <c r="F54" s="25">
        <f>(E54-D54)/D54</f>
        <v>0.23183406892638958</v>
      </c>
      <c r="G54" s="29" t="s">
        <v>109</v>
      </c>
      <c r="H54" s="25"/>
      <c r="I54" s="3">
        <v>8.1042174134077438E-2</v>
      </c>
      <c r="J54" s="11">
        <v>7.2451339443579403</v>
      </c>
      <c r="K54" s="11">
        <v>6.2995162540596086</v>
      </c>
      <c r="L54" s="11"/>
      <c r="M54" s="11">
        <f>AVERAGE(J54:K54)</f>
        <v>6.7723250992087749</v>
      </c>
      <c r="N54" s="2" t="s">
        <v>22</v>
      </c>
      <c r="O54" s="2">
        <v>45.84</v>
      </c>
    </row>
    <row r="55" spans="1:15" hidden="1">
      <c r="A55" s="2" t="s">
        <v>18</v>
      </c>
      <c r="B55" s="6" t="s">
        <v>22</v>
      </c>
      <c r="C55" s="8">
        <v>6691.7715916699999</v>
      </c>
      <c r="D55" s="24">
        <v>9091.272954</v>
      </c>
      <c r="E55" s="24">
        <v>9519.0759242799995</v>
      </c>
      <c r="F55" s="24"/>
      <c r="G55" s="30" t="s">
        <v>114</v>
      </c>
      <c r="H55" s="24"/>
      <c r="I55" s="3">
        <v>0.19268797592547293</v>
      </c>
      <c r="J55" s="11">
        <v>8.7598117983869557</v>
      </c>
      <c r="K55" s="11">
        <v>9.854353912261427</v>
      </c>
      <c r="L55" s="18">
        <f>(K55-J55)/J55</f>
        <v>0.12495041435433828</v>
      </c>
      <c r="M55" s="11">
        <f>AVERAGE(J55:K55)</f>
        <v>9.3070828553241913</v>
      </c>
      <c r="N55" s="2" t="s">
        <v>23</v>
      </c>
      <c r="O55" s="2">
        <v>45.95</v>
      </c>
    </row>
    <row r="56" spans="1:15">
      <c r="A56" s="2" t="s">
        <v>35</v>
      </c>
      <c r="B56" s="6" t="s">
        <v>69</v>
      </c>
      <c r="C56" s="8">
        <v>9436.1621679700002</v>
      </c>
      <c r="D56" s="24">
        <v>10801.307262890001</v>
      </c>
      <c r="E56" s="24">
        <v>11395.23013629</v>
      </c>
      <c r="F56" s="25">
        <f>(E56-D56)/D56</f>
        <v>5.4986202960870936E-2</v>
      </c>
      <c r="G56" s="29" t="s">
        <v>109</v>
      </c>
      <c r="H56" s="25"/>
      <c r="I56" s="3">
        <v>9.8914369482719255E-2</v>
      </c>
      <c r="J56" s="11">
        <v>13.227644237487848</v>
      </c>
      <c r="K56" s="11">
        <v>11.673744614384235</v>
      </c>
      <c r="L56" s="11"/>
      <c r="M56" s="11">
        <f>AVERAGE(J56:K56)</f>
        <v>12.450694425936042</v>
      </c>
      <c r="N56" s="2" t="s">
        <v>68</v>
      </c>
      <c r="O56" s="2">
        <v>47.62</v>
      </c>
    </row>
    <row r="57" spans="1:15" hidden="1">
      <c r="A57" s="2" t="s">
        <v>41</v>
      </c>
      <c r="B57" s="6" t="s">
        <v>68</v>
      </c>
      <c r="C57" s="8">
        <v>5583.2939869700003</v>
      </c>
      <c r="D57" s="24">
        <v>7638.5681263699998</v>
      </c>
      <c r="E57" s="24">
        <v>7699.9812467499996</v>
      </c>
      <c r="F57" s="24"/>
      <c r="G57" s="30" t="s">
        <v>114</v>
      </c>
      <c r="H57" s="24"/>
      <c r="I57" s="3">
        <v>0.17435549880198709</v>
      </c>
      <c r="J57" s="11">
        <v>6.0018124028310353</v>
      </c>
      <c r="K57" s="11">
        <v>8.6078973060943049</v>
      </c>
      <c r="L57" s="18">
        <f>(K57-J57)/J57</f>
        <v>0.43421632139551508</v>
      </c>
      <c r="M57" s="11">
        <f>AVERAGE(J57:K57)</f>
        <v>7.3048548544626701</v>
      </c>
      <c r="N57" s="2" t="s">
        <v>69</v>
      </c>
      <c r="O57" s="2">
        <v>48.1</v>
      </c>
    </row>
    <row r="58" spans="1:15" hidden="1">
      <c r="A58" s="2" t="s">
        <v>18</v>
      </c>
      <c r="B58" s="6" t="s">
        <v>19</v>
      </c>
      <c r="C58" s="8">
        <v>11764.57357011</v>
      </c>
      <c r="D58" s="24">
        <v>7567.6267219199999</v>
      </c>
      <c r="E58" s="24">
        <v>7237.9298197899998</v>
      </c>
      <c r="F58" s="24"/>
      <c r="G58" s="30" t="s">
        <v>114</v>
      </c>
      <c r="H58" s="24"/>
      <c r="I58" s="3">
        <v>-0.21563340592419278</v>
      </c>
      <c r="J58" s="11">
        <v>8.6867551716975218</v>
      </c>
      <c r="K58" s="11">
        <v>7.9358577906026735</v>
      </c>
      <c r="L58" s="18">
        <f>(K58-J58)/J58</f>
        <v>-8.6441642046199363E-2</v>
      </c>
      <c r="M58" s="11">
        <f>AVERAGE(J58:K58)</f>
        <v>8.3113064811500976</v>
      </c>
      <c r="N58" s="2" t="s">
        <v>17</v>
      </c>
      <c r="O58" s="2">
        <v>64.150000000000006</v>
      </c>
    </row>
    <row r="59" spans="1:15">
      <c r="A59" s="2" t="s">
        <v>18</v>
      </c>
      <c r="B59" s="6" t="s">
        <v>17</v>
      </c>
      <c r="C59" s="8">
        <v>9404.2576006399995</v>
      </c>
      <c r="D59" s="24">
        <v>11197.839167849999</v>
      </c>
      <c r="E59" s="24">
        <v>14652.52503461</v>
      </c>
      <c r="F59" s="25">
        <f>(E59-D59)/D59</f>
        <v>0.30851361722346521</v>
      </c>
      <c r="G59" s="29" t="s">
        <v>109</v>
      </c>
      <c r="H59" s="25"/>
      <c r="I59" s="3">
        <v>0.24822816465094633</v>
      </c>
      <c r="J59" s="11">
        <v>10.6829344521778</v>
      </c>
      <c r="K59" s="11">
        <v>9.5803087826203637</v>
      </c>
      <c r="L59" s="11"/>
      <c r="M59" s="11">
        <f>AVERAGE(J59:K59)</f>
        <v>10.131621617399082</v>
      </c>
      <c r="N59" s="2" t="s">
        <v>19</v>
      </c>
      <c r="O59" s="2">
        <v>65.33</v>
      </c>
    </row>
    <row r="60" spans="1:15" hidden="1">
      <c r="A60" s="2" t="s">
        <v>25</v>
      </c>
      <c r="B60" s="6" t="s">
        <v>64</v>
      </c>
      <c r="C60" s="8">
        <v>8523.8217411500009</v>
      </c>
      <c r="D60" s="24">
        <v>9132.6510667399998</v>
      </c>
      <c r="E60" s="24">
        <v>9420.4209517599993</v>
      </c>
      <c r="F60" s="24"/>
      <c r="G60" s="30" t="s">
        <v>114</v>
      </c>
      <c r="H60" s="24"/>
      <c r="I60" s="3">
        <v>5.1278966839907847E-2</v>
      </c>
      <c r="J60" s="11">
        <v>7.746236129830411</v>
      </c>
      <c r="K60" s="11">
        <v>7.3047432007522106</v>
      </c>
      <c r="L60" s="18">
        <f>(K60-J60)/J60</f>
        <v>-5.6994509550003354E-2</v>
      </c>
      <c r="M60" s="11">
        <f>AVERAGE(J60:K60)</f>
        <v>7.5254896652913104</v>
      </c>
      <c r="N60" s="2" t="s">
        <v>31</v>
      </c>
      <c r="O60" s="2">
        <v>69.58</v>
      </c>
    </row>
    <row r="61" spans="1:15" hidden="1">
      <c r="A61" s="2" t="s">
        <v>15</v>
      </c>
      <c r="B61" s="6" t="s">
        <v>73</v>
      </c>
      <c r="C61" s="8">
        <v>5646.6772785200001</v>
      </c>
      <c r="D61" s="24">
        <v>7374.1832466899996</v>
      </c>
      <c r="E61" s="24">
        <v>7539.9792853700001</v>
      </c>
      <c r="F61" s="24"/>
      <c r="G61" s="30" t="s">
        <v>114</v>
      </c>
      <c r="H61" s="24"/>
      <c r="I61" s="3">
        <v>0.1555496028585035</v>
      </c>
      <c r="J61" s="11">
        <v>4.7258862587788446</v>
      </c>
      <c r="K61" s="11">
        <v>6.9904298703329788</v>
      </c>
      <c r="L61" s="18">
        <f>(K61-J61)/J61</f>
        <v>0.4791786106463099</v>
      </c>
      <c r="M61" s="11">
        <f>AVERAGE(J61:K61)</f>
        <v>5.8581580645559121</v>
      </c>
      <c r="N61" s="2" t="s">
        <v>14</v>
      </c>
      <c r="O61" s="2">
        <v>72.06</v>
      </c>
    </row>
    <row r="62" spans="1:15" hidden="1">
      <c r="A62" s="2" t="s">
        <v>18</v>
      </c>
      <c r="B62" s="6" t="s">
        <v>63</v>
      </c>
      <c r="C62" s="8">
        <v>5689.9704184499997</v>
      </c>
      <c r="D62" s="24">
        <v>5907.7115992999998</v>
      </c>
      <c r="E62" s="24">
        <v>6165.23246948</v>
      </c>
      <c r="F62" s="24"/>
      <c r="G62" s="30" t="s">
        <v>114</v>
      </c>
      <c r="H62" s="24"/>
      <c r="I62" s="3">
        <v>4.0925683230181198E-2</v>
      </c>
      <c r="J62" s="11">
        <v>5.8111017764834791</v>
      </c>
      <c r="K62" s="11">
        <v>5.8590083837144613</v>
      </c>
      <c r="L62" s="18">
        <f>(K62-J62)/J62</f>
        <v>8.2439800701567291E-3</v>
      </c>
      <c r="M62" s="11">
        <f>AVERAGE(J62:K62)</f>
        <v>5.8350550800989698</v>
      </c>
      <c r="N62" s="2" t="s">
        <v>64</v>
      </c>
      <c r="O62" s="2">
        <v>79.56</v>
      </c>
    </row>
    <row r="63" spans="1:15" hidden="1">
      <c r="A63" s="2" t="s">
        <v>12</v>
      </c>
      <c r="B63" s="6" t="s">
        <v>71</v>
      </c>
      <c r="C63" s="8">
        <v>1756.97664833</v>
      </c>
      <c r="D63" s="24">
        <v>2069.2944244700002</v>
      </c>
      <c r="E63" s="24">
        <v>3402.3603787299999</v>
      </c>
      <c r="F63" s="24"/>
      <c r="G63" s="30" t="s">
        <v>114</v>
      </c>
      <c r="H63" s="24"/>
      <c r="I63" s="3">
        <v>0.39157674150389377</v>
      </c>
      <c r="J63" s="11">
        <v>3.9906654116063089</v>
      </c>
      <c r="K63" s="11">
        <v>4.9560065086557055</v>
      </c>
      <c r="L63" s="18">
        <f>(K63-J63)/J63</f>
        <v>0.24189978298903059</v>
      </c>
      <c r="M63" s="11">
        <f>AVERAGE(J63:K63)</f>
        <v>4.4733359601310072</v>
      </c>
      <c r="N63" s="2" t="s">
        <v>19</v>
      </c>
      <c r="O63" s="2">
        <v>200.6</v>
      </c>
    </row>
    <row r="69" spans="1:1">
      <c r="A69" s="1" t="s">
        <v>84</v>
      </c>
    </row>
    <row r="70" spans="1:1">
      <c r="A70" s="1" t="s">
        <v>85</v>
      </c>
    </row>
    <row r="71" spans="1:1">
      <c r="A71" s="1" t="s">
        <v>86</v>
      </c>
    </row>
    <row r="72" spans="1:1">
      <c r="A72" s="1" t="s">
        <v>87</v>
      </c>
    </row>
    <row r="74" spans="1:1">
      <c r="A74" s="1" t="s">
        <v>88</v>
      </c>
    </row>
    <row r="75" spans="1:1">
      <c r="A75" s="1" t="s">
        <v>89</v>
      </c>
    </row>
    <row r="76" spans="1:1">
      <c r="A76" s="1" t="s">
        <v>90</v>
      </c>
    </row>
    <row r="77" spans="1:1">
      <c r="A77" s="1" t="s">
        <v>91</v>
      </c>
    </row>
    <row r="78" spans="1:1">
      <c r="A78" s="1" t="s">
        <v>92</v>
      </c>
    </row>
    <row r="79" spans="1:1">
      <c r="A79" s="1" t="s">
        <v>93</v>
      </c>
    </row>
  </sheetData>
  <autoFilter ref="A5:O63">
    <filterColumn colId="6">
      <filters>
        <filter val="제외1"/>
      </filters>
    </filterColumn>
    <sortState ref="A6:O63">
      <sortCondition ref="O5:O6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9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F6" sqref="F6"/>
    </sheetView>
  </sheetViews>
  <sheetFormatPr defaultRowHeight="13.5"/>
  <cols>
    <col min="1" max="1" width="15" style="1" bestFit="1" customWidth="1"/>
    <col min="2" max="2" width="9" style="1"/>
    <col min="3" max="5" width="9" style="9"/>
    <col min="6" max="6" width="12.375" style="1" bestFit="1" customWidth="1"/>
    <col min="7" max="8" width="13.375" style="12" bestFit="1" customWidth="1"/>
    <col min="9" max="9" width="13.375" style="12" customWidth="1"/>
    <col min="10" max="10" width="9" style="1"/>
    <col min="11" max="12" width="9" style="1" customWidth="1"/>
    <col min="13" max="13" width="24.125" style="1" customWidth="1"/>
    <col min="14" max="14" width="34.25" style="1" customWidth="1"/>
    <col min="15" max="15" width="27.25" style="1" customWidth="1"/>
    <col min="16" max="16" width="24.875" style="1" customWidth="1"/>
    <col min="17" max="17" width="34.75" style="1" customWidth="1"/>
    <col min="18" max="16384" width="9" style="1"/>
  </cols>
  <sheetData>
    <row r="2" spans="1:17">
      <c r="B2" s="1" t="s">
        <v>77</v>
      </c>
    </row>
    <row r="3" spans="1:17">
      <c r="B3" s="1" t="s">
        <v>78</v>
      </c>
    </row>
    <row r="4" spans="1:17">
      <c r="M4" s="1" t="s">
        <v>98</v>
      </c>
      <c r="N4" s="1" t="s">
        <v>83</v>
      </c>
      <c r="O4" s="1">
        <v>8.5</v>
      </c>
    </row>
    <row r="5" spans="1:17">
      <c r="A5" s="4" t="s">
        <v>5</v>
      </c>
      <c r="B5" s="15" t="s">
        <v>0</v>
      </c>
      <c r="C5" s="7" t="s">
        <v>1</v>
      </c>
      <c r="D5" s="7" t="s">
        <v>2</v>
      </c>
      <c r="E5" s="7" t="s">
        <v>3</v>
      </c>
      <c r="F5" s="5" t="s">
        <v>4</v>
      </c>
      <c r="G5" s="10" t="s">
        <v>6</v>
      </c>
      <c r="H5" s="10" t="s">
        <v>7</v>
      </c>
      <c r="I5" s="10" t="s">
        <v>80</v>
      </c>
      <c r="J5" s="4" t="s">
        <v>76</v>
      </c>
      <c r="K5" s="4" t="s">
        <v>75</v>
      </c>
      <c r="L5" s="16" t="s">
        <v>100</v>
      </c>
      <c r="M5" s="1" t="s">
        <v>99</v>
      </c>
      <c r="N5" s="1" t="s">
        <v>81</v>
      </c>
      <c r="O5" s="1" t="s">
        <v>82</v>
      </c>
      <c r="P5" s="1" t="s">
        <v>95</v>
      </c>
      <c r="Q5" s="1" t="s">
        <v>96</v>
      </c>
    </row>
    <row r="6" spans="1:17">
      <c r="A6" s="2" t="s">
        <v>9</v>
      </c>
      <c r="B6" s="6" t="s">
        <v>55</v>
      </c>
      <c r="C6" s="8">
        <v>33238.338415309998</v>
      </c>
      <c r="D6" s="8">
        <v>38183.91995833</v>
      </c>
      <c r="E6" s="8">
        <v>39390.41907774</v>
      </c>
      <c r="F6" s="3">
        <v>8.8618343526845722E-2</v>
      </c>
      <c r="G6" s="11">
        <v>11.052467858226461</v>
      </c>
      <c r="H6" s="11">
        <v>13.739077415228762</v>
      </c>
      <c r="I6" s="11"/>
      <c r="J6" s="2" t="s">
        <v>54</v>
      </c>
      <c r="K6" s="2">
        <v>2.39</v>
      </c>
      <c r="L6" s="2" t="s">
        <v>101</v>
      </c>
      <c r="M6" s="1" t="s">
        <v>79</v>
      </c>
    </row>
    <row r="7" spans="1:17">
      <c r="A7" s="2" t="s">
        <v>12</v>
      </c>
      <c r="B7" s="6" t="s">
        <v>11</v>
      </c>
      <c r="C7" s="8">
        <v>14708.70723258</v>
      </c>
      <c r="D7" s="8">
        <v>17569.584525660001</v>
      </c>
      <c r="E7" s="8">
        <v>19646.06163154</v>
      </c>
      <c r="F7" s="3">
        <v>0.15571433260572909</v>
      </c>
      <c r="G7" s="11">
        <v>12.93067434070165</v>
      </c>
      <c r="H7" s="11">
        <v>12.937359947755688</v>
      </c>
      <c r="I7" s="11"/>
      <c r="J7" s="2" t="s">
        <v>13</v>
      </c>
      <c r="K7" s="2">
        <v>3.33</v>
      </c>
      <c r="L7" s="2" t="s">
        <v>101</v>
      </c>
      <c r="M7" s="1" t="s">
        <v>79</v>
      </c>
    </row>
    <row r="8" spans="1:17">
      <c r="A8" s="2" t="s">
        <v>15</v>
      </c>
      <c r="B8" s="6" t="s">
        <v>67</v>
      </c>
      <c r="C8" s="8">
        <v>8580.0479444800003</v>
      </c>
      <c r="D8" s="8">
        <v>10169.437581509999</v>
      </c>
      <c r="E8" s="8">
        <v>19017.66399673</v>
      </c>
      <c r="F8" s="3">
        <v>0.48879097581913622</v>
      </c>
      <c r="G8" s="11">
        <v>9.3574941992129972</v>
      </c>
      <c r="H8" s="11">
        <v>13.11723670103339</v>
      </c>
      <c r="I8" s="11"/>
      <c r="J8" s="2" t="s">
        <v>24</v>
      </c>
      <c r="K8" s="2">
        <v>42.12</v>
      </c>
      <c r="L8" s="2" t="s">
        <v>101</v>
      </c>
      <c r="M8" s="1" t="s">
        <v>79</v>
      </c>
    </row>
    <row r="9" spans="1:17">
      <c r="A9" s="2" t="s">
        <v>28</v>
      </c>
      <c r="B9" s="6" t="s">
        <v>49</v>
      </c>
      <c r="C9" s="8">
        <v>11611.127960469999</v>
      </c>
      <c r="D9" s="8">
        <v>12097.96699402</v>
      </c>
      <c r="E9" s="8">
        <v>18710.054324209999</v>
      </c>
      <c r="F9" s="3">
        <v>0.26940533325444416</v>
      </c>
      <c r="G9" s="11">
        <v>8.2086218069904593</v>
      </c>
      <c r="H9" s="11">
        <v>7.847439624996615</v>
      </c>
      <c r="I9" s="11"/>
      <c r="J9" s="2" t="s">
        <v>50</v>
      </c>
      <c r="K9" s="2">
        <v>8.6300000000000008</v>
      </c>
      <c r="L9" s="2" t="s">
        <v>101</v>
      </c>
      <c r="M9" s="1" t="s">
        <v>79</v>
      </c>
    </row>
    <row r="10" spans="1:17">
      <c r="A10" s="2" t="s">
        <v>35</v>
      </c>
      <c r="B10" s="6" t="s">
        <v>59</v>
      </c>
      <c r="C10" s="8">
        <v>15615.13459396</v>
      </c>
      <c r="D10" s="8">
        <v>17448.922686950002</v>
      </c>
      <c r="E10" s="8">
        <v>18679.601440620001</v>
      </c>
      <c r="F10" s="3">
        <v>9.3732045590676494E-2</v>
      </c>
      <c r="G10" s="11">
        <v>11.596152757835737</v>
      </c>
      <c r="H10" s="11">
        <v>12.303171040762734</v>
      </c>
      <c r="I10" s="11"/>
      <c r="J10" s="2" t="s">
        <v>36</v>
      </c>
      <c r="K10" s="2">
        <v>18.7</v>
      </c>
      <c r="L10" s="2" t="s">
        <v>101</v>
      </c>
      <c r="M10" s="1" t="s">
        <v>79</v>
      </c>
    </row>
    <row r="11" spans="1:17">
      <c r="A11" s="2" t="s">
        <v>28</v>
      </c>
      <c r="B11" s="6" t="s">
        <v>57</v>
      </c>
      <c r="C11" s="8">
        <v>8958.3664276399995</v>
      </c>
      <c r="D11" s="8">
        <v>10844.93302952</v>
      </c>
      <c r="E11" s="8">
        <v>18088.27830536</v>
      </c>
      <c r="F11" s="3">
        <v>0.4209676944962395</v>
      </c>
      <c r="G11" s="11">
        <v>10.26479246564392</v>
      </c>
      <c r="H11" s="11">
        <v>10.447422894584582</v>
      </c>
      <c r="I11" s="11"/>
      <c r="J11" s="2" t="s">
        <v>58</v>
      </c>
      <c r="K11" s="2">
        <v>9.67</v>
      </c>
      <c r="L11" s="2" t="s">
        <v>101</v>
      </c>
      <c r="M11" s="1" t="s">
        <v>79</v>
      </c>
    </row>
    <row r="12" spans="1:17">
      <c r="A12" s="2" t="s">
        <v>25</v>
      </c>
      <c r="B12" s="6" t="s">
        <v>47</v>
      </c>
      <c r="C12" s="8">
        <v>10866.6587934</v>
      </c>
      <c r="D12" s="8">
        <v>12357.808915400001</v>
      </c>
      <c r="E12" s="8">
        <v>17044.457176150001</v>
      </c>
      <c r="F12" s="3">
        <v>0.25240147937136803</v>
      </c>
      <c r="G12" s="11">
        <v>9.0219248645682519</v>
      </c>
      <c r="H12" s="11">
        <v>8.9344198629993485</v>
      </c>
      <c r="I12" s="11"/>
      <c r="J12" s="2" t="s">
        <v>48</v>
      </c>
      <c r="K12" s="2">
        <v>7.17</v>
      </c>
      <c r="L12" s="2" t="s">
        <v>101</v>
      </c>
      <c r="M12" s="1" t="s">
        <v>79</v>
      </c>
    </row>
    <row r="13" spans="1:17">
      <c r="A13" s="2" t="s">
        <v>35</v>
      </c>
      <c r="B13" s="6" t="s">
        <v>37</v>
      </c>
      <c r="C13" s="8">
        <v>7862.9980143800003</v>
      </c>
      <c r="D13" s="8">
        <v>7696.0736647699996</v>
      </c>
      <c r="E13" s="8">
        <v>16183.725898479999</v>
      </c>
      <c r="F13" s="3">
        <v>0.434647395121456</v>
      </c>
      <c r="G13" s="11">
        <v>9.3451227776526249</v>
      </c>
      <c r="H13" s="11">
        <v>6.9576710521828948</v>
      </c>
      <c r="I13" s="11"/>
      <c r="J13" s="2" t="s">
        <v>38</v>
      </c>
      <c r="K13" s="2">
        <v>37.15</v>
      </c>
      <c r="L13" s="2" t="s">
        <v>101</v>
      </c>
      <c r="M13" s="1" t="s">
        <v>79</v>
      </c>
    </row>
    <row r="14" spans="1:17">
      <c r="A14" s="2" t="s">
        <v>41</v>
      </c>
      <c r="B14" s="6" t="s">
        <v>60</v>
      </c>
      <c r="C14" s="8">
        <v>6723.5965962999999</v>
      </c>
      <c r="D14" s="8">
        <v>9105.9896431100005</v>
      </c>
      <c r="E14" s="8">
        <v>15842.06224467</v>
      </c>
      <c r="F14" s="3">
        <v>0.53498817202824678</v>
      </c>
      <c r="G14" s="11">
        <v>8.4468644627471861</v>
      </c>
      <c r="H14" s="11">
        <v>9.8112111815021006</v>
      </c>
      <c r="I14" s="11"/>
      <c r="J14" s="2" t="s">
        <v>10</v>
      </c>
      <c r="K14" s="2">
        <v>12.97</v>
      </c>
      <c r="L14" s="2" t="s">
        <v>101</v>
      </c>
      <c r="M14" s="1" t="s">
        <v>79</v>
      </c>
    </row>
    <row r="15" spans="1:17">
      <c r="A15" s="2" t="s">
        <v>12</v>
      </c>
      <c r="B15" s="6" t="s">
        <v>46</v>
      </c>
      <c r="C15" s="8">
        <v>11206.69831666</v>
      </c>
      <c r="D15" s="8">
        <v>13827.096573479999</v>
      </c>
      <c r="E15" s="8">
        <v>15740.78528043</v>
      </c>
      <c r="F15" s="3">
        <v>0.18515282733712701</v>
      </c>
      <c r="G15" s="11">
        <v>8.3825420944855296</v>
      </c>
      <c r="H15" s="11">
        <v>9.8979455947638773</v>
      </c>
      <c r="I15" s="11"/>
      <c r="J15" s="2" t="s">
        <v>45</v>
      </c>
      <c r="K15" s="2">
        <v>3.45</v>
      </c>
      <c r="L15" s="2" t="s">
        <v>101</v>
      </c>
      <c r="M15" s="1" t="s">
        <v>79</v>
      </c>
    </row>
    <row r="16" spans="1:17">
      <c r="A16" s="2" t="s">
        <v>15</v>
      </c>
      <c r="B16" s="6" t="s">
        <v>16</v>
      </c>
      <c r="C16" s="8">
        <v>7586.0293138200004</v>
      </c>
      <c r="D16" s="8">
        <v>10004.69166223</v>
      </c>
      <c r="E16" s="8">
        <v>15421.30710756</v>
      </c>
      <c r="F16" s="3">
        <v>0.4257826799915565</v>
      </c>
      <c r="G16" s="11">
        <v>7.6453711925901651</v>
      </c>
      <c r="H16" s="11">
        <v>7.9356825717490427</v>
      </c>
      <c r="I16" s="11"/>
      <c r="J16" s="2" t="s">
        <v>21</v>
      </c>
      <c r="K16" s="2">
        <v>14.66</v>
      </c>
      <c r="L16" s="2" t="s">
        <v>101</v>
      </c>
      <c r="M16" s="1" t="s">
        <v>79</v>
      </c>
    </row>
    <row r="17" spans="1:13">
      <c r="A17" s="2" t="s">
        <v>41</v>
      </c>
      <c r="B17" s="6" t="s">
        <v>72</v>
      </c>
      <c r="C17" s="8">
        <v>7535.0115917100002</v>
      </c>
      <c r="D17" s="8">
        <v>10577.943680730001</v>
      </c>
      <c r="E17" s="8">
        <v>15204.14440404</v>
      </c>
      <c r="F17" s="3">
        <v>0.42049277944963959</v>
      </c>
      <c r="G17" s="11">
        <v>9.1897315013605301</v>
      </c>
      <c r="H17" s="11">
        <v>9.8681455235781961</v>
      </c>
      <c r="I17" s="11"/>
      <c r="J17" s="2" t="s">
        <v>59</v>
      </c>
      <c r="K17" s="2">
        <v>22.64</v>
      </c>
      <c r="L17" s="2" t="s">
        <v>101</v>
      </c>
      <c r="M17" s="1" t="s">
        <v>79</v>
      </c>
    </row>
    <row r="18" spans="1:13">
      <c r="A18" s="2" t="s">
        <v>9</v>
      </c>
      <c r="B18" s="6" t="s">
        <v>33</v>
      </c>
      <c r="C18" s="8">
        <v>12539.01183284</v>
      </c>
      <c r="D18" s="8">
        <v>13773.61334208</v>
      </c>
      <c r="E18" s="8">
        <v>14866.25967161</v>
      </c>
      <c r="F18" s="3">
        <v>8.8852872340849043E-2</v>
      </c>
      <c r="G18" s="11">
        <v>10.425276863635576</v>
      </c>
      <c r="H18" s="11">
        <v>10.632974347087382</v>
      </c>
      <c r="I18" s="11"/>
      <c r="J18" s="2" t="s">
        <v>11</v>
      </c>
      <c r="K18" s="2">
        <v>4.87</v>
      </c>
      <c r="L18" s="2" t="s">
        <v>101</v>
      </c>
      <c r="M18" s="1" t="s">
        <v>79</v>
      </c>
    </row>
    <row r="19" spans="1:13">
      <c r="A19" s="2" t="s">
        <v>41</v>
      </c>
      <c r="B19" s="6" t="s">
        <v>51</v>
      </c>
      <c r="C19" s="8">
        <v>13830.562127699999</v>
      </c>
      <c r="D19" s="8">
        <v>13650.24856704</v>
      </c>
      <c r="E19" s="8">
        <v>14788.1452104</v>
      </c>
      <c r="F19" s="3">
        <v>3.4039043515631695E-2</v>
      </c>
      <c r="G19" s="11">
        <v>8.1652280868669873</v>
      </c>
      <c r="H19" s="11">
        <v>8.5187611532678478</v>
      </c>
      <c r="I19" s="11"/>
      <c r="J19" s="2" t="s">
        <v>52</v>
      </c>
      <c r="K19" s="2">
        <v>1.88</v>
      </c>
      <c r="L19" s="2" t="s">
        <v>101</v>
      </c>
      <c r="M19" s="1" t="s">
        <v>79</v>
      </c>
    </row>
    <row r="20" spans="1:13">
      <c r="A20" s="2" t="s">
        <v>18</v>
      </c>
      <c r="B20" s="6" t="s">
        <v>17</v>
      </c>
      <c r="C20" s="8">
        <v>9404.2576006399995</v>
      </c>
      <c r="D20" s="8">
        <v>11197.839167849999</v>
      </c>
      <c r="E20" s="8">
        <v>14652.52503461</v>
      </c>
      <c r="F20" s="3">
        <v>0.24822816465094633</v>
      </c>
      <c r="G20" s="11">
        <v>10.6829344521778</v>
      </c>
      <c r="H20" s="11">
        <v>9.5803087826203637</v>
      </c>
      <c r="I20" s="11"/>
      <c r="J20" s="2" t="s">
        <v>19</v>
      </c>
      <c r="K20" s="2">
        <v>65.33</v>
      </c>
      <c r="L20" s="2" t="s">
        <v>101</v>
      </c>
      <c r="M20" s="1" t="s">
        <v>79</v>
      </c>
    </row>
    <row r="21" spans="1:13">
      <c r="A21" s="2" t="s">
        <v>25</v>
      </c>
      <c r="B21" s="6" t="s">
        <v>31</v>
      </c>
      <c r="C21" s="8">
        <v>7451.2491350399996</v>
      </c>
      <c r="D21" s="8">
        <v>12397.458619610001</v>
      </c>
      <c r="E21" s="8">
        <v>13990.84983143</v>
      </c>
      <c r="F21" s="3">
        <v>0.37027427769450338</v>
      </c>
      <c r="G21" s="11">
        <v>8.8824828691169291</v>
      </c>
      <c r="H21" s="11">
        <v>9.1891700962325231</v>
      </c>
      <c r="I21" s="11"/>
      <c r="J21" s="2" t="s">
        <v>30</v>
      </c>
      <c r="K21" s="2">
        <v>22.22</v>
      </c>
      <c r="L21" s="2" t="s">
        <v>101</v>
      </c>
      <c r="M21" s="1" t="s">
        <v>79</v>
      </c>
    </row>
    <row r="22" spans="1:13">
      <c r="A22" s="2" t="s">
        <v>18</v>
      </c>
      <c r="B22" s="6" t="s">
        <v>23</v>
      </c>
      <c r="C22" s="8">
        <v>11782.133292930001</v>
      </c>
      <c r="D22" s="8">
        <v>11177.816989929999</v>
      </c>
      <c r="E22" s="8">
        <v>13769.215784419999</v>
      </c>
      <c r="F22" s="3">
        <v>8.1042174134077438E-2</v>
      </c>
      <c r="G22" s="11">
        <v>7.2451339443579403</v>
      </c>
      <c r="H22" s="11">
        <v>6.2995162540596086</v>
      </c>
      <c r="I22" s="11"/>
      <c r="J22" s="2" t="s">
        <v>22</v>
      </c>
      <c r="K22" s="2">
        <v>45.84</v>
      </c>
      <c r="L22" s="2" t="s">
        <v>101</v>
      </c>
      <c r="M22" s="1" t="s">
        <v>79</v>
      </c>
    </row>
    <row r="23" spans="1:13">
      <c r="A23" s="2" t="s">
        <v>28</v>
      </c>
      <c r="B23" s="6" t="s">
        <v>50</v>
      </c>
      <c r="C23" s="8">
        <v>9090.1063677700004</v>
      </c>
      <c r="D23" s="8">
        <v>10609.560446220001</v>
      </c>
      <c r="E23" s="8">
        <v>12247.28486285</v>
      </c>
      <c r="F23" s="3">
        <v>0.16074127293019114</v>
      </c>
      <c r="G23" s="11">
        <v>6.9702053637328021</v>
      </c>
      <c r="H23" s="11">
        <v>8.5353403093027183</v>
      </c>
      <c r="I23" s="11"/>
      <c r="J23" s="2" t="s">
        <v>49</v>
      </c>
      <c r="K23" s="2">
        <v>9.16</v>
      </c>
      <c r="L23" s="2" t="s">
        <v>101</v>
      </c>
      <c r="M23" s="1" t="s">
        <v>79</v>
      </c>
    </row>
    <row r="24" spans="1:13">
      <c r="A24" s="2" t="s">
        <v>12</v>
      </c>
      <c r="B24" s="6" t="s">
        <v>61</v>
      </c>
      <c r="C24" s="8">
        <v>7091.9321209199998</v>
      </c>
      <c r="D24" s="8">
        <v>9584.5608787100009</v>
      </c>
      <c r="E24" s="8">
        <v>11793.53528681</v>
      </c>
      <c r="F24" s="3">
        <v>0.28955455646041761</v>
      </c>
      <c r="G24" s="11">
        <v>8.3304332927754157</v>
      </c>
      <c r="H24" s="11">
        <v>9.5250144786630155</v>
      </c>
      <c r="I24" s="11"/>
      <c r="J24" s="2" t="s">
        <v>62</v>
      </c>
      <c r="K24" s="2">
        <v>2.33</v>
      </c>
      <c r="L24" s="2" t="s">
        <v>101</v>
      </c>
      <c r="M24" s="1" t="s">
        <v>79</v>
      </c>
    </row>
    <row r="25" spans="1:13">
      <c r="A25" s="2" t="s">
        <v>15</v>
      </c>
      <c r="B25" s="6" t="s">
        <v>21</v>
      </c>
      <c r="C25" s="8">
        <v>10237.631879410001</v>
      </c>
      <c r="D25" s="8">
        <v>10894.453827159999</v>
      </c>
      <c r="E25" s="8">
        <v>11570.07078416</v>
      </c>
      <c r="F25" s="3">
        <v>6.3085643663426394E-2</v>
      </c>
      <c r="G25" s="11">
        <v>9.6251500296619774</v>
      </c>
      <c r="H25" s="11">
        <v>18.591776436261419</v>
      </c>
      <c r="I25" s="11"/>
      <c r="J25" s="2" t="s">
        <v>16</v>
      </c>
      <c r="K25" s="2">
        <v>17.170000000000002</v>
      </c>
      <c r="L25" s="2" t="s">
        <v>101</v>
      </c>
      <c r="M25" s="1" t="s">
        <v>79</v>
      </c>
    </row>
    <row r="26" spans="1:13">
      <c r="A26" s="2" t="s">
        <v>28</v>
      </c>
      <c r="B26" s="6" t="s">
        <v>29</v>
      </c>
      <c r="C26" s="8">
        <v>5161.1413899099998</v>
      </c>
      <c r="D26" s="8">
        <v>10017.085123049999</v>
      </c>
      <c r="E26" s="8">
        <v>11530.63880459</v>
      </c>
      <c r="F26" s="3">
        <v>0.49469921243785175</v>
      </c>
      <c r="G26" s="11">
        <v>7.0967816206862615</v>
      </c>
      <c r="H26" s="11">
        <v>9.7293918524274989</v>
      </c>
      <c r="I26" s="11"/>
      <c r="J26" s="2" t="s">
        <v>27</v>
      </c>
      <c r="K26" s="2">
        <v>12.37</v>
      </c>
      <c r="L26" s="2" t="s">
        <v>101</v>
      </c>
      <c r="M26" s="1" t="s">
        <v>79</v>
      </c>
    </row>
    <row r="27" spans="1:13">
      <c r="A27" s="2" t="s">
        <v>35</v>
      </c>
      <c r="B27" s="6" t="s">
        <v>69</v>
      </c>
      <c r="C27" s="8">
        <v>9436.1621679700002</v>
      </c>
      <c r="D27" s="8">
        <v>10801.307262890001</v>
      </c>
      <c r="E27" s="8">
        <v>11395.23013629</v>
      </c>
      <c r="F27" s="3">
        <v>9.8914369482719255E-2</v>
      </c>
      <c r="G27" s="11">
        <v>13.227644237487848</v>
      </c>
      <c r="H27" s="11">
        <v>11.673744614384235</v>
      </c>
      <c r="I27" s="11"/>
      <c r="J27" s="2" t="s">
        <v>68</v>
      </c>
      <c r="K27" s="2">
        <v>47.62</v>
      </c>
      <c r="L27" s="2" t="s">
        <v>101</v>
      </c>
      <c r="M27" s="1" t="s">
        <v>79</v>
      </c>
    </row>
    <row r="28" spans="1:13">
      <c r="A28" s="2" t="s">
        <v>25</v>
      </c>
      <c r="B28" s="6" t="s">
        <v>24</v>
      </c>
      <c r="C28" s="8">
        <v>9464.0047004700009</v>
      </c>
      <c r="D28" s="8">
        <v>9764.8604352000002</v>
      </c>
      <c r="E28" s="8">
        <v>10985.9688866</v>
      </c>
      <c r="F28" s="3">
        <v>7.7411752854012583E-2</v>
      </c>
      <c r="G28" s="11">
        <v>8.8606735035206672</v>
      </c>
      <c r="H28" s="11">
        <v>7.8072554122409903</v>
      </c>
      <c r="I28" s="11"/>
      <c r="J28" s="2" t="s">
        <v>26</v>
      </c>
      <c r="K28" s="2">
        <v>14.36</v>
      </c>
      <c r="L28" s="2" t="s">
        <v>101</v>
      </c>
      <c r="M28" s="1" t="s">
        <v>79</v>
      </c>
    </row>
    <row r="29" spans="1:13">
      <c r="A29" s="2" t="s">
        <v>28</v>
      </c>
      <c r="B29" s="6" t="s">
        <v>58</v>
      </c>
      <c r="C29" s="8">
        <v>9359.6920768799991</v>
      </c>
      <c r="D29" s="8">
        <v>10076.976272309999</v>
      </c>
      <c r="E29" s="8">
        <v>10942.405666299999</v>
      </c>
      <c r="F29" s="3">
        <v>8.1248766556254681E-2</v>
      </c>
      <c r="G29" s="11">
        <v>10.774454533156197</v>
      </c>
      <c r="H29" s="11">
        <v>10.639402222667707</v>
      </c>
      <c r="I29" s="11"/>
      <c r="J29" s="2" t="s">
        <v>57</v>
      </c>
      <c r="K29" s="2">
        <v>10.34</v>
      </c>
      <c r="L29" s="2" t="s">
        <v>101</v>
      </c>
      <c r="M29" s="1" t="s">
        <v>79</v>
      </c>
    </row>
    <row r="30" spans="1:13">
      <c r="A30" s="2" t="s">
        <v>9</v>
      </c>
      <c r="B30" s="6" t="s">
        <v>8</v>
      </c>
      <c r="C30" s="8">
        <v>9953.12802629</v>
      </c>
      <c r="D30" s="8">
        <v>11524.97148229</v>
      </c>
      <c r="E30" s="8">
        <v>10548.454256249999</v>
      </c>
      <c r="F30" s="3">
        <v>2.9472184291694514E-2</v>
      </c>
      <c r="G30" s="11">
        <v>8.4833130405155295</v>
      </c>
      <c r="H30" s="11">
        <v>7.6616403691885981</v>
      </c>
      <c r="I30" s="11"/>
      <c r="J30" s="2" t="s">
        <v>10</v>
      </c>
      <c r="K30" s="2">
        <v>3.28</v>
      </c>
      <c r="L30" s="2" t="s">
        <v>101</v>
      </c>
      <c r="M30" s="1" t="s">
        <v>79</v>
      </c>
    </row>
    <row r="31" spans="1:13">
      <c r="A31" s="2" t="s">
        <v>9</v>
      </c>
      <c r="B31" s="6" t="s">
        <v>32</v>
      </c>
      <c r="C31" s="8">
        <v>5424.9055676600001</v>
      </c>
      <c r="D31" s="8">
        <v>8864.7016931199996</v>
      </c>
      <c r="E31" s="8">
        <v>10136.413292269999</v>
      </c>
      <c r="F31" s="3">
        <v>0.36692933408017248</v>
      </c>
      <c r="G31" s="11">
        <v>5.1499966222701499</v>
      </c>
      <c r="H31" s="11">
        <v>4.8657307100668898</v>
      </c>
      <c r="I31" s="11"/>
      <c r="J31" s="2" t="s">
        <v>33</v>
      </c>
      <c r="K31" s="2">
        <v>15.65</v>
      </c>
      <c r="L31" s="2" t="s">
        <v>101</v>
      </c>
      <c r="M31" s="1" t="s">
        <v>79</v>
      </c>
    </row>
    <row r="32" spans="1:13">
      <c r="A32" s="2" t="s">
        <v>41</v>
      </c>
      <c r="B32" s="6" t="s">
        <v>52</v>
      </c>
      <c r="C32" s="8">
        <v>7946.7956541900003</v>
      </c>
      <c r="D32" s="8">
        <v>9196.7524181799999</v>
      </c>
      <c r="E32" s="8">
        <v>10128.6273736</v>
      </c>
      <c r="F32" s="3">
        <v>0.12896187011984939</v>
      </c>
      <c r="G32" s="11">
        <v>9.0882860754803563</v>
      </c>
      <c r="H32" s="11">
        <v>9.3847921133777561</v>
      </c>
      <c r="I32" s="11"/>
      <c r="J32" s="2" t="s">
        <v>8</v>
      </c>
      <c r="K32" s="2">
        <v>0</v>
      </c>
      <c r="L32" s="2" t="s">
        <v>101</v>
      </c>
      <c r="M32" s="1" t="s">
        <v>79</v>
      </c>
    </row>
    <row r="33" spans="1:17">
      <c r="A33" s="2" t="s">
        <v>25</v>
      </c>
      <c r="B33" s="6" t="s">
        <v>26</v>
      </c>
      <c r="C33" s="8">
        <v>9763.56408792</v>
      </c>
      <c r="D33" s="8">
        <v>10158.47788606</v>
      </c>
      <c r="E33" s="8">
        <v>10100.60134836</v>
      </c>
      <c r="F33" s="3">
        <v>1.7113514047961687E-2</v>
      </c>
      <c r="G33" s="11">
        <v>10.738346272923685</v>
      </c>
      <c r="H33" s="11">
        <v>9.146910259473346</v>
      </c>
      <c r="I33" s="11"/>
      <c r="J33" s="2" t="s">
        <v>24</v>
      </c>
      <c r="K33" s="2">
        <v>14.24</v>
      </c>
      <c r="L33" s="2" t="s">
        <v>101</v>
      </c>
      <c r="M33" s="1" t="s">
        <v>79</v>
      </c>
    </row>
    <row r="34" spans="1:17">
      <c r="A34" s="2" t="s">
        <v>41</v>
      </c>
      <c r="B34" s="14" t="s">
        <v>66</v>
      </c>
      <c r="C34" s="8">
        <v>6496.4508203799996</v>
      </c>
      <c r="D34" s="8">
        <v>8577.5827952799991</v>
      </c>
      <c r="E34" s="8">
        <v>9846.4886310099992</v>
      </c>
      <c r="F34" s="3">
        <v>0.2311263150337437</v>
      </c>
      <c r="G34" s="11">
        <v>7.5806335908164986</v>
      </c>
      <c r="H34" s="11">
        <v>8.5476671279914527</v>
      </c>
      <c r="I34" s="11">
        <f t="shared" ref="I34:I63" si="0">AVERAGE(G34:H34)</f>
        <v>8.0641503594039747</v>
      </c>
      <c r="J34" s="2" t="s">
        <v>42</v>
      </c>
      <c r="K34" s="2">
        <v>12.8</v>
      </c>
      <c r="L34" s="2"/>
      <c r="O34" s="13"/>
    </row>
    <row r="35" spans="1:17">
      <c r="A35" s="2" t="s">
        <v>18</v>
      </c>
      <c r="B35" s="6" t="s">
        <v>22</v>
      </c>
      <c r="C35" s="8">
        <v>6691.7715916699999</v>
      </c>
      <c r="D35" s="8">
        <v>9091.272954</v>
      </c>
      <c r="E35" s="8">
        <v>9519.0759242799995</v>
      </c>
      <c r="F35" s="3">
        <v>0.19268797592547293</v>
      </c>
      <c r="G35" s="11">
        <v>8.7598117983869557</v>
      </c>
      <c r="H35" s="11">
        <v>9.854353912261427</v>
      </c>
      <c r="I35" s="11">
        <f t="shared" si="0"/>
        <v>9.3070828553241913</v>
      </c>
      <c r="J35" s="2" t="s">
        <v>23</v>
      </c>
      <c r="K35" s="2">
        <v>45.95</v>
      </c>
      <c r="L35" s="2" t="s">
        <v>103</v>
      </c>
      <c r="O35" s="13" t="s">
        <v>79</v>
      </c>
    </row>
    <row r="36" spans="1:17">
      <c r="A36" s="2" t="s">
        <v>25</v>
      </c>
      <c r="B36" s="6" t="s">
        <v>64</v>
      </c>
      <c r="C36" s="8">
        <v>8523.8217411500009</v>
      </c>
      <c r="D36" s="8">
        <v>9132.6510667399998</v>
      </c>
      <c r="E36" s="8">
        <v>9420.4209517599993</v>
      </c>
      <c r="F36" s="3">
        <v>5.1278966839907847E-2</v>
      </c>
      <c r="G36" s="11">
        <v>7.746236129830411</v>
      </c>
      <c r="H36" s="11">
        <v>7.3047432007522106</v>
      </c>
      <c r="I36" s="11">
        <f t="shared" si="0"/>
        <v>7.5254896652913104</v>
      </c>
      <c r="J36" s="2" t="s">
        <v>31</v>
      </c>
      <c r="K36" s="2">
        <v>69.58</v>
      </c>
      <c r="L36" s="2" t="s">
        <v>104</v>
      </c>
      <c r="O36" s="13"/>
      <c r="P36" s="1" t="s">
        <v>79</v>
      </c>
    </row>
    <row r="37" spans="1:17">
      <c r="A37" s="2" t="s">
        <v>12</v>
      </c>
      <c r="B37" s="6" t="s">
        <v>74</v>
      </c>
      <c r="C37" s="8">
        <v>3407.1664820199999</v>
      </c>
      <c r="D37" s="8">
        <v>6633.6969260100004</v>
      </c>
      <c r="E37" s="8">
        <v>9405.3760033399994</v>
      </c>
      <c r="F37" s="3">
        <v>0.66146579109519976</v>
      </c>
      <c r="G37" s="11">
        <v>5.4105852431292503</v>
      </c>
      <c r="H37" s="11">
        <v>6.2946637104446523</v>
      </c>
      <c r="I37" s="11">
        <f t="shared" si="0"/>
        <v>5.8526244767869517</v>
      </c>
      <c r="J37" s="2" t="s">
        <v>70</v>
      </c>
      <c r="K37" s="2">
        <v>14.04</v>
      </c>
      <c r="L37" s="2" t="s">
        <v>102</v>
      </c>
      <c r="N37" s="1" t="s">
        <v>79</v>
      </c>
      <c r="O37" s="13"/>
    </row>
    <row r="38" spans="1:17">
      <c r="A38" s="2" t="s">
        <v>35</v>
      </c>
      <c r="B38" s="6" t="s">
        <v>38</v>
      </c>
      <c r="C38" s="8">
        <v>7628.0884168700004</v>
      </c>
      <c r="D38" s="8">
        <v>8005.8595859500001</v>
      </c>
      <c r="E38" s="8">
        <v>9271.4718500500003</v>
      </c>
      <c r="F38" s="3">
        <v>0.10246924462403095</v>
      </c>
      <c r="G38" s="11">
        <v>6.9014372256916952</v>
      </c>
      <c r="H38" s="11">
        <v>8.2413409131697062</v>
      </c>
      <c r="I38" s="11">
        <f t="shared" si="0"/>
        <v>7.5713890694307011</v>
      </c>
      <c r="J38" s="2" t="s">
        <v>65</v>
      </c>
      <c r="K38" s="2">
        <v>14.62</v>
      </c>
      <c r="L38" s="2" t="s">
        <v>105</v>
      </c>
      <c r="O38" s="13"/>
      <c r="Q38" s="1" t="s">
        <v>79</v>
      </c>
    </row>
    <row r="39" spans="1:17">
      <c r="A39" s="2" t="s">
        <v>9</v>
      </c>
      <c r="B39" s="6" t="s">
        <v>10</v>
      </c>
      <c r="C39" s="8">
        <v>9465.9434282500006</v>
      </c>
      <c r="D39" s="8">
        <v>10144.002522139999</v>
      </c>
      <c r="E39" s="8">
        <v>9223.54867509</v>
      </c>
      <c r="F39" s="3">
        <v>-1.2886549527536983E-2</v>
      </c>
      <c r="G39" s="11">
        <v>8.54592385293763</v>
      </c>
      <c r="H39" s="11">
        <v>9.2589812798981335</v>
      </c>
      <c r="I39" s="11">
        <f t="shared" si="0"/>
        <v>8.9024525664178817</v>
      </c>
      <c r="J39" s="2" t="s">
        <v>8</v>
      </c>
      <c r="K39" s="2">
        <v>3.1</v>
      </c>
      <c r="L39" s="2" t="s">
        <v>103</v>
      </c>
      <c r="O39" s="13" t="s">
        <v>79</v>
      </c>
    </row>
    <row r="40" spans="1:17">
      <c r="A40" s="2" t="s">
        <v>35</v>
      </c>
      <c r="B40" s="6" t="s">
        <v>34</v>
      </c>
      <c r="C40" s="8">
        <v>7964.97056127</v>
      </c>
      <c r="D40" s="8">
        <v>8159.4906505299996</v>
      </c>
      <c r="E40" s="8">
        <v>9213.0140183000003</v>
      </c>
      <c r="F40" s="3">
        <v>7.5495948012267444E-2</v>
      </c>
      <c r="G40" s="11">
        <v>10.229860810882967</v>
      </c>
      <c r="H40" s="11">
        <v>9.9282443733738841</v>
      </c>
      <c r="I40" s="11">
        <f t="shared" si="0"/>
        <v>10.079052592128425</v>
      </c>
      <c r="J40" s="2" t="s">
        <v>36</v>
      </c>
      <c r="K40" s="2">
        <v>43</v>
      </c>
      <c r="L40" s="2" t="s">
        <v>103</v>
      </c>
      <c r="O40" s="13" t="s">
        <v>79</v>
      </c>
    </row>
    <row r="41" spans="1:17">
      <c r="A41" s="2" t="s">
        <v>9</v>
      </c>
      <c r="B41" s="6" t="s">
        <v>54</v>
      </c>
      <c r="C41" s="8">
        <v>3322.2759873599998</v>
      </c>
      <c r="D41" s="8">
        <v>7301.8880792199998</v>
      </c>
      <c r="E41" s="8">
        <v>9123.0232703900001</v>
      </c>
      <c r="F41" s="3">
        <v>0.65711076155379256</v>
      </c>
      <c r="G41" s="11">
        <v>8.138156684489287</v>
      </c>
      <c r="H41" s="11">
        <v>9.7542316718429198</v>
      </c>
      <c r="I41" s="11">
        <f t="shared" si="0"/>
        <v>8.9461941781661025</v>
      </c>
      <c r="J41" s="2" t="s">
        <v>55</v>
      </c>
      <c r="K41" s="2">
        <v>2.4700000000000002</v>
      </c>
      <c r="L41" s="2" t="s">
        <v>102</v>
      </c>
      <c r="N41" s="1" t="s">
        <v>79</v>
      </c>
      <c r="O41" s="13"/>
    </row>
    <row r="42" spans="1:17">
      <c r="A42" s="2" t="s">
        <v>41</v>
      </c>
      <c r="B42" s="6" t="s">
        <v>42</v>
      </c>
      <c r="C42" s="8">
        <v>7409.8986317099998</v>
      </c>
      <c r="D42" s="8">
        <v>8292.7353241100009</v>
      </c>
      <c r="E42" s="8">
        <v>9089.1818533900005</v>
      </c>
      <c r="F42" s="3">
        <v>0.1075319484321875</v>
      </c>
      <c r="G42" s="11">
        <v>8.804963844759504</v>
      </c>
      <c r="H42" s="11">
        <v>10.743316538892627</v>
      </c>
      <c r="I42" s="11">
        <f t="shared" si="0"/>
        <v>9.7741401918260653</v>
      </c>
      <c r="J42" s="2" t="s">
        <v>40</v>
      </c>
      <c r="K42" s="2">
        <v>10.86</v>
      </c>
      <c r="L42" s="2" t="s">
        <v>103</v>
      </c>
      <c r="O42" s="13" t="s">
        <v>79</v>
      </c>
    </row>
    <row r="43" spans="1:17">
      <c r="A43" s="2" t="s">
        <v>12</v>
      </c>
      <c r="B43" s="14" t="s">
        <v>39</v>
      </c>
      <c r="C43" s="8">
        <v>9069.4529003700009</v>
      </c>
      <c r="D43" s="8">
        <v>9526.1138461200007</v>
      </c>
      <c r="E43" s="8">
        <v>8938.9820329400009</v>
      </c>
      <c r="F43" s="3">
        <v>-7.2189306733975167E-3</v>
      </c>
      <c r="G43" s="11">
        <v>7.9652464553807301</v>
      </c>
      <c r="H43" s="11">
        <v>6.3328840887132856</v>
      </c>
      <c r="I43" s="11">
        <f t="shared" si="0"/>
        <v>7.1490652720470074</v>
      </c>
      <c r="J43" s="2" t="s">
        <v>90</v>
      </c>
      <c r="K43" s="2">
        <v>1.28</v>
      </c>
      <c r="L43" s="2"/>
      <c r="O43" s="13"/>
    </row>
    <row r="44" spans="1:17">
      <c r="A44" s="2" t="s">
        <v>15</v>
      </c>
      <c r="B44" s="6" t="s">
        <v>20</v>
      </c>
      <c r="C44" s="8">
        <v>7853.9105824300004</v>
      </c>
      <c r="D44" s="8">
        <v>9375.0298864100005</v>
      </c>
      <c r="E44" s="8">
        <v>8911.7062341100009</v>
      </c>
      <c r="F44" s="3">
        <v>6.5215444792110278E-2</v>
      </c>
      <c r="G44" s="11">
        <v>7.7696143324615958</v>
      </c>
      <c r="H44" s="11">
        <v>7.6857816784223569</v>
      </c>
      <c r="I44" s="11">
        <f t="shared" si="0"/>
        <v>7.7276980054419759</v>
      </c>
      <c r="J44" s="2" t="s">
        <v>21</v>
      </c>
      <c r="K44" s="2">
        <v>43.9</v>
      </c>
      <c r="L44" s="2" t="s">
        <v>104</v>
      </c>
      <c r="O44" s="13"/>
      <c r="P44" s="1" t="s">
        <v>79</v>
      </c>
    </row>
    <row r="45" spans="1:17">
      <c r="A45" s="2" t="s">
        <v>28</v>
      </c>
      <c r="B45" s="6" t="s">
        <v>56</v>
      </c>
      <c r="C45" s="8">
        <v>7248.4598575</v>
      </c>
      <c r="D45" s="8">
        <v>8571.5530494199993</v>
      </c>
      <c r="E45" s="8">
        <v>8893.7083046400003</v>
      </c>
      <c r="F45" s="3">
        <v>0.10769085860403815</v>
      </c>
      <c r="G45" s="11">
        <v>11.748047128927057</v>
      </c>
      <c r="H45" s="11">
        <v>12.417805390626727</v>
      </c>
      <c r="I45" s="11">
        <f t="shared" si="0"/>
        <v>12.082926259776892</v>
      </c>
      <c r="J45" s="2" t="s">
        <v>50</v>
      </c>
      <c r="K45" s="2">
        <v>12.39</v>
      </c>
      <c r="L45" s="2" t="s">
        <v>103</v>
      </c>
      <c r="O45" s="13" t="s">
        <v>79</v>
      </c>
    </row>
    <row r="46" spans="1:17">
      <c r="A46" s="2" t="s">
        <v>35</v>
      </c>
      <c r="B46" s="6" t="s">
        <v>65</v>
      </c>
      <c r="C46" s="8">
        <v>5485.9003490200002</v>
      </c>
      <c r="D46" s="8">
        <v>6297.6841101</v>
      </c>
      <c r="E46" s="8">
        <v>8636.3400621100009</v>
      </c>
      <c r="F46" s="3">
        <v>0.25470292409914297</v>
      </c>
      <c r="G46" s="11">
        <v>9.0487448870167775</v>
      </c>
      <c r="H46" s="11">
        <v>9.3433579712584276</v>
      </c>
      <c r="I46" s="11">
        <f t="shared" si="0"/>
        <v>9.1960514291376025</v>
      </c>
      <c r="J46" s="2" t="s">
        <v>38</v>
      </c>
      <c r="K46" s="2">
        <v>12.51</v>
      </c>
      <c r="L46" s="2" t="s">
        <v>102</v>
      </c>
      <c r="N46" s="1" t="s">
        <v>79</v>
      </c>
      <c r="O46" s="13"/>
    </row>
    <row r="47" spans="1:17">
      <c r="A47" s="2" t="s">
        <v>25</v>
      </c>
      <c r="B47" s="14" t="s">
        <v>30</v>
      </c>
      <c r="C47" s="8">
        <v>5860.5171106500002</v>
      </c>
      <c r="D47" s="8">
        <v>6065.9014602899997</v>
      </c>
      <c r="E47" s="8">
        <v>7851.8547836999996</v>
      </c>
      <c r="F47" s="3">
        <v>0.15749243244773803</v>
      </c>
      <c r="G47" s="11">
        <v>5.5511222429823386</v>
      </c>
      <c r="H47" s="11">
        <v>6.1855763862519009</v>
      </c>
      <c r="I47" s="11">
        <f t="shared" si="0"/>
        <v>5.8683493146171202</v>
      </c>
      <c r="J47" s="2" t="s">
        <v>31</v>
      </c>
      <c r="K47" s="2">
        <v>22.33</v>
      </c>
      <c r="L47" s="2"/>
      <c r="O47" s="13"/>
    </row>
    <row r="48" spans="1:17">
      <c r="A48" s="2" t="s">
        <v>12</v>
      </c>
      <c r="B48" s="6" t="s">
        <v>70</v>
      </c>
      <c r="C48" s="8">
        <v>5985.6873876400005</v>
      </c>
      <c r="D48" s="8">
        <v>6800.6960803499996</v>
      </c>
      <c r="E48" s="8">
        <v>7817.4622456300003</v>
      </c>
      <c r="F48" s="3">
        <v>0.14281486447898462</v>
      </c>
      <c r="G48" s="11">
        <v>6.6493534437422612</v>
      </c>
      <c r="H48" s="11">
        <v>8.9270064599414702</v>
      </c>
      <c r="I48" s="11">
        <f t="shared" si="0"/>
        <v>7.7881799518418653</v>
      </c>
      <c r="J48" s="2" t="s">
        <v>11</v>
      </c>
      <c r="K48" s="2">
        <v>3.82</v>
      </c>
      <c r="L48" s="2"/>
      <c r="O48" s="13"/>
    </row>
    <row r="49" spans="1:17">
      <c r="A49" s="2" t="s">
        <v>41</v>
      </c>
      <c r="B49" s="6" t="s">
        <v>68</v>
      </c>
      <c r="C49" s="8">
        <v>5583.2939869700003</v>
      </c>
      <c r="D49" s="8">
        <v>7638.5681263699998</v>
      </c>
      <c r="E49" s="8">
        <v>7699.9812467499996</v>
      </c>
      <c r="F49" s="3">
        <v>0.17435549880198709</v>
      </c>
      <c r="G49" s="11">
        <v>6.0018124028310353</v>
      </c>
      <c r="H49" s="11">
        <v>8.6078973060943049</v>
      </c>
      <c r="I49" s="11">
        <f t="shared" si="0"/>
        <v>7.3048548544626701</v>
      </c>
      <c r="J49" s="2" t="s">
        <v>69</v>
      </c>
      <c r="K49" s="2">
        <v>48.1</v>
      </c>
      <c r="L49" s="2" t="s">
        <v>104</v>
      </c>
      <c r="O49" s="13"/>
      <c r="P49" s="1" t="s">
        <v>79</v>
      </c>
    </row>
    <row r="50" spans="1:17">
      <c r="A50" s="2" t="s">
        <v>15</v>
      </c>
      <c r="B50" s="6" t="s">
        <v>73</v>
      </c>
      <c r="C50" s="8">
        <v>5646.6772785200001</v>
      </c>
      <c r="D50" s="8">
        <v>7374.1832466899996</v>
      </c>
      <c r="E50" s="8">
        <v>7539.9792853700001</v>
      </c>
      <c r="F50" s="3">
        <v>0.1555496028585035</v>
      </c>
      <c r="G50" s="11">
        <v>4.7258862587788446</v>
      </c>
      <c r="H50" s="11">
        <v>6.9904298703329788</v>
      </c>
      <c r="I50" s="11">
        <f t="shared" si="0"/>
        <v>5.8581580645559121</v>
      </c>
      <c r="J50" s="2" t="s">
        <v>14</v>
      </c>
      <c r="K50" s="2">
        <v>72.06</v>
      </c>
      <c r="L50" s="2" t="s">
        <v>104</v>
      </c>
      <c r="O50" s="13"/>
      <c r="P50" s="1" t="s">
        <v>79</v>
      </c>
    </row>
    <row r="51" spans="1:17">
      <c r="A51" s="2" t="s">
        <v>9</v>
      </c>
      <c r="B51" s="14" t="s">
        <v>44</v>
      </c>
      <c r="C51" s="8">
        <v>5551.5902519000001</v>
      </c>
      <c r="D51" s="8">
        <v>6812.9533365400002</v>
      </c>
      <c r="E51" s="8">
        <v>7519.6817578199998</v>
      </c>
      <c r="F51" s="3">
        <v>0.16383396748646928</v>
      </c>
      <c r="G51" s="11">
        <v>9.5921077301242921</v>
      </c>
      <c r="H51" s="11">
        <v>6.5697365069141478</v>
      </c>
      <c r="I51" s="11">
        <f t="shared" si="0"/>
        <v>8.0809221185192204</v>
      </c>
      <c r="J51" s="2" t="s">
        <v>97</v>
      </c>
      <c r="K51" s="2">
        <v>4.46</v>
      </c>
      <c r="L51" s="2"/>
      <c r="O51" s="13"/>
    </row>
    <row r="52" spans="1:17">
      <c r="A52" s="2" t="s">
        <v>15</v>
      </c>
      <c r="B52" s="14" t="s">
        <v>14</v>
      </c>
      <c r="C52" s="8">
        <v>5556.8118807800001</v>
      </c>
      <c r="D52" s="8">
        <v>6100.7094859199997</v>
      </c>
      <c r="E52" s="8">
        <v>7332.5021451700004</v>
      </c>
      <c r="F52" s="3">
        <v>0.14871753907164975</v>
      </c>
      <c r="G52" s="11">
        <v>7.7833332394092274</v>
      </c>
      <c r="H52" s="11">
        <v>8.0591398659567393</v>
      </c>
      <c r="I52" s="11">
        <f t="shared" si="0"/>
        <v>7.9212365526829833</v>
      </c>
      <c r="J52" s="2" t="s">
        <v>16</v>
      </c>
      <c r="K52" s="2">
        <v>15.88</v>
      </c>
      <c r="L52" s="2"/>
      <c r="O52" s="13"/>
    </row>
    <row r="53" spans="1:17">
      <c r="A53" s="2" t="s">
        <v>18</v>
      </c>
      <c r="B53" s="6" t="s">
        <v>19</v>
      </c>
      <c r="C53" s="8">
        <v>11764.57357011</v>
      </c>
      <c r="D53" s="8">
        <v>7567.6267219199999</v>
      </c>
      <c r="E53" s="8">
        <v>7237.9298197899998</v>
      </c>
      <c r="F53" s="3">
        <v>-0.21563340592419278</v>
      </c>
      <c r="G53" s="11">
        <v>8.6867551716975218</v>
      </c>
      <c r="H53" s="11">
        <v>7.9358577906026735</v>
      </c>
      <c r="I53" s="11">
        <f t="shared" si="0"/>
        <v>8.3113064811500976</v>
      </c>
      <c r="J53" s="2" t="s">
        <v>17</v>
      </c>
      <c r="K53" s="2">
        <v>64.150000000000006</v>
      </c>
      <c r="L53" s="2" t="s">
        <v>104</v>
      </c>
      <c r="O53" s="13"/>
      <c r="P53" s="1" t="s">
        <v>79</v>
      </c>
    </row>
    <row r="54" spans="1:17">
      <c r="A54" s="2" t="s">
        <v>12</v>
      </c>
      <c r="B54" s="14" t="s">
        <v>13</v>
      </c>
      <c r="C54" s="8">
        <v>4067.2685652499999</v>
      </c>
      <c r="D54" s="8">
        <v>5942.3001119700002</v>
      </c>
      <c r="E54" s="8">
        <v>7156.3293008099999</v>
      </c>
      <c r="F54" s="3">
        <v>0.32645870196911742</v>
      </c>
      <c r="G54" s="11">
        <v>8.7828777164066825</v>
      </c>
      <c r="H54" s="11">
        <v>6.8481122918766966</v>
      </c>
      <c r="I54" s="11">
        <f t="shared" si="0"/>
        <v>7.81549500414169</v>
      </c>
      <c r="J54" s="2" t="s">
        <v>39</v>
      </c>
      <c r="K54" s="2">
        <v>1.28</v>
      </c>
      <c r="L54" s="2"/>
      <c r="O54" s="13"/>
    </row>
    <row r="55" spans="1:17">
      <c r="A55" s="2" t="s">
        <v>28</v>
      </c>
      <c r="B55" s="6" t="s">
        <v>27</v>
      </c>
      <c r="C55" s="8">
        <v>4568.2149516600002</v>
      </c>
      <c r="D55" s="8">
        <v>5620.74326802</v>
      </c>
      <c r="E55" s="8">
        <v>7150.6633200899996</v>
      </c>
      <c r="F55" s="3">
        <v>0.25112268799514581</v>
      </c>
      <c r="G55" s="11">
        <v>6.9684266273969051</v>
      </c>
      <c r="H55" s="11">
        <v>7.3935418824902976</v>
      </c>
      <c r="I55" s="11">
        <f t="shared" si="0"/>
        <v>7.1809842549436009</v>
      </c>
      <c r="J55" s="2" t="s">
        <v>29</v>
      </c>
      <c r="K55" s="2">
        <v>12.52</v>
      </c>
      <c r="L55" s="2"/>
      <c r="O55" s="13"/>
    </row>
    <row r="56" spans="1:17">
      <c r="A56" s="2" t="s">
        <v>12</v>
      </c>
      <c r="B56" s="14" t="s">
        <v>45</v>
      </c>
      <c r="C56" s="8">
        <v>5221.4384591400003</v>
      </c>
      <c r="D56" s="8">
        <v>6611.6656000000003</v>
      </c>
      <c r="E56" s="8">
        <v>6986.06077207</v>
      </c>
      <c r="F56" s="3">
        <v>0.15670096469564654</v>
      </c>
      <c r="G56" s="11">
        <v>5.5013656180256838</v>
      </c>
      <c r="H56" s="11">
        <v>6.1506581770510547</v>
      </c>
      <c r="I56" s="11">
        <f t="shared" si="0"/>
        <v>5.8260118975383692</v>
      </c>
      <c r="J56" s="2" t="s">
        <v>46</v>
      </c>
      <c r="K56" s="2">
        <v>3.43</v>
      </c>
      <c r="L56" s="2"/>
      <c r="O56" s="13"/>
    </row>
    <row r="57" spans="1:17">
      <c r="A57" s="2" t="s">
        <v>25</v>
      </c>
      <c r="B57" s="14" t="s">
        <v>53</v>
      </c>
      <c r="C57" s="8">
        <v>5855.70632002</v>
      </c>
      <c r="D57" s="8">
        <v>6059.7611671100003</v>
      </c>
      <c r="E57" s="8">
        <v>6654.9403233000003</v>
      </c>
      <c r="F57" s="3">
        <v>6.6061940658330043E-2</v>
      </c>
      <c r="G57" s="11">
        <v>5.1537988509602952</v>
      </c>
      <c r="H57" s="11">
        <v>5.1118954676517321</v>
      </c>
      <c r="I57" s="11">
        <f t="shared" si="0"/>
        <v>5.1328471593060137</v>
      </c>
      <c r="J57" s="2" t="s">
        <v>94</v>
      </c>
      <c r="K57" s="2">
        <v>15</v>
      </c>
      <c r="L57" s="2"/>
      <c r="O57" s="13"/>
    </row>
    <row r="58" spans="1:17">
      <c r="A58" s="2" t="s">
        <v>9</v>
      </c>
      <c r="B58" s="6" t="s">
        <v>43</v>
      </c>
      <c r="C58" s="8">
        <v>4601.5824770999998</v>
      </c>
      <c r="D58" s="8">
        <v>5585.0844235300001</v>
      </c>
      <c r="E58" s="8">
        <v>6469.3271120099998</v>
      </c>
      <c r="F58" s="3">
        <v>0.18570308626840348</v>
      </c>
      <c r="G58" s="11">
        <v>5.5445495944846321</v>
      </c>
      <c r="H58" s="11">
        <v>5.7400969046627122</v>
      </c>
      <c r="I58" s="11">
        <f t="shared" si="0"/>
        <v>5.6423232495736722</v>
      </c>
      <c r="J58" s="2" t="s">
        <v>44</v>
      </c>
      <c r="K58" s="2">
        <v>9.86</v>
      </c>
      <c r="L58" s="2" t="s">
        <v>105</v>
      </c>
      <c r="O58" s="13"/>
      <c r="Q58" s="1" t="s">
        <v>79</v>
      </c>
    </row>
    <row r="59" spans="1:17">
      <c r="A59" s="2" t="s">
        <v>41</v>
      </c>
      <c r="B59" s="14" t="s">
        <v>40</v>
      </c>
      <c r="C59" s="8">
        <v>4692.8081706900002</v>
      </c>
      <c r="D59" s="8">
        <v>5407.0931398100001</v>
      </c>
      <c r="E59" s="8">
        <v>6363.9283898900003</v>
      </c>
      <c r="F59" s="3">
        <v>0.16451809472498025</v>
      </c>
      <c r="G59" s="11">
        <v>5.4026914080930091</v>
      </c>
      <c r="H59" s="11">
        <v>5.4482100733715901</v>
      </c>
      <c r="I59" s="11">
        <f t="shared" si="0"/>
        <v>5.4254507407323</v>
      </c>
      <c r="J59" s="2" t="s">
        <v>42</v>
      </c>
      <c r="K59" s="2">
        <v>10.62</v>
      </c>
      <c r="L59" s="2"/>
      <c r="O59" s="13"/>
    </row>
    <row r="60" spans="1:17">
      <c r="A60" s="2" t="s">
        <v>18</v>
      </c>
      <c r="B60" s="6" t="s">
        <v>63</v>
      </c>
      <c r="C60" s="8">
        <v>5689.9704184499997</v>
      </c>
      <c r="D60" s="8">
        <v>5907.7115992999998</v>
      </c>
      <c r="E60" s="8">
        <v>6165.23246948</v>
      </c>
      <c r="F60" s="3">
        <v>4.0925683230181198E-2</v>
      </c>
      <c r="G60" s="11">
        <v>5.8111017764834791</v>
      </c>
      <c r="H60" s="11">
        <v>5.8590083837144613</v>
      </c>
      <c r="I60" s="11">
        <f t="shared" si="0"/>
        <v>5.8350550800989698</v>
      </c>
      <c r="J60" s="2" t="s">
        <v>64</v>
      </c>
      <c r="K60" s="2">
        <v>79.56</v>
      </c>
      <c r="L60" s="2" t="s">
        <v>104</v>
      </c>
      <c r="O60" s="13"/>
      <c r="P60" s="1" t="s">
        <v>79</v>
      </c>
    </row>
    <row r="61" spans="1:17">
      <c r="A61" s="2" t="s">
        <v>12</v>
      </c>
      <c r="B61" s="14" t="s">
        <v>62</v>
      </c>
      <c r="C61" s="8">
        <v>3972.1236151799999</v>
      </c>
      <c r="D61" s="8">
        <v>4619.9389686100003</v>
      </c>
      <c r="E61" s="8">
        <v>5124.92393997</v>
      </c>
      <c r="F61" s="3">
        <v>0.13587969033342495</v>
      </c>
      <c r="G61" s="11">
        <v>6.8312264240667417</v>
      </c>
      <c r="H61" s="11">
        <v>7.0155548167750021</v>
      </c>
      <c r="I61" s="11">
        <f t="shared" si="0"/>
        <v>6.9233906204208715</v>
      </c>
      <c r="J61" s="2" t="s">
        <v>46</v>
      </c>
      <c r="K61" s="2">
        <v>2.34</v>
      </c>
      <c r="L61" s="2"/>
      <c r="O61" s="13"/>
    </row>
    <row r="62" spans="1:17">
      <c r="A62" s="2" t="s">
        <v>35</v>
      </c>
      <c r="B62" s="14" t="s">
        <v>36</v>
      </c>
      <c r="C62" s="8">
        <v>3335.6770872100001</v>
      </c>
      <c r="D62" s="8">
        <v>3795.3394500099998</v>
      </c>
      <c r="E62" s="8">
        <v>5021.9530592800002</v>
      </c>
      <c r="F62" s="3">
        <v>0.22699932441735404</v>
      </c>
      <c r="G62" s="11">
        <v>5.9038212210085197</v>
      </c>
      <c r="H62" s="11">
        <v>7.0359700393789844</v>
      </c>
      <c r="I62" s="11">
        <f t="shared" si="0"/>
        <v>6.4698956301937525</v>
      </c>
      <c r="J62" s="2" t="s">
        <v>59</v>
      </c>
      <c r="K62" s="2">
        <v>18.920000000000002</v>
      </c>
      <c r="L62" s="2"/>
      <c r="O62" s="13"/>
    </row>
    <row r="63" spans="1:17">
      <c r="A63" s="2" t="s">
        <v>12</v>
      </c>
      <c r="B63" s="6" t="s">
        <v>71</v>
      </c>
      <c r="C63" s="8">
        <v>1756.97664833</v>
      </c>
      <c r="D63" s="8">
        <v>2069.2944244700002</v>
      </c>
      <c r="E63" s="8">
        <v>3402.3603787299999</v>
      </c>
      <c r="F63" s="3">
        <v>0.39157674150389377</v>
      </c>
      <c r="G63" s="11">
        <v>3.9906654116063089</v>
      </c>
      <c r="H63" s="11">
        <v>4.9560065086557055</v>
      </c>
      <c r="I63" s="11">
        <f t="shared" si="0"/>
        <v>4.4733359601310072</v>
      </c>
      <c r="J63" s="2" t="s">
        <v>19</v>
      </c>
      <c r="K63" s="2">
        <v>200.6</v>
      </c>
      <c r="L63" s="2" t="s">
        <v>104</v>
      </c>
      <c r="O63" s="13"/>
      <c r="P63" s="1" t="s">
        <v>79</v>
      </c>
    </row>
    <row r="64" spans="1:17">
      <c r="O64" s="13"/>
    </row>
    <row r="65" spans="1:15">
      <c r="O65" s="13"/>
    </row>
    <row r="66" spans="1:15">
      <c r="O66" s="13"/>
    </row>
    <row r="69" spans="1:15">
      <c r="A69" s="1" t="s">
        <v>84</v>
      </c>
    </row>
    <row r="70" spans="1:15">
      <c r="A70" s="1" t="s">
        <v>85</v>
      </c>
    </row>
    <row r="71" spans="1:15">
      <c r="A71" s="1" t="s">
        <v>86</v>
      </c>
    </row>
    <row r="72" spans="1:15">
      <c r="A72" s="1" t="s">
        <v>87</v>
      </c>
    </row>
    <row r="74" spans="1:15">
      <c r="A74" s="1" t="s">
        <v>88</v>
      </c>
    </row>
    <row r="75" spans="1:15">
      <c r="A75" s="1" t="s">
        <v>89</v>
      </c>
    </row>
    <row r="76" spans="1:15">
      <c r="A76" s="1" t="s">
        <v>90</v>
      </c>
    </row>
    <row r="77" spans="1:15">
      <c r="A77" s="1" t="s">
        <v>91</v>
      </c>
    </row>
    <row r="78" spans="1:15">
      <c r="A78" s="1" t="s">
        <v>92</v>
      </c>
    </row>
    <row r="79" spans="1:15">
      <c r="A79" s="1" t="s">
        <v>93</v>
      </c>
    </row>
  </sheetData>
  <autoFilter ref="A5:S63">
    <sortState ref="A6:R63">
      <sortCondition descending="1" ref="E5:E6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35" sqref="C35"/>
    </sheetView>
  </sheetViews>
  <sheetFormatPr defaultRowHeight="16.5"/>
  <cols>
    <col min="1" max="1" width="11.875" bestFit="1" customWidth="1"/>
    <col min="2" max="4" width="14.5" bestFit="1" customWidth="1"/>
  </cols>
  <sheetData>
    <row r="1" spans="1:5">
      <c r="A1" s="80" t="s">
        <v>0</v>
      </c>
      <c r="B1" t="s">
        <v>367</v>
      </c>
      <c r="C1" t="s">
        <v>368</v>
      </c>
      <c r="D1" t="s">
        <v>369</v>
      </c>
    </row>
    <row r="2" spans="1:5">
      <c r="A2" s="81" t="s">
        <v>138</v>
      </c>
      <c r="B2" s="82">
        <v>3128.0769230769229</v>
      </c>
      <c r="C2" s="82">
        <v>3475</v>
      </c>
      <c r="D2" s="82">
        <v>4269.2307692307695</v>
      </c>
      <c r="E2" s="25">
        <f t="shared" ref="E2:E4" si="0">(D2/B2)^(1/2)-1</f>
        <v>0.16825084343991903</v>
      </c>
    </row>
    <row r="3" spans="1:5">
      <c r="A3" s="81" t="s">
        <v>130</v>
      </c>
      <c r="B3" s="82">
        <v>6106.8125</v>
      </c>
      <c r="C3" s="82">
        <v>6767.3125</v>
      </c>
      <c r="D3" s="82">
        <v>7143.1875</v>
      </c>
      <c r="E3" s="25">
        <f t="shared" si="0"/>
        <v>8.153040203271078E-2</v>
      </c>
    </row>
    <row r="4" spans="1:5">
      <c r="A4" s="81" t="s">
        <v>127</v>
      </c>
      <c r="B4" s="82">
        <v>2582.8275862068967</v>
      </c>
      <c r="C4" s="82">
        <v>2859.7586206896553</v>
      </c>
      <c r="D4" s="82">
        <v>3628.0689655172414</v>
      </c>
      <c r="E4" s="25">
        <f t="shared" si="0"/>
        <v>0.18519567724348907</v>
      </c>
    </row>
    <row r="5" spans="1:5">
      <c r="A5" s="81" t="s">
        <v>366</v>
      </c>
      <c r="B5" s="82">
        <v>3677.1724137931033</v>
      </c>
      <c r="C5" s="82">
        <v>4075.6034482758619</v>
      </c>
      <c r="D5" s="82">
        <v>4741.4655172413795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83"/>
  <sheetViews>
    <sheetView tabSelected="1" workbookViewId="0">
      <pane xSplit="2" ySplit="9" topLeftCell="C10" activePane="bottomRight" state="frozen"/>
      <selection pane="topRight" activeCell="C1" sqref="C1"/>
      <selection pane="bottomLeft" activeCell="A6" sqref="A6"/>
      <selection pane="bottomRight" activeCell="J16" sqref="J16"/>
    </sheetView>
  </sheetViews>
  <sheetFormatPr defaultRowHeight="13.5"/>
  <cols>
    <col min="1" max="1" width="15" style="1" bestFit="1" customWidth="1"/>
    <col min="2" max="2" width="9" style="1"/>
    <col min="3" max="3" width="9" style="9" customWidth="1"/>
    <col min="4" max="6" width="9" style="22"/>
    <col min="7" max="7" width="12.375" style="1" bestFit="1" customWidth="1"/>
    <col min="8" max="10" width="9" style="22"/>
    <col min="11" max="11" width="14.375" style="22" bestFit="1" customWidth="1"/>
    <col min="12" max="12" width="9" style="22"/>
    <col min="13" max="14" width="13.375" style="12" bestFit="1" customWidth="1"/>
    <col min="15" max="16" width="13.375" style="12" customWidth="1"/>
    <col min="17" max="17" width="21.25" style="12" bestFit="1" customWidth="1"/>
    <col min="18" max="18" width="11.25" style="12" bestFit="1" customWidth="1"/>
    <col min="19" max="19" width="11.25" style="12" customWidth="1"/>
    <col min="20" max="20" width="41.375" style="12" bestFit="1" customWidth="1"/>
    <col min="21" max="21" width="9" style="1"/>
    <col min="22" max="22" width="9" style="1" customWidth="1"/>
    <col min="23" max="16384" width="9" style="1"/>
  </cols>
  <sheetData>
    <row r="1" spans="1:22">
      <c r="T1" s="58" t="s">
        <v>220</v>
      </c>
    </row>
    <row r="2" spans="1:22" ht="16.5">
      <c r="O2" s="58" t="s">
        <v>218</v>
      </c>
      <c r="P2" s="57"/>
      <c r="T2" s="38" t="s">
        <v>73</v>
      </c>
    </row>
    <row r="3" spans="1:22">
      <c r="O3" s="58" t="s">
        <v>219</v>
      </c>
      <c r="P3" s="14"/>
      <c r="T3" s="38" t="s">
        <v>69</v>
      </c>
    </row>
    <row r="4" spans="1:22">
      <c r="L4" s="26" t="s">
        <v>121</v>
      </c>
      <c r="T4" s="38" t="s">
        <v>34</v>
      </c>
    </row>
    <row r="5" spans="1:22">
      <c r="L5" s="27" t="s">
        <v>111</v>
      </c>
      <c r="T5" s="38" t="s">
        <v>22</v>
      </c>
    </row>
    <row r="6" spans="1:22">
      <c r="B6" s="1" t="s">
        <v>77</v>
      </c>
      <c r="C6" s="9" t="s">
        <v>107</v>
      </c>
      <c r="L6" s="27" t="s">
        <v>112</v>
      </c>
      <c r="T6" s="38" t="s">
        <v>19</v>
      </c>
    </row>
    <row r="7" spans="1:22">
      <c r="B7" s="1" t="s">
        <v>78</v>
      </c>
      <c r="C7" s="9" t="s">
        <v>107</v>
      </c>
      <c r="L7" s="27" t="s">
        <v>120</v>
      </c>
      <c r="T7" s="38" t="s">
        <v>63</v>
      </c>
    </row>
    <row r="8" spans="1:22" ht="16.5">
      <c r="C8" s="78" t="s">
        <v>359</v>
      </c>
      <c r="D8" s="36"/>
      <c r="E8" s="36"/>
      <c r="F8" s="34"/>
      <c r="H8" s="78" t="s">
        <v>360</v>
      </c>
      <c r="I8" s="36"/>
      <c r="J8" s="36"/>
      <c r="K8" s="34"/>
      <c r="L8" s="27" t="s">
        <v>115</v>
      </c>
      <c r="M8" s="35" t="s">
        <v>195</v>
      </c>
      <c r="N8" s="36"/>
    </row>
    <row r="9" spans="1:22">
      <c r="A9" s="4" t="s">
        <v>5</v>
      </c>
      <c r="B9" s="15" t="s">
        <v>0</v>
      </c>
      <c r="C9" s="7" t="s">
        <v>1</v>
      </c>
      <c r="D9" s="23" t="s">
        <v>2</v>
      </c>
      <c r="E9" s="23" t="s">
        <v>3</v>
      </c>
      <c r="F9" s="23" t="s">
        <v>361</v>
      </c>
      <c r="G9" s="5" t="s">
        <v>4</v>
      </c>
      <c r="H9" s="79" t="s">
        <v>363</v>
      </c>
      <c r="I9" s="79" t="s">
        <v>364</v>
      </c>
      <c r="J9" s="79" t="s">
        <v>365</v>
      </c>
      <c r="K9" s="79" t="s">
        <v>362</v>
      </c>
      <c r="L9" s="28" t="s">
        <v>110</v>
      </c>
      <c r="M9" s="10" t="s">
        <v>6</v>
      </c>
      <c r="N9" s="10" t="s">
        <v>7</v>
      </c>
      <c r="O9" s="10" t="s">
        <v>106</v>
      </c>
      <c r="P9" s="10" t="s">
        <v>80</v>
      </c>
      <c r="Q9" s="79" t="s">
        <v>196</v>
      </c>
      <c r="R9" s="79" t="s">
        <v>198</v>
      </c>
      <c r="S9" s="79" t="s">
        <v>199</v>
      </c>
      <c r="T9" s="79" t="s">
        <v>214</v>
      </c>
      <c r="U9" s="4" t="s">
        <v>76</v>
      </c>
      <c r="V9" s="4" t="s">
        <v>75</v>
      </c>
    </row>
    <row r="10" spans="1:22" ht="14.25" thickBot="1">
      <c r="A10" s="2" t="s">
        <v>12</v>
      </c>
      <c r="B10" s="37" t="s">
        <v>39</v>
      </c>
      <c r="C10" s="8">
        <v>9069.4529003700009</v>
      </c>
      <c r="D10" s="24">
        <v>9526.1138461200007</v>
      </c>
      <c r="E10" s="24">
        <v>8938.9820329400009</v>
      </c>
      <c r="F10" s="24"/>
      <c r="G10" s="3">
        <v>-7.2189306733975167E-3</v>
      </c>
      <c r="H10" s="24">
        <f>VLOOKUP(B10, 주요현황_19!$A$8:$I$88, 9, 0)</f>
        <v>8489</v>
      </c>
      <c r="I10" s="24">
        <f>VLOOKUP(B10, 주요현황_20!$A$8:$I$88, 9, 0)</f>
        <v>7913</v>
      </c>
      <c r="J10" s="24">
        <f>VLOOKUP(B10, 주요현황_21!$A$8:$I$88, 9, 0)</f>
        <v>8288</v>
      </c>
      <c r="K10" s="25">
        <f>(J10/H10)^(1/2)-1</f>
        <v>-1.19097716066906E-2</v>
      </c>
      <c r="L10" s="29" t="s">
        <v>113</v>
      </c>
      <c r="M10" s="11">
        <v>7.9652464553807301</v>
      </c>
      <c r="N10" s="11">
        <v>6.3328840887132856</v>
      </c>
      <c r="O10" s="18">
        <f>(N10-M10)/M10</f>
        <v>-0.20493557554201497</v>
      </c>
      <c r="P10" s="11">
        <f>AVERAGE(M10:N10)</f>
        <v>7.1490652720470074</v>
      </c>
      <c r="Q10" s="11" t="str">
        <f>VLOOKUP(B10, 'REF)서울, 지방 여부'!$A$2:$D$62, 3, 0)</f>
        <v>서울</v>
      </c>
      <c r="R10" s="56">
        <f>VLOOKUP(B10, 'REF)여신 팀수 및 거래처수'!$B$4:$J$63, 9, 0)</f>
        <v>49</v>
      </c>
      <c r="S10" s="56">
        <f>VLOOKUP(B10, 'REF)여신 팀수 및 거래처수'!$B$4:$J$63, 2, 0)</f>
        <v>2</v>
      </c>
      <c r="T10" s="11" t="s">
        <v>215</v>
      </c>
      <c r="U10" s="2" t="s">
        <v>90</v>
      </c>
      <c r="V10" s="2">
        <v>1.28</v>
      </c>
    </row>
    <row r="11" spans="1:22" ht="14.25" thickBot="1">
      <c r="A11" s="2" t="s">
        <v>12</v>
      </c>
      <c r="B11" s="83" t="s">
        <v>13</v>
      </c>
      <c r="C11" s="8">
        <v>4067.2685652499999</v>
      </c>
      <c r="D11" s="24">
        <v>5942.3001119700002</v>
      </c>
      <c r="E11" s="24">
        <v>7156.3293008099999</v>
      </c>
      <c r="F11" s="24"/>
      <c r="G11" s="3">
        <v>0.32645870196911742</v>
      </c>
      <c r="H11" s="24">
        <f>VLOOKUP(B11, 주요현황_19!$A$8:$I$88, 9, 0)</f>
        <v>4621</v>
      </c>
      <c r="I11" s="24">
        <f>VLOOKUP(B11, 주요현황_20!$A$8:$I$88, 9, 0)</f>
        <v>4262</v>
      </c>
      <c r="J11" s="24">
        <f>VLOOKUP(B11, 주요현황_21!$A$8:$I$88, 9, 0)</f>
        <v>5496</v>
      </c>
      <c r="K11" s="25">
        <f t="shared" ref="K11:K67" si="0">(J11/H11)^(1/2)-1</f>
        <v>9.0574598047323374E-2</v>
      </c>
      <c r="L11" s="29" t="s">
        <v>113</v>
      </c>
      <c r="M11" s="11">
        <v>8.7828777164066825</v>
      </c>
      <c r="N11" s="11">
        <v>6.8481122918766966</v>
      </c>
      <c r="O11" s="18">
        <f>(N11-M11)/M11</f>
        <v>-0.22028832542160814</v>
      </c>
      <c r="P11" s="11">
        <f>AVERAGE(M11:N11)</f>
        <v>7.81549500414169</v>
      </c>
      <c r="Q11" s="11" t="str">
        <f>VLOOKUP(B11, 'REF)서울, 지방 여부'!$A$2:$D$62, 3, 0)</f>
        <v>서울</v>
      </c>
      <c r="R11" s="56">
        <f>VLOOKUP(B11, 'REF)여신 팀수 및 거래처수'!$B$4:$J$63, 9, 0)</f>
        <v>40</v>
      </c>
      <c r="S11" s="56">
        <f>VLOOKUP(B11, 'REF)여신 팀수 및 거래처수'!$B$4:$J$63, 2, 0)</f>
        <v>1</v>
      </c>
      <c r="T11" s="11" t="s">
        <v>217</v>
      </c>
      <c r="U11" s="2" t="s">
        <v>39</v>
      </c>
      <c r="V11" s="2">
        <v>1.28</v>
      </c>
    </row>
    <row r="12" spans="1:22" hidden="1">
      <c r="A12" s="2" t="s">
        <v>41</v>
      </c>
      <c r="B12" s="6" t="s">
        <v>51</v>
      </c>
      <c r="C12" s="8">
        <v>13830.562127699999</v>
      </c>
      <c r="D12" s="24">
        <v>13650.24856704</v>
      </c>
      <c r="E12" s="24">
        <v>14788.1452104</v>
      </c>
      <c r="F12" s="25">
        <f>(E12-D12)/D12</f>
        <v>8.3360873450141731E-2</v>
      </c>
      <c r="G12" s="3">
        <v>3.4039043515631695E-2</v>
      </c>
      <c r="H12" s="24">
        <f>VLOOKUP(B12, 주요현황_19!$A$8:$I$88, 9, 0)</f>
        <v>8838</v>
      </c>
      <c r="I12" s="24">
        <f>VLOOKUP(B12, 주요현황_20!$A$8:$I$88, 9, 0)</f>
        <v>8249</v>
      </c>
      <c r="J12" s="24">
        <f>VLOOKUP(B12, 주요현황_21!$A$8:$I$88, 9, 0)</f>
        <v>10493</v>
      </c>
      <c r="K12" s="25">
        <f t="shared" si="0"/>
        <v>8.9614409314895394E-2</v>
      </c>
      <c r="L12" s="29" t="s">
        <v>109</v>
      </c>
      <c r="M12" s="11">
        <v>8.1652280868669873</v>
      </c>
      <c r="N12" s="11">
        <v>8.5187611532678478</v>
      </c>
      <c r="O12" s="18">
        <f t="shared" ref="O12:O67" si="1">(N12-M12)/M12</f>
        <v>4.3297390181847542E-2</v>
      </c>
      <c r="P12" s="11">
        <f>AVERAGE(M12:N12)</f>
        <v>8.3419946200674175</v>
      </c>
      <c r="Q12" s="11" t="str">
        <f>VLOOKUP(B12, 'REF)서울, 지방 여부'!$A$2:$D$62, 3, 0)</f>
        <v>경기</v>
      </c>
      <c r="R12" s="56">
        <f>VLOOKUP(B12, 'REF)여신 팀수 및 거래처수'!$B$4:$J$63, 9, 0)</f>
        <v>137</v>
      </c>
      <c r="S12" s="56">
        <f>VLOOKUP(B12, 'REF)여신 팀수 및 거래처수'!$B$4:$J$63, 2, 0)</f>
        <v>3</v>
      </c>
      <c r="T12" s="11"/>
      <c r="U12" s="2" t="s">
        <v>52</v>
      </c>
      <c r="V12" s="2">
        <v>1.88</v>
      </c>
    </row>
    <row r="13" spans="1:22" hidden="1">
      <c r="A13" s="2" t="s">
        <v>12</v>
      </c>
      <c r="B13" s="6" t="s">
        <v>61</v>
      </c>
      <c r="C13" s="8">
        <v>7091.9321209199998</v>
      </c>
      <c r="D13" s="24">
        <v>9584.5608787100009</v>
      </c>
      <c r="E13" s="24">
        <v>11793.53528681</v>
      </c>
      <c r="F13" s="25">
        <f>(E13-D13)/D13</f>
        <v>0.23047215579868149</v>
      </c>
      <c r="G13" s="3">
        <v>0.28955455646041761</v>
      </c>
      <c r="H13" s="24">
        <f>VLOOKUP(B13, 주요현황_19!$A$8:$I$88, 9, 0)</f>
        <v>7744</v>
      </c>
      <c r="I13" s="24">
        <f>VLOOKUP(B13, 주요현황_20!$A$8:$I$88, 9, 0)</f>
        <v>6430</v>
      </c>
      <c r="J13" s="24">
        <f>VLOOKUP(B13, 주요현황_21!$A$8:$I$88, 9, 0)</f>
        <v>8005</v>
      </c>
      <c r="K13" s="25">
        <f t="shared" si="0"/>
        <v>1.671210890629915E-2</v>
      </c>
      <c r="L13" s="29" t="s">
        <v>109</v>
      </c>
      <c r="M13" s="11">
        <v>8.3304332927754157</v>
      </c>
      <c r="N13" s="11">
        <v>9.5250144786630155</v>
      </c>
      <c r="O13" s="18">
        <f t="shared" si="1"/>
        <v>0.14339964608126718</v>
      </c>
      <c r="P13" s="11">
        <f>AVERAGE(M13:N13)</f>
        <v>8.9277238857192156</v>
      </c>
      <c r="Q13" s="11" t="str">
        <f>VLOOKUP(B13, 'REF)서울, 지방 여부'!$A$2:$D$62, 3, 0)</f>
        <v>서울</v>
      </c>
      <c r="R13" s="56">
        <f>VLOOKUP(B13, 'REF)여신 팀수 및 거래처수'!$B$4:$J$63, 9, 0)</f>
        <v>92</v>
      </c>
      <c r="S13" s="56">
        <f>VLOOKUP(B13, 'REF)여신 팀수 및 거래처수'!$B$4:$J$63, 2, 0)</f>
        <v>2</v>
      </c>
      <c r="T13" s="11" t="s">
        <v>215</v>
      </c>
      <c r="U13" s="2" t="s">
        <v>62</v>
      </c>
      <c r="V13" s="2">
        <v>2.33</v>
      </c>
    </row>
    <row r="14" spans="1:22">
      <c r="A14" s="2" t="s">
        <v>12</v>
      </c>
      <c r="B14" s="21" t="s">
        <v>62</v>
      </c>
      <c r="C14" s="8">
        <v>3972.1236151799999</v>
      </c>
      <c r="D14" s="24">
        <v>4619.9389686100003</v>
      </c>
      <c r="E14" s="24">
        <v>5124.92393997</v>
      </c>
      <c r="F14" s="24"/>
      <c r="G14" s="3">
        <v>0.13587969033342495</v>
      </c>
      <c r="H14" s="24">
        <f>VLOOKUP(B14, 주요현황_19!$A$8:$I$88, 9, 0)</f>
        <v>3045</v>
      </c>
      <c r="I14" s="24">
        <f>VLOOKUP(B14, 주요현황_20!$A$8:$I$88, 9, 0)</f>
        <v>3967</v>
      </c>
      <c r="J14" s="24">
        <f>VLOOKUP(B14, 주요현황_21!$A$8:$I$88, 9, 0)</f>
        <v>4101</v>
      </c>
      <c r="K14" s="25">
        <f t="shared" si="0"/>
        <v>0.16051627716144079</v>
      </c>
      <c r="L14" s="29" t="s">
        <v>113</v>
      </c>
      <c r="M14" s="11">
        <v>6.8312264240667417</v>
      </c>
      <c r="N14" s="11">
        <v>7.0155548167750021</v>
      </c>
      <c r="O14" s="18">
        <f t="shared" si="1"/>
        <v>2.6983206420865005E-2</v>
      </c>
      <c r="P14" s="11">
        <f>AVERAGE(M14:N14)</f>
        <v>6.9233906204208715</v>
      </c>
      <c r="Q14" s="11" t="str">
        <f>VLOOKUP(B14, 'REF)서울, 지방 여부'!$A$2:$D$62, 3, 0)</f>
        <v>서울</v>
      </c>
      <c r="R14" s="56">
        <f>VLOOKUP(B14, 'REF)여신 팀수 및 거래처수'!$B$4:$J$63, 9, 0)</f>
        <v>70</v>
      </c>
      <c r="S14" s="56">
        <f>VLOOKUP(B14, 'REF)여신 팀수 및 거래처수'!$B$4:$J$63, 2, 0)</f>
        <v>2</v>
      </c>
      <c r="T14" s="11" t="s">
        <v>215</v>
      </c>
      <c r="U14" s="2" t="s">
        <v>46</v>
      </c>
      <c r="V14" s="2">
        <v>2.34</v>
      </c>
    </row>
    <row r="15" spans="1:22" hidden="1">
      <c r="A15" s="2" t="s">
        <v>9</v>
      </c>
      <c r="B15" s="6" t="s">
        <v>55</v>
      </c>
      <c r="C15" s="8">
        <v>33238.338415309998</v>
      </c>
      <c r="D15" s="24">
        <v>38183.91995833</v>
      </c>
      <c r="E15" s="24">
        <v>39390.41907774</v>
      </c>
      <c r="F15" s="25">
        <f>(E15-D15)/D15</f>
        <v>3.1597047153007055E-2</v>
      </c>
      <c r="G15" s="3">
        <v>8.8618343526845722E-2</v>
      </c>
      <c r="H15" s="24">
        <f>VLOOKUP(B15, 주요현황_19!$A$8:$I$88, 9, 0)</f>
        <v>8643</v>
      </c>
      <c r="I15" s="24">
        <f>VLOOKUP(B15, 주요현황_20!$A$8:$I$88, 9, 0)</f>
        <v>10630</v>
      </c>
      <c r="J15" s="24">
        <f>VLOOKUP(B15, 주요현황_21!$A$8:$I$88, 9, 0)</f>
        <v>11936</v>
      </c>
      <c r="K15" s="25">
        <f t="shared" si="0"/>
        <v>0.17516040050268789</v>
      </c>
      <c r="L15" s="29" t="s">
        <v>109</v>
      </c>
      <c r="M15" s="11">
        <v>11.052467858226461</v>
      </c>
      <c r="N15" s="11">
        <v>13.739077415228762</v>
      </c>
      <c r="O15" s="18">
        <f t="shared" si="1"/>
        <v>0.24307779868390489</v>
      </c>
      <c r="P15" s="11">
        <f>AVERAGE(M15:N15)</f>
        <v>12.39577263672761</v>
      </c>
      <c r="Q15" s="11" t="str">
        <f>VLOOKUP(B15, 'REF)서울, 지방 여부'!$A$2:$D$62, 3, 0)</f>
        <v>서울</v>
      </c>
      <c r="R15" s="56">
        <f>VLOOKUP(B15, 'REF)여신 팀수 및 거래처수'!$B$4:$J$63, 9, 0)</f>
        <v>113</v>
      </c>
      <c r="S15" s="56">
        <f>VLOOKUP(B15, 'REF)여신 팀수 및 거래처수'!$B$4:$J$63, 2, 0)</f>
        <v>2</v>
      </c>
      <c r="T15" s="11" t="s">
        <v>215</v>
      </c>
      <c r="U15" s="2" t="s">
        <v>54</v>
      </c>
      <c r="V15" s="2">
        <v>2.39</v>
      </c>
    </row>
    <row r="16" spans="1:22">
      <c r="A16" s="2" t="s">
        <v>9</v>
      </c>
      <c r="B16" s="6" t="s">
        <v>54</v>
      </c>
      <c r="C16" s="8">
        <v>3322.2759873599998</v>
      </c>
      <c r="D16" s="24">
        <v>7301.8880792199998</v>
      </c>
      <c r="E16" s="24">
        <v>9123.0232703900001</v>
      </c>
      <c r="F16" s="24"/>
      <c r="G16" s="3">
        <v>0.65711076155379256</v>
      </c>
      <c r="H16" s="24">
        <f>VLOOKUP(B16, 주요현황_19!$A$8:$I$88, 9, 0)</f>
        <v>4109</v>
      </c>
      <c r="I16" s="24">
        <f>VLOOKUP(B16, 주요현황_20!$A$8:$I$88, 9, 0)</f>
        <v>6115</v>
      </c>
      <c r="J16" s="24">
        <f>VLOOKUP(B16, 주요현황_21!$A$8:$I$88, 9, 0)</f>
        <v>6686</v>
      </c>
      <c r="K16" s="25">
        <f t="shared" si="0"/>
        <v>0.2756017767775274</v>
      </c>
      <c r="L16" s="30" t="s">
        <v>113</v>
      </c>
      <c r="M16" s="11">
        <v>8.138156684489287</v>
      </c>
      <c r="N16" s="11">
        <v>9.7542316718429198</v>
      </c>
      <c r="O16" s="18">
        <f t="shared" si="1"/>
        <v>0.19857997947296221</v>
      </c>
      <c r="P16" s="11">
        <f>AVERAGE(M16:N16)</f>
        <v>8.9461941781661025</v>
      </c>
      <c r="Q16" s="11" t="str">
        <f>VLOOKUP(B16, 'REF)서울, 지방 여부'!$A$2:$D$62, 3, 0)</f>
        <v>서울</v>
      </c>
      <c r="R16" s="56">
        <f>VLOOKUP(B16, 'REF)여신 팀수 및 거래처수'!$B$4:$J$63, 9, 0)</f>
        <v>107</v>
      </c>
      <c r="S16" s="56">
        <f>VLOOKUP(B16, 'REF)여신 팀수 및 거래처수'!$B$4:$J$63, 2, 0)</f>
        <v>2</v>
      </c>
      <c r="T16" s="11" t="s">
        <v>215</v>
      </c>
      <c r="U16" s="2" t="s">
        <v>55</v>
      </c>
      <c r="V16" s="2">
        <v>2.4700000000000002</v>
      </c>
    </row>
    <row r="17" spans="1:22">
      <c r="A17" s="2" t="s">
        <v>9</v>
      </c>
      <c r="B17" s="6" t="s">
        <v>10</v>
      </c>
      <c r="C17" s="8">
        <v>9465.9434282500006</v>
      </c>
      <c r="D17" s="24">
        <v>10144.002522139999</v>
      </c>
      <c r="E17" s="24">
        <v>9223.54867509</v>
      </c>
      <c r="F17" s="24"/>
      <c r="G17" s="3">
        <v>-1.2886549527536983E-2</v>
      </c>
      <c r="H17" s="24">
        <f>VLOOKUP(B17, 주요현황_19!$A$8:$I$88, 9, 0)</f>
        <v>2442</v>
      </c>
      <c r="I17" s="24">
        <f>VLOOKUP(B17, 주요현황_20!$A$8:$I$88, 9, 0)</f>
        <v>2858</v>
      </c>
      <c r="J17" s="24">
        <f>VLOOKUP(B17, 주요현황_21!$A$8:$I$88, 9, 0)</f>
        <v>4063</v>
      </c>
      <c r="K17" s="25">
        <f t="shared" si="0"/>
        <v>0.28988377918328889</v>
      </c>
      <c r="L17" s="29" t="s">
        <v>113</v>
      </c>
      <c r="M17" s="11">
        <v>8.54592385293763</v>
      </c>
      <c r="N17" s="11">
        <v>9.2589812798981335</v>
      </c>
      <c r="O17" s="18">
        <f t="shared" si="1"/>
        <v>8.3438308043827528E-2</v>
      </c>
      <c r="P17" s="11">
        <f>AVERAGE(M17:N17)</f>
        <v>8.9024525664178817</v>
      </c>
      <c r="Q17" s="11" t="str">
        <f>VLOOKUP(B17, 'REF)서울, 지방 여부'!$A$2:$D$62, 3, 0)</f>
        <v>서울</v>
      </c>
      <c r="R17" s="56">
        <f>VLOOKUP(B17, 'REF)여신 팀수 및 거래처수'!$B$4:$J$63, 9, 0)</f>
        <v>121</v>
      </c>
      <c r="S17" s="56">
        <f>VLOOKUP(B17, 'REF)여신 팀수 및 거래처수'!$B$4:$J$63, 2, 0)</f>
        <v>2</v>
      </c>
      <c r="T17" s="11" t="s">
        <v>215</v>
      </c>
      <c r="U17" s="2" t="s">
        <v>8</v>
      </c>
      <c r="V17" s="2">
        <v>3.1</v>
      </c>
    </row>
    <row r="18" spans="1:22">
      <c r="A18" s="2" t="s">
        <v>9</v>
      </c>
      <c r="B18" s="6" t="s">
        <v>8</v>
      </c>
      <c r="C18" s="8">
        <v>9953.12802629</v>
      </c>
      <c r="D18" s="24">
        <v>11524.97148229</v>
      </c>
      <c r="E18" s="24">
        <v>10548.454256249999</v>
      </c>
      <c r="F18" s="25">
        <f>(E18-D18)/D18</f>
        <v>-8.4730554651747239E-2</v>
      </c>
      <c r="G18" s="19">
        <v>2.9472184291694514E-2</v>
      </c>
      <c r="H18" s="24">
        <f>VLOOKUP(B18, 주요현황_19!$A$8:$I$88, 9, 0)</f>
        <v>3294</v>
      </c>
      <c r="I18" s="24">
        <f>VLOOKUP(B18, 주요현황_20!$A$8:$I$88, 9, 0)</f>
        <v>3344</v>
      </c>
      <c r="J18" s="24">
        <f>VLOOKUP(B18, 주요현황_21!$A$8:$I$88, 9, 0)</f>
        <v>3113</v>
      </c>
      <c r="K18" s="25">
        <f t="shared" si="0"/>
        <v>-2.7862350803120495E-2</v>
      </c>
      <c r="L18" s="29" t="s">
        <v>113</v>
      </c>
      <c r="M18" s="11">
        <v>8.4833130405155295</v>
      </c>
      <c r="N18" s="11">
        <v>7.6616403691885981</v>
      </c>
      <c r="O18" s="18">
        <f t="shared" si="1"/>
        <v>-9.6857521041920483E-2</v>
      </c>
      <c r="P18" s="11">
        <f>AVERAGE(M18:N18)</f>
        <v>8.0724767048520647</v>
      </c>
      <c r="Q18" s="11" t="str">
        <f>VLOOKUP(B18, 'REF)서울, 지방 여부'!$A$2:$D$62, 3, 0)</f>
        <v>서울</v>
      </c>
      <c r="R18" s="56">
        <f>VLOOKUP(B18, 'REF)여신 팀수 및 거래처수'!$B$4:$J$63, 9, 0)</f>
        <v>90</v>
      </c>
      <c r="S18" s="56">
        <f>VLOOKUP(B18, 'REF)여신 팀수 및 거래처수'!$B$4:$J$63, 2, 0)</f>
        <v>2</v>
      </c>
      <c r="T18" s="11" t="s">
        <v>215</v>
      </c>
      <c r="U18" s="2" t="s">
        <v>10</v>
      </c>
      <c r="V18" s="2">
        <v>3.28</v>
      </c>
    </row>
    <row r="19" spans="1:22" hidden="1">
      <c r="A19" s="2" t="s">
        <v>12</v>
      </c>
      <c r="B19" s="6" t="s">
        <v>11</v>
      </c>
      <c r="C19" s="8">
        <v>14708.70723258</v>
      </c>
      <c r="D19" s="24">
        <v>17569.584525660001</v>
      </c>
      <c r="E19" s="24">
        <v>19646.06163154</v>
      </c>
      <c r="F19" s="25">
        <f>(E19-D19)/D19</f>
        <v>0.11818589693156088</v>
      </c>
      <c r="G19" s="3">
        <v>0.15571433260572909</v>
      </c>
      <c r="H19" s="24">
        <f>VLOOKUP(B19, 주요현황_19!$A$8:$I$88, 9, 0)</f>
        <v>12860</v>
      </c>
      <c r="I19" s="24">
        <f>VLOOKUP(B19, 주요현황_20!$A$8:$I$88, 9, 0)</f>
        <v>17342</v>
      </c>
      <c r="J19" s="24">
        <f>VLOOKUP(B19, 주요현황_21!$A$8:$I$88, 9, 0)</f>
        <v>18284</v>
      </c>
      <c r="K19" s="25">
        <f t="shared" si="0"/>
        <v>0.19238120554913651</v>
      </c>
      <c r="L19" s="29" t="s">
        <v>109</v>
      </c>
      <c r="M19" s="11">
        <v>12.93067434070165</v>
      </c>
      <c r="N19" s="11">
        <v>12.937359947755688</v>
      </c>
      <c r="O19" s="18">
        <f t="shared" si="1"/>
        <v>5.1703467877108587E-4</v>
      </c>
      <c r="P19" s="11">
        <f>AVERAGE(M19:N19)</f>
        <v>12.934017144228669</v>
      </c>
      <c r="Q19" s="11" t="str">
        <f>VLOOKUP(B19, 'REF)서울, 지방 여부'!$A$2:$D$62, 3, 0)</f>
        <v>서울</v>
      </c>
      <c r="R19" s="56">
        <f>VLOOKUP(B19, 'REF)여신 팀수 및 거래처수'!$B$4:$J$63, 9, 0)</f>
        <v>151</v>
      </c>
      <c r="S19" s="56">
        <f>VLOOKUP(B19, 'REF)여신 팀수 및 거래처수'!$B$4:$J$63, 2, 0)</f>
        <v>3</v>
      </c>
      <c r="T19" s="11"/>
      <c r="U19" s="2" t="s">
        <v>13</v>
      </c>
      <c r="V19" s="2">
        <v>3.33</v>
      </c>
    </row>
    <row r="20" spans="1:22">
      <c r="A20" s="2" t="s">
        <v>12</v>
      </c>
      <c r="B20" s="21" t="s">
        <v>45</v>
      </c>
      <c r="C20" s="8">
        <v>5221.4384591400003</v>
      </c>
      <c r="D20" s="24">
        <v>6611.6656000000003</v>
      </c>
      <c r="E20" s="24">
        <v>6986.06077207</v>
      </c>
      <c r="F20" s="24"/>
      <c r="G20" s="3">
        <v>0.15670096469564654</v>
      </c>
      <c r="H20" s="24">
        <f>VLOOKUP(B20, 주요현황_19!$A$8:$I$88, 9, 0)</f>
        <v>8428</v>
      </c>
      <c r="I20" s="24">
        <f>VLOOKUP(B20, 주요현황_20!$A$8:$I$88, 9, 0)</f>
        <v>7773</v>
      </c>
      <c r="J20" s="24">
        <f>VLOOKUP(B20, 주요현황_21!$A$8:$I$88, 9, 0)</f>
        <v>8987</v>
      </c>
      <c r="K20" s="25">
        <f t="shared" si="0"/>
        <v>3.2630878200068603E-2</v>
      </c>
      <c r="L20" s="29" t="s">
        <v>113</v>
      </c>
      <c r="M20" s="11">
        <v>5.5013656180256838</v>
      </c>
      <c r="N20" s="11">
        <v>6.1506581770510547</v>
      </c>
      <c r="O20" s="18">
        <f t="shared" si="1"/>
        <v>0.11802388790483395</v>
      </c>
      <c r="P20" s="11">
        <f>AVERAGE(M20:N20)</f>
        <v>5.8260118975383692</v>
      </c>
      <c r="Q20" s="11" t="str">
        <f>VLOOKUP(B20, 'REF)서울, 지방 여부'!$A$2:$D$62, 3, 0)</f>
        <v>서울</v>
      </c>
      <c r="R20" s="56">
        <f>VLOOKUP(B20, 'REF)여신 팀수 및 거래처수'!$B$4:$J$63, 9, 0)</f>
        <v>50</v>
      </c>
      <c r="S20" s="56">
        <f>VLOOKUP(B20, 'REF)여신 팀수 및 거래처수'!$B$4:$J$63, 2, 0)</f>
        <v>1</v>
      </c>
      <c r="T20" s="11" t="s">
        <v>217</v>
      </c>
      <c r="U20" s="2" t="s">
        <v>46</v>
      </c>
      <c r="V20" s="2">
        <v>3.43</v>
      </c>
    </row>
    <row r="21" spans="1:22" hidden="1">
      <c r="A21" s="2" t="s">
        <v>12</v>
      </c>
      <c r="B21" s="6" t="s">
        <v>46</v>
      </c>
      <c r="C21" s="8">
        <v>11206.69831666</v>
      </c>
      <c r="D21" s="24">
        <v>13827.096573479999</v>
      </c>
      <c r="E21" s="24">
        <v>15740.78528043</v>
      </c>
      <c r="F21" s="25">
        <f>(E21-D21)/D21</f>
        <v>0.13840134093085055</v>
      </c>
      <c r="G21" s="3">
        <v>0.18515282733712701</v>
      </c>
      <c r="H21" s="24">
        <f>VLOOKUP(B21, 주요현황_19!$A$8:$I$88, 9, 0)</f>
        <v>9789</v>
      </c>
      <c r="I21" s="24">
        <f>VLOOKUP(B21, 주요현황_20!$A$8:$I$88, 9, 0)</f>
        <v>11489</v>
      </c>
      <c r="J21" s="24">
        <f>VLOOKUP(B21, 주요현황_21!$A$8:$I$88, 9, 0)</f>
        <v>8962</v>
      </c>
      <c r="K21" s="25">
        <f t="shared" si="0"/>
        <v>-4.3173256273922211E-2</v>
      </c>
      <c r="L21" s="29" t="s">
        <v>109</v>
      </c>
      <c r="M21" s="11">
        <v>8.3825420944855296</v>
      </c>
      <c r="N21" s="11">
        <v>9.8979455947638773</v>
      </c>
      <c r="O21" s="18">
        <f t="shared" si="1"/>
        <v>0.18078089954063681</v>
      </c>
      <c r="P21" s="11">
        <f>AVERAGE(M21:N21)</f>
        <v>9.1402438446247025</v>
      </c>
      <c r="Q21" s="11" t="str">
        <f>VLOOKUP(B21, 'REF)서울, 지방 여부'!$A$2:$D$62, 3, 0)</f>
        <v>서울</v>
      </c>
      <c r="R21" s="56">
        <f>VLOOKUP(B21, 'REF)여신 팀수 및 거래처수'!$B$4:$J$63, 9, 0)</f>
        <v>123</v>
      </c>
      <c r="S21" s="56">
        <f>VLOOKUP(B21, 'REF)여신 팀수 및 거래처수'!$B$4:$J$63, 2, 0)</f>
        <v>2</v>
      </c>
      <c r="T21" s="11" t="s">
        <v>215</v>
      </c>
      <c r="U21" s="2" t="s">
        <v>45</v>
      </c>
      <c r="V21" s="2">
        <v>3.45</v>
      </c>
    </row>
    <row r="22" spans="1:22">
      <c r="A22" s="2" t="s">
        <v>12</v>
      </c>
      <c r="B22" s="21" t="s">
        <v>70</v>
      </c>
      <c r="C22" s="8">
        <v>5985.6873876400005</v>
      </c>
      <c r="D22" s="24">
        <v>6800.6960803499996</v>
      </c>
      <c r="E22" s="24">
        <v>7817.4622456300003</v>
      </c>
      <c r="F22" s="24"/>
      <c r="G22" s="3">
        <v>0.14281486447898462</v>
      </c>
      <c r="H22" s="24">
        <f>VLOOKUP(B22, 주요현황_19!$A$8:$I$88, 9, 0)</f>
        <v>9479</v>
      </c>
      <c r="I22" s="24">
        <f>VLOOKUP(B22, 주요현황_20!$A$8:$I$88, 9, 0)</f>
        <v>9069</v>
      </c>
      <c r="J22" s="24">
        <f>VLOOKUP(B22, 주요현황_21!$A$8:$I$88, 9, 0)</f>
        <v>8923</v>
      </c>
      <c r="K22" s="25">
        <f t="shared" si="0"/>
        <v>-2.9771148835912697E-2</v>
      </c>
      <c r="L22" s="29" t="s">
        <v>113</v>
      </c>
      <c r="M22" s="11">
        <v>6.6493534437422612</v>
      </c>
      <c r="N22" s="11">
        <v>8.9270064599414702</v>
      </c>
      <c r="O22" s="18">
        <f t="shared" si="1"/>
        <v>0.34253751668783966</v>
      </c>
      <c r="P22" s="11">
        <f>AVERAGE(M22:N22)</f>
        <v>7.7881799518418653</v>
      </c>
      <c r="Q22" s="11" t="str">
        <f>VLOOKUP(B22, 'REF)서울, 지방 여부'!$A$2:$D$62, 3, 0)</f>
        <v>서울</v>
      </c>
      <c r="R22" s="56">
        <f>VLOOKUP(B22, 'REF)여신 팀수 및 거래처수'!$B$4:$J$63, 9, 0)</f>
        <v>75</v>
      </c>
      <c r="S22" s="56">
        <f>VLOOKUP(B22, 'REF)여신 팀수 및 거래처수'!$B$4:$J$63, 2, 0)</f>
        <v>2</v>
      </c>
      <c r="T22" s="11" t="s">
        <v>215</v>
      </c>
      <c r="U22" s="2" t="s">
        <v>11</v>
      </c>
      <c r="V22" s="2">
        <v>3.82</v>
      </c>
    </row>
    <row r="23" spans="1:22">
      <c r="A23" s="2" t="s">
        <v>9</v>
      </c>
      <c r="B23" s="21" t="s">
        <v>44</v>
      </c>
      <c r="C23" s="8">
        <v>5551.5902519000001</v>
      </c>
      <c r="D23" s="24">
        <v>6812.9533365400002</v>
      </c>
      <c r="E23" s="24">
        <v>7519.6817578199998</v>
      </c>
      <c r="F23" s="24"/>
      <c r="G23" s="3">
        <v>0.16383396748646928</v>
      </c>
      <c r="H23" s="24">
        <f>VLOOKUP(B23, 주요현황_19!$A$8:$I$88, 9, 0)</f>
        <v>3694</v>
      </c>
      <c r="I23" s="24">
        <f>VLOOKUP(B23, 주요현황_20!$A$8:$I$88, 9, 0)</f>
        <v>5273</v>
      </c>
      <c r="J23" s="24">
        <f>VLOOKUP(B23, 주요현황_21!$A$8:$I$88, 9, 0)</f>
        <v>3532</v>
      </c>
      <c r="K23" s="25">
        <f t="shared" si="0"/>
        <v>-2.217327702581906E-2</v>
      </c>
      <c r="L23" s="29" t="s">
        <v>113</v>
      </c>
      <c r="M23" s="11">
        <v>9.5921077301242921</v>
      </c>
      <c r="N23" s="11">
        <v>6.5697365069141478</v>
      </c>
      <c r="O23" s="18">
        <f t="shared" si="1"/>
        <v>-0.31508937433201462</v>
      </c>
      <c r="P23" s="11">
        <f>AVERAGE(M23:N23)</f>
        <v>8.0809221185192204</v>
      </c>
      <c r="Q23" s="11" t="str">
        <f>VLOOKUP(B23, 'REF)서울, 지방 여부'!$A$2:$D$62, 3, 0)</f>
        <v>서울</v>
      </c>
      <c r="R23" s="56">
        <f>VLOOKUP(B23, 'REF)여신 팀수 및 거래처수'!$B$4:$J$63, 9, 0)</f>
        <v>88</v>
      </c>
      <c r="S23" s="56">
        <f>VLOOKUP(B23, 'REF)여신 팀수 및 거래처수'!$B$4:$J$63, 2, 0)</f>
        <v>2</v>
      </c>
      <c r="T23" s="11" t="s">
        <v>215</v>
      </c>
      <c r="U23" s="2" t="s">
        <v>97</v>
      </c>
      <c r="V23" s="2">
        <v>4.46</v>
      </c>
    </row>
    <row r="24" spans="1:22" hidden="1">
      <c r="A24" s="2" t="s">
        <v>9</v>
      </c>
      <c r="B24" s="6" t="s">
        <v>33</v>
      </c>
      <c r="C24" s="8">
        <v>12539.01183284</v>
      </c>
      <c r="D24" s="24">
        <v>13773.61334208</v>
      </c>
      <c r="E24" s="24">
        <v>14866.25967161</v>
      </c>
      <c r="F24" s="25">
        <f>(E24-D24)/D24</f>
        <v>7.9328953295925458E-2</v>
      </c>
      <c r="G24" s="3">
        <v>8.8852872340849043E-2</v>
      </c>
      <c r="H24" s="24">
        <f>VLOOKUP(B24, 주요현황_19!$A$8:$I$88, 9, 0)</f>
        <v>3476</v>
      </c>
      <c r="I24" s="24">
        <f>VLOOKUP(B24, 주요현황_20!$A$8:$I$88, 9, 0)</f>
        <v>4044</v>
      </c>
      <c r="J24" s="24">
        <f>VLOOKUP(B24, 주요현황_21!$A$8:$I$88, 9, 0)</f>
        <v>5404</v>
      </c>
      <c r="K24" s="25">
        <f t="shared" si="0"/>
        <v>0.24686026857225407</v>
      </c>
      <c r="L24" s="29" t="s">
        <v>109</v>
      </c>
      <c r="M24" s="11">
        <v>10.425276863635576</v>
      </c>
      <c r="N24" s="11">
        <v>10.632974347087382</v>
      </c>
      <c r="O24" s="18">
        <f t="shared" si="1"/>
        <v>1.9922490900579924E-2</v>
      </c>
      <c r="P24" s="11">
        <f>AVERAGE(M24:N24)</f>
        <v>10.529125605361479</v>
      </c>
      <c r="Q24" s="11" t="str">
        <f>VLOOKUP(B24, 'REF)서울, 지방 여부'!$A$2:$D$62, 3, 0)</f>
        <v>서울</v>
      </c>
      <c r="R24" s="56">
        <f>VLOOKUP(B24, 'REF)여신 팀수 및 거래처수'!$B$4:$J$63, 9, 0)</f>
        <v>103</v>
      </c>
      <c r="S24" s="56">
        <f>VLOOKUP(B24, 'REF)여신 팀수 및 거래처수'!$B$4:$J$63, 2, 0)</f>
        <v>2</v>
      </c>
      <c r="T24" s="11" t="s">
        <v>215</v>
      </c>
      <c r="U24" s="2" t="s">
        <v>11</v>
      </c>
      <c r="V24" s="2">
        <v>4.87</v>
      </c>
    </row>
    <row r="25" spans="1:22" hidden="1">
      <c r="A25" s="2" t="s">
        <v>25</v>
      </c>
      <c r="B25" s="6" t="s">
        <v>47</v>
      </c>
      <c r="C25" s="8">
        <v>10866.6587934</v>
      </c>
      <c r="D25" s="24">
        <v>12357.808915400001</v>
      </c>
      <c r="E25" s="24">
        <v>17044.457176150001</v>
      </c>
      <c r="F25" s="25">
        <f>(E25-D25)/D25</f>
        <v>0.37924589163291017</v>
      </c>
      <c r="G25" s="3">
        <v>0.25240147937136803</v>
      </c>
      <c r="H25" s="24">
        <f>VLOOKUP(B25, 주요현황_19!$A$8:$I$88, 9, 0)</f>
        <v>5377</v>
      </c>
      <c r="I25" s="24">
        <f>VLOOKUP(B25, 주요현황_20!$A$8:$I$88, 9, 0)</f>
        <v>5275</v>
      </c>
      <c r="J25" s="24">
        <f>VLOOKUP(B25, 주요현황_21!$A$8:$I$88, 9, 0)</f>
        <v>8255</v>
      </c>
      <c r="K25" s="25">
        <f t="shared" si="0"/>
        <v>0.23904911137151963</v>
      </c>
      <c r="L25" s="29" t="s">
        <v>109</v>
      </c>
      <c r="M25" s="11">
        <v>9.0219248645682519</v>
      </c>
      <c r="N25" s="11">
        <v>8.9344198629993485</v>
      </c>
      <c r="O25" s="18">
        <f t="shared" si="1"/>
        <v>-9.6991498912345452E-3</v>
      </c>
      <c r="P25" s="11">
        <f>AVERAGE(M25:N25)</f>
        <v>8.9781723637838002</v>
      </c>
      <c r="Q25" s="11" t="str">
        <f>VLOOKUP(B25, 'REF)서울, 지방 여부'!$A$2:$D$62, 3, 0)</f>
        <v>지방</v>
      </c>
      <c r="R25" s="56">
        <f>VLOOKUP(B25, 'REF)여신 팀수 및 거래처수'!$B$4:$J$63, 9, 0)</f>
        <v>151</v>
      </c>
      <c r="S25" s="56">
        <f>VLOOKUP(B25, 'REF)여신 팀수 및 거래처수'!$B$4:$J$63, 2, 0)</f>
        <v>3</v>
      </c>
      <c r="T25" s="11"/>
      <c r="U25" s="2" t="s">
        <v>48</v>
      </c>
      <c r="V25" s="2">
        <v>7.17</v>
      </c>
    </row>
    <row r="26" spans="1:22" hidden="1">
      <c r="A26" s="2" t="s">
        <v>28</v>
      </c>
      <c r="B26" s="6" t="s">
        <v>49</v>
      </c>
      <c r="C26" s="8">
        <v>11611.127960469999</v>
      </c>
      <c r="D26" s="24">
        <v>12097.96699402</v>
      </c>
      <c r="E26" s="24">
        <v>18710.054324209999</v>
      </c>
      <c r="F26" s="25">
        <f>(E26-D26)/D26</f>
        <v>0.54654532728171101</v>
      </c>
      <c r="G26" s="3">
        <v>0.26940533325444416</v>
      </c>
      <c r="H26" s="24">
        <f>VLOOKUP(B26, 주요현황_19!$A$8:$I$88, 9, 0)</f>
        <v>3870</v>
      </c>
      <c r="I26" s="24">
        <f>VLOOKUP(B26, 주요현황_20!$A$8:$I$88, 9, 0)</f>
        <v>4828</v>
      </c>
      <c r="J26" s="24">
        <f>VLOOKUP(B26, 주요현황_21!$A$8:$I$88, 9, 0)</f>
        <v>5410</v>
      </c>
      <c r="K26" s="25">
        <f t="shared" si="0"/>
        <v>0.18234208947219144</v>
      </c>
      <c r="L26" s="29" t="s">
        <v>109</v>
      </c>
      <c r="M26" s="11">
        <v>8.2086218069904593</v>
      </c>
      <c r="N26" s="11">
        <v>7.847439624996615</v>
      </c>
      <c r="O26" s="18">
        <f t="shared" si="1"/>
        <v>-4.4000343844110557E-2</v>
      </c>
      <c r="P26" s="11">
        <f>AVERAGE(M26:N26)</f>
        <v>8.0280307159935376</v>
      </c>
      <c r="Q26" s="11" t="str">
        <f>VLOOKUP(B26, 'REF)서울, 지방 여부'!$A$2:$D$62, 3, 0)</f>
        <v>경기</v>
      </c>
      <c r="R26" s="56">
        <f>VLOOKUP(B26, 'REF)여신 팀수 및 거래처수'!$B$4:$J$63, 9, 0)</f>
        <v>204</v>
      </c>
      <c r="S26" s="56">
        <f>VLOOKUP(B26, 'REF)여신 팀수 및 거래처수'!$B$4:$J$63, 2, 0)</f>
        <v>4</v>
      </c>
      <c r="T26" s="11"/>
      <c r="U26" s="2" t="s">
        <v>50</v>
      </c>
      <c r="V26" s="2">
        <v>8.6300000000000008</v>
      </c>
    </row>
    <row r="27" spans="1:22" hidden="1">
      <c r="A27" s="2" t="s">
        <v>28</v>
      </c>
      <c r="B27" s="6" t="s">
        <v>50</v>
      </c>
      <c r="C27" s="8">
        <v>9090.1063677700004</v>
      </c>
      <c r="D27" s="24">
        <v>10609.560446220001</v>
      </c>
      <c r="E27" s="24">
        <v>12247.28486285</v>
      </c>
      <c r="F27" s="25">
        <f>(E27-D27)/D27</f>
        <v>0.15436307893542292</v>
      </c>
      <c r="G27" s="3">
        <v>0.16074127293019114</v>
      </c>
      <c r="H27" s="24">
        <f>VLOOKUP(B27, 주요현황_19!$A$8:$I$88, 9, 0)</f>
        <v>5056</v>
      </c>
      <c r="I27" s="24">
        <f>VLOOKUP(B27, 주요현황_20!$A$8:$I$88, 9, 0)</f>
        <v>4909</v>
      </c>
      <c r="J27" s="24">
        <f>VLOOKUP(B27, 주요현황_21!$A$8:$I$88, 9, 0)</f>
        <v>6906</v>
      </c>
      <c r="K27" s="25">
        <f t="shared" si="0"/>
        <v>0.16871805784550831</v>
      </c>
      <c r="L27" s="29" t="s">
        <v>109</v>
      </c>
      <c r="M27" s="11">
        <v>6.9702053637328021</v>
      </c>
      <c r="N27" s="11">
        <v>8.5353403093027183</v>
      </c>
      <c r="O27" s="18">
        <f t="shared" si="1"/>
        <v>0.22454646081356328</v>
      </c>
      <c r="P27" s="11">
        <f>AVERAGE(M27:N27)</f>
        <v>7.7527728365177602</v>
      </c>
      <c r="Q27" s="11" t="str">
        <f>VLOOKUP(B27, 'REF)서울, 지방 여부'!$A$2:$D$62, 3, 0)</f>
        <v>지방</v>
      </c>
      <c r="R27" s="56">
        <f>VLOOKUP(B27, 'REF)여신 팀수 및 거래처수'!$B$4:$J$63, 9, 0)</f>
        <v>89</v>
      </c>
      <c r="S27" s="56">
        <f>VLOOKUP(B27, 'REF)여신 팀수 및 거래처수'!$B$4:$J$63, 2, 0)</f>
        <v>2</v>
      </c>
      <c r="T27" s="11" t="s">
        <v>215</v>
      </c>
      <c r="U27" s="2" t="s">
        <v>49</v>
      </c>
      <c r="V27" s="2">
        <v>9.16</v>
      </c>
    </row>
    <row r="28" spans="1:22" hidden="1">
      <c r="A28" s="2" t="s">
        <v>28</v>
      </c>
      <c r="B28" s="6" t="s">
        <v>57</v>
      </c>
      <c r="C28" s="8">
        <v>8958.3664276399995</v>
      </c>
      <c r="D28" s="24">
        <v>10844.93302952</v>
      </c>
      <c r="E28" s="24">
        <v>18088.27830536</v>
      </c>
      <c r="F28" s="25">
        <f>(E28-D28)/D28</f>
        <v>0.66790133753002923</v>
      </c>
      <c r="G28" s="3">
        <v>0.4209676944962395</v>
      </c>
      <c r="H28" s="24">
        <f>VLOOKUP(B28, 주요현황_19!$A$8:$I$88, 9, 0)</f>
        <v>2559</v>
      </c>
      <c r="I28" s="24">
        <f>VLOOKUP(B28, 주요현황_20!$A$8:$I$88, 9, 0)</f>
        <v>2913</v>
      </c>
      <c r="J28" s="24">
        <f>VLOOKUP(B28, 주요현황_21!$A$8:$I$88, 9, 0)</f>
        <v>4728</v>
      </c>
      <c r="K28" s="25">
        <f t="shared" si="0"/>
        <v>0.35926329953683389</v>
      </c>
      <c r="L28" s="29" t="s">
        <v>109</v>
      </c>
      <c r="M28" s="11">
        <v>10.26479246564392</v>
      </c>
      <c r="N28" s="11">
        <v>10.447422894584582</v>
      </c>
      <c r="O28" s="18">
        <f t="shared" si="1"/>
        <v>1.7791926096111833E-2</v>
      </c>
      <c r="P28" s="11">
        <f>AVERAGE(M28:N28)</f>
        <v>10.356107680114251</v>
      </c>
      <c r="Q28" s="11" t="str">
        <f>VLOOKUP(B28, 'REF)서울, 지방 여부'!$A$2:$D$62, 3, 0)</f>
        <v>경기</v>
      </c>
      <c r="R28" s="56">
        <f>VLOOKUP(B28, 'REF)여신 팀수 및 거래처수'!$B$4:$J$63, 9, 0)</f>
        <v>170</v>
      </c>
      <c r="S28" s="56">
        <f>VLOOKUP(B28, 'REF)여신 팀수 및 거래처수'!$B$4:$J$63, 2, 0)</f>
        <v>3</v>
      </c>
      <c r="T28" s="11"/>
      <c r="U28" s="2" t="s">
        <v>58</v>
      </c>
      <c r="V28" s="2">
        <v>9.67</v>
      </c>
    </row>
    <row r="29" spans="1:22">
      <c r="A29" s="2" t="s">
        <v>9</v>
      </c>
      <c r="B29" s="6" t="s">
        <v>43</v>
      </c>
      <c r="C29" s="8">
        <v>4601.5824770999998</v>
      </c>
      <c r="D29" s="24">
        <v>5585.0844235300001</v>
      </c>
      <c r="E29" s="24">
        <v>6469.3271120099998</v>
      </c>
      <c r="F29" s="24"/>
      <c r="G29" s="3">
        <v>0.18570308626840348</v>
      </c>
      <c r="H29" s="24">
        <f>VLOOKUP(B29, 주요현황_19!$A$8:$I$88, 9, 0)</f>
        <v>2400</v>
      </c>
      <c r="I29" s="24">
        <f>VLOOKUP(B29, 주요현황_20!$A$8:$I$88, 9, 0)</f>
        <v>2121</v>
      </c>
      <c r="J29" s="24">
        <f>VLOOKUP(B29, 주요현황_21!$A$8:$I$88, 9, 0)</f>
        <v>2641</v>
      </c>
      <c r="K29" s="25">
        <f t="shared" si="0"/>
        <v>4.9007467402718996E-2</v>
      </c>
      <c r="L29" s="29" t="s">
        <v>113</v>
      </c>
      <c r="M29" s="11">
        <v>5.5445495944846321</v>
      </c>
      <c r="N29" s="11">
        <v>5.7400969046627122</v>
      </c>
      <c r="O29" s="18">
        <f t="shared" si="1"/>
        <v>3.5268385077229382E-2</v>
      </c>
      <c r="P29" s="11">
        <f>AVERAGE(M29:N29)</f>
        <v>5.6423232495736722</v>
      </c>
      <c r="Q29" s="11" t="str">
        <f>VLOOKUP(B29, 'REF)서울, 지방 여부'!$A$2:$D$62, 3, 0)</f>
        <v>서울</v>
      </c>
      <c r="R29" s="56">
        <f>VLOOKUP(B29, 'REF)여신 팀수 및 거래처수'!$B$4:$J$63, 9, 0)</f>
        <v>114</v>
      </c>
      <c r="S29" s="56">
        <f>VLOOKUP(B29, 'REF)여신 팀수 및 거래처수'!$B$4:$J$63, 2, 0)</f>
        <v>2</v>
      </c>
      <c r="T29" s="11" t="s">
        <v>215</v>
      </c>
      <c r="U29" s="2" t="s">
        <v>44</v>
      </c>
      <c r="V29" s="2">
        <v>9.86</v>
      </c>
    </row>
    <row r="30" spans="1:22" hidden="1">
      <c r="A30" s="2" t="s">
        <v>28</v>
      </c>
      <c r="B30" s="6" t="s">
        <v>58</v>
      </c>
      <c r="C30" s="8">
        <v>9359.6920768799991</v>
      </c>
      <c r="D30" s="24">
        <v>10076.976272309999</v>
      </c>
      <c r="E30" s="24">
        <v>10942.405666299999</v>
      </c>
      <c r="F30" s="25">
        <f>(E30-D30)/D30</f>
        <v>8.5881852909395887E-2</v>
      </c>
      <c r="G30" s="3">
        <v>8.1248766556254681E-2</v>
      </c>
      <c r="H30" s="24">
        <f>VLOOKUP(B30, 주요현황_19!$A$8:$I$88, 9, 0)</f>
        <v>2245</v>
      </c>
      <c r="I30" s="24">
        <f>VLOOKUP(B30, 주요현황_20!$A$8:$I$88, 9, 0)</f>
        <v>2790</v>
      </c>
      <c r="J30" s="24">
        <f>VLOOKUP(B30, 주요현황_21!$A$8:$I$88, 9, 0)</f>
        <v>3274</v>
      </c>
      <c r="K30" s="25">
        <f t="shared" si="0"/>
        <v>0.20762241329637821</v>
      </c>
      <c r="L30" s="29" t="s">
        <v>109</v>
      </c>
      <c r="M30" s="11">
        <v>10.774454533156197</v>
      </c>
      <c r="N30" s="11">
        <v>10.639402222667707</v>
      </c>
      <c r="O30" s="18">
        <f t="shared" si="1"/>
        <v>-1.2534491660147983E-2</v>
      </c>
      <c r="P30" s="11">
        <f>AVERAGE(M30:N30)</f>
        <v>10.706928377911952</v>
      </c>
      <c r="Q30" s="11" t="str">
        <f>VLOOKUP(B30, 'REF)서울, 지방 여부'!$A$2:$D$62, 3, 0)</f>
        <v>경기</v>
      </c>
      <c r="R30" s="56">
        <f>VLOOKUP(B30, 'REF)여신 팀수 및 거래처수'!$B$4:$J$63, 9, 0)</f>
        <v>88</v>
      </c>
      <c r="S30" s="56">
        <f>VLOOKUP(B30, 'REF)여신 팀수 및 거래처수'!$B$4:$J$63, 2, 0)</f>
        <v>2</v>
      </c>
      <c r="T30" s="11" t="s">
        <v>215</v>
      </c>
      <c r="U30" s="2" t="s">
        <v>57</v>
      </c>
      <c r="V30" s="2">
        <v>10.34</v>
      </c>
    </row>
    <row r="31" spans="1:22">
      <c r="A31" s="2" t="s">
        <v>41</v>
      </c>
      <c r="B31" s="14" t="s">
        <v>40</v>
      </c>
      <c r="C31" s="8">
        <v>4692.8081706900002</v>
      </c>
      <c r="D31" s="24">
        <v>5407.0931398100001</v>
      </c>
      <c r="E31" s="24">
        <v>6363.9283898900003</v>
      </c>
      <c r="F31" s="25">
        <f>(E31-D31)/D31</f>
        <v>0.17695926911915971</v>
      </c>
      <c r="G31" s="3">
        <v>0.16451809472498025</v>
      </c>
      <c r="H31" s="24">
        <f>VLOOKUP(B31, 주요현황_19!$A$8:$I$88, 9, 0)</f>
        <v>1419</v>
      </c>
      <c r="I31" s="24">
        <f>VLOOKUP(B31, 주요현황_20!$A$8:$I$88, 9, 0)</f>
        <v>1683</v>
      </c>
      <c r="J31" s="24">
        <f>VLOOKUP(B31, 주요현황_21!$A$8:$I$88, 9, 0)</f>
        <v>1877</v>
      </c>
      <c r="K31" s="25">
        <f t="shared" si="0"/>
        <v>0.15011412860160123</v>
      </c>
      <c r="L31" s="30"/>
      <c r="M31" s="11">
        <v>5.4026914080930091</v>
      </c>
      <c r="N31" s="11">
        <v>5.4482100733715901</v>
      </c>
      <c r="O31" s="18">
        <f t="shared" si="1"/>
        <v>8.425183272617787E-3</v>
      </c>
      <c r="P31" s="11">
        <f>AVERAGE(M31:N31)</f>
        <v>5.4254507407323</v>
      </c>
      <c r="Q31" s="11" t="str">
        <f>VLOOKUP(B31, 'REF)서울, 지방 여부'!$A$2:$D$62, 3, 0)</f>
        <v>경기</v>
      </c>
      <c r="R31" s="56">
        <f>VLOOKUP(B31, 'REF)여신 팀수 및 거래처수'!$B$4:$J$63, 9, 0)</f>
        <v>68</v>
      </c>
      <c r="S31" s="56">
        <f>VLOOKUP(B31, 'REF)여신 팀수 및 거래처수'!$B$4:$J$63, 2, 0)</f>
        <v>2</v>
      </c>
      <c r="T31" s="11" t="s">
        <v>215</v>
      </c>
      <c r="U31" s="2" t="s">
        <v>42</v>
      </c>
      <c r="V31" s="2">
        <v>10.62</v>
      </c>
    </row>
    <row r="32" spans="1:22">
      <c r="A32" s="2" t="s">
        <v>41</v>
      </c>
      <c r="B32" s="6" t="s">
        <v>42</v>
      </c>
      <c r="C32" s="8">
        <v>7409.8986317099998</v>
      </c>
      <c r="D32" s="24">
        <v>8292.7353241100009</v>
      </c>
      <c r="E32" s="24">
        <v>9089.1818533900005</v>
      </c>
      <c r="F32" s="24"/>
      <c r="G32" s="3">
        <v>0.1075319484321875</v>
      </c>
      <c r="H32" s="24">
        <f>VLOOKUP(B32, 주요현황_19!$A$8:$I$88, 9, 0)</f>
        <v>4644</v>
      </c>
      <c r="I32" s="24">
        <f>VLOOKUP(B32, 주요현황_20!$A$8:$I$88, 9, 0)</f>
        <v>4707</v>
      </c>
      <c r="J32" s="24">
        <f>VLOOKUP(B32, 주요현황_21!$A$8:$I$88, 9, 0)</f>
        <v>3891</v>
      </c>
      <c r="K32" s="25">
        <f t="shared" si="0"/>
        <v>-8.4655640123552867E-2</v>
      </c>
      <c r="L32" s="30" t="s">
        <v>116</v>
      </c>
      <c r="M32" s="11">
        <v>8.804963844759504</v>
      </c>
      <c r="N32" s="11">
        <v>10.743316538892627</v>
      </c>
      <c r="O32" s="18">
        <f t="shared" si="1"/>
        <v>0.22014317472601344</v>
      </c>
      <c r="P32" s="11">
        <f>AVERAGE(M32:N32)</f>
        <v>9.7741401918260653</v>
      </c>
      <c r="Q32" s="11" t="str">
        <f>VLOOKUP(B32, 'REF)서울, 지방 여부'!$A$2:$D$62, 3, 0)</f>
        <v>경기</v>
      </c>
      <c r="R32" s="56">
        <f>VLOOKUP(B32, 'REF)여신 팀수 및 거래처수'!$B$4:$J$63, 9, 0)</f>
        <v>90</v>
      </c>
      <c r="S32" s="56">
        <f>VLOOKUP(B32, 'REF)여신 팀수 및 거래처수'!$B$4:$J$63, 2, 0)</f>
        <v>2</v>
      </c>
      <c r="T32" s="11" t="s">
        <v>215</v>
      </c>
      <c r="U32" s="2" t="s">
        <v>40</v>
      </c>
      <c r="V32" s="2">
        <v>10.86</v>
      </c>
    </row>
    <row r="33" spans="1:22" hidden="1">
      <c r="A33" s="2" t="s">
        <v>28</v>
      </c>
      <c r="B33" s="6" t="s">
        <v>29</v>
      </c>
      <c r="C33" s="8">
        <v>5161.1413899099998</v>
      </c>
      <c r="D33" s="24">
        <v>10017.085123049999</v>
      </c>
      <c r="E33" s="24">
        <v>11530.63880459</v>
      </c>
      <c r="F33" s="25">
        <f>(E33-D33)/D33</f>
        <v>0.15109721670001688</v>
      </c>
      <c r="G33" s="3">
        <v>0.49469921243785175</v>
      </c>
      <c r="H33" s="24">
        <f>VLOOKUP(B33, 주요현황_19!$A$8:$I$88, 9, 0)</f>
        <v>4850</v>
      </c>
      <c r="I33" s="24">
        <f>VLOOKUP(B33, 주요현황_20!$A$8:$I$88, 9, 0)</f>
        <v>4597</v>
      </c>
      <c r="J33" s="24">
        <f>VLOOKUP(B33, 주요현황_21!$A$8:$I$88, 9, 0)</f>
        <v>3961</v>
      </c>
      <c r="K33" s="25">
        <f t="shared" si="0"/>
        <v>-9.6284872911914232E-2</v>
      </c>
      <c r="L33" s="29" t="s">
        <v>109</v>
      </c>
      <c r="M33" s="11">
        <v>7.0967816206862615</v>
      </c>
      <c r="N33" s="11">
        <v>9.7293918524274989</v>
      </c>
      <c r="O33" s="18">
        <f t="shared" si="1"/>
        <v>0.37095832624573039</v>
      </c>
      <c r="P33" s="11">
        <f>AVERAGE(M33:N33)</f>
        <v>8.4130867365568811</v>
      </c>
      <c r="Q33" s="11" t="str">
        <f>VLOOKUP(B33, 'REF)서울, 지방 여부'!$A$2:$D$62, 3, 0)</f>
        <v>경기</v>
      </c>
      <c r="R33" s="56">
        <f>VLOOKUP(B33, 'REF)여신 팀수 및 거래처수'!$B$4:$J$63, 9, 0)</f>
        <v>96</v>
      </c>
      <c r="S33" s="56">
        <f>VLOOKUP(B33, 'REF)여신 팀수 및 거래처수'!$B$4:$J$63, 2, 0)</f>
        <v>2</v>
      </c>
      <c r="T33" s="11" t="s">
        <v>215</v>
      </c>
      <c r="U33" s="2" t="s">
        <v>27</v>
      </c>
      <c r="V33" s="2">
        <v>12.37</v>
      </c>
    </row>
    <row r="34" spans="1:22">
      <c r="A34" s="2" t="s">
        <v>28</v>
      </c>
      <c r="B34" s="14" t="s">
        <v>56</v>
      </c>
      <c r="C34" s="8">
        <v>7248.4598575</v>
      </c>
      <c r="D34" s="24">
        <v>8571.5530494199993</v>
      </c>
      <c r="E34" s="24">
        <v>8893.7083046400003</v>
      </c>
      <c r="F34" s="25">
        <f>(E34-D34)/D34</f>
        <v>3.7584233961172282E-2</v>
      </c>
      <c r="G34" s="3">
        <v>0.107690858604038</v>
      </c>
      <c r="H34" s="24">
        <f>VLOOKUP(B34, 주요현황_19!$A$8:$I$88, 9, 0)</f>
        <v>5732</v>
      </c>
      <c r="I34" s="24">
        <f>VLOOKUP(B34, 주요현황_20!$A$8:$I$88, 9, 0)</f>
        <v>5733</v>
      </c>
      <c r="J34" s="24">
        <f>VLOOKUP(B34, 주요현황_21!$A$8:$I$88, 9, 0)</f>
        <v>7970</v>
      </c>
      <c r="K34" s="25">
        <f t="shared" si="0"/>
        <v>0.17916904518602106</v>
      </c>
      <c r="L34" s="30"/>
      <c r="M34" s="11">
        <v>11.748047128927057</v>
      </c>
      <c r="N34" s="11">
        <v>12.417805390626727</v>
      </c>
      <c r="O34" s="18">
        <f t="shared" si="1"/>
        <v>5.7010178317256924E-2</v>
      </c>
      <c r="P34" s="11">
        <f>AVERAGE(M34:N34)</f>
        <v>12.082926259776892</v>
      </c>
      <c r="Q34" s="11" t="str">
        <f>VLOOKUP(B34, 'REF)서울, 지방 여부'!$A$2:$D$62, 3, 0)</f>
        <v>지방</v>
      </c>
      <c r="R34" s="56">
        <f>VLOOKUP(B34, 'REF)여신 팀수 및 거래처수'!$B$4:$J$63, 9, 0)</f>
        <v>57</v>
      </c>
      <c r="S34" s="56">
        <f>VLOOKUP(B34, 'REF)여신 팀수 및 거래처수'!$B$4:$J$63, 2, 0)</f>
        <v>2</v>
      </c>
      <c r="T34" s="11" t="s">
        <v>215</v>
      </c>
      <c r="U34" s="2" t="s">
        <v>50</v>
      </c>
      <c r="V34" s="2">
        <v>12.39</v>
      </c>
    </row>
    <row r="35" spans="1:22">
      <c r="A35" s="2" t="s">
        <v>35</v>
      </c>
      <c r="B35" s="6" t="s">
        <v>65</v>
      </c>
      <c r="C35" s="8">
        <v>5485.9003490200002</v>
      </c>
      <c r="D35" s="24">
        <v>6297.6841101</v>
      </c>
      <c r="E35" s="24">
        <v>8636.3400621100009</v>
      </c>
      <c r="F35" s="24"/>
      <c r="G35" s="3">
        <v>0.25470292409914297</v>
      </c>
      <c r="H35" s="24">
        <f>VLOOKUP(B35, 주요현황_19!$A$8:$I$88, 9, 0)</f>
        <v>852</v>
      </c>
      <c r="I35" s="24">
        <f>VLOOKUP(B35, 주요현황_20!$A$8:$I$88, 9, 0)</f>
        <v>1479</v>
      </c>
      <c r="J35" s="24">
        <f>VLOOKUP(B35, 주요현황_21!$A$8:$I$88, 9, 0)</f>
        <v>3070</v>
      </c>
      <c r="K35" s="25">
        <f t="shared" si="0"/>
        <v>0.89823243702569955</v>
      </c>
      <c r="L35" s="30" t="s">
        <v>118</v>
      </c>
      <c r="M35" s="11">
        <v>9.0487448870167775</v>
      </c>
      <c r="N35" s="11">
        <v>9.3433579712584276</v>
      </c>
      <c r="O35" s="18">
        <f t="shared" si="1"/>
        <v>3.2558447378084852E-2</v>
      </c>
      <c r="P35" s="11">
        <f>AVERAGE(M35:N35)</f>
        <v>9.1960514291376025</v>
      </c>
      <c r="Q35" s="11" t="str">
        <f>VLOOKUP(B35, 'REF)서울, 지방 여부'!$A$2:$D$62, 3, 0)</f>
        <v>지방</v>
      </c>
      <c r="R35" s="56">
        <f>VLOOKUP(B35, 'REF)여신 팀수 및 거래처수'!$B$4:$J$63, 9, 0)</f>
        <v>70</v>
      </c>
      <c r="S35" s="56">
        <f>VLOOKUP(B35, 'REF)여신 팀수 및 거래처수'!$B$4:$J$63, 2, 0)</f>
        <v>2</v>
      </c>
      <c r="T35" s="11" t="s">
        <v>215</v>
      </c>
      <c r="U35" s="2" t="s">
        <v>38</v>
      </c>
      <c r="V35" s="2">
        <v>12.51</v>
      </c>
    </row>
    <row r="36" spans="1:22">
      <c r="A36" s="2" t="s">
        <v>28</v>
      </c>
      <c r="B36" s="39" t="s">
        <v>27</v>
      </c>
      <c r="C36" s="8">
        <v>4568.2149516600002</v>
      </c>
      <c r="D36" s="24">
        <v>5620.74326802</v>
      </c>
      <c r="E36" s="24">
        <v>7150.6633200899996</v>
      </c>
      <c r="F36" s="24"/>
      <c r="G36" s="3">
        <v>0.25112268799514581</v>
      </c>
      <c r="H36" s="24">
        <f>VLOOKUP(B36, 주요현황_19!$A$8:$I$88, 9, 0)</f>
        <v>1291</v>
      </c>
      <c r="I36" s="24">
        <f>VLOOKUP(B36, 주요현황_20!$A$8:$I$88, 9, 0)</f>
        <v>1477</v>
      </c>
      <c r="J36" s="24">
        <f>VLOOKUP(B36, 주요현황_21!$A$8:$I$88, 9, 0)</f>
        <v>1503</v>
      </c>
      <c r="K36" s="25">
        <f t="shared" si="0"/>
        <v>7.8987389991850288E-2</v>
      </c>
      <c r="L36" s="30" t="s">
        <v>119</v>
      </c>
      <c r="M36" s="11">
        <v>6.9684266273969051</v>
      </c>
      <c r="N36" s="11">
        <v>7.3935418824902976</v>
      </c>
      <c r="O36" s="18">
        <f t="shared" si="1"/>
        <v>6.1005916805096178E-2</v>
      </c>
      <c r="P36" s="11">
        <f>AVERAGE(M36:N36)</f>
        <v>7.1809842549436009</v>
      </c>
      <c r="Q36" s="11" t="str">
        <f>VLOOKUP(B36, 'REF)서울, 지방 여부'!$A$2:$D$62, 3, 0)</f>
        <v>경기</v>
      </c>
      <c r="R36" s="56">
        <f>VLOOKUP(B36, 'REF)여신 팀수 및 거래처수'!$B$4:$J$63, 9, 0)</f>
        <v>65</v>
      </c>
      <c r="S36" s="56">
        <f>VLOOKUP(B36, 'REF)여신 팀수 및 거래처수'!$B$4:$J$63, 2, 0)</f>
        <v>2</v>
      </c>
      <c r="T36" s="11" t="s">
        <v>215</v>
      </c>
      <c r="U36" s="2" t="s">
        <v>29</v>
      </c>
      <c r="V36" s="2">
        <v>12.52</v>
      </c>
    </row>
    <row r="37" spans="1:22">
      <c r="A37" s="2" t="s">
        <v>41</v>
      </c>
      <c r="B37" s="14" t="s">
        <v>66</v>
      </c>
      <c r="C37" s="8">
        <v>6496.4508203799996</v>
      </c>
      <c r="D37" s="24">
        <v>8577.5827952799991</v>
      </c>
      <c r="E37" s="24">
        <v>9846.4886310099992</v>
      </c>
      <c r="F37" s="25">
        <f>(E37-D37)/D37</f>
        <v>0.14793279948614929</v>
      </c>
      <c r="G37" s="3">
        <v>0.2311263150337437</v>
      </c>
      <c r="H37" s="24">
        <f>VLOOKUP(B37, 주요현황_19!$A$8:$I$88, 9, 0)</f>
        <v>2205</v>
      </c>
      <c r="I37" s="24">
        <f>VLOOKUP(B37, 주요현황_20!$A$8:$I$88, 9, 0)</f>
        <v>2562</v>
      </c>
      <c r="J37" s="24">
        <f>VLOOKUP(B37, 주요현황_21!$A$8:$I$88, 9, 0)</f>
        <v>3010</v>
      </c>
      <c r="K37" s="25">
        <f t="shared" si="0"/>
        <v>0.16836610917955208</v>
      </c>
      <c r="L37" s="30"/>
      <c r="M37" s="11">
        <v>7.5806335908164986</v>
      </c>
      <c r="N37" s="11">
        <v>8.5476671279914527</v>
      </c>
      <c r="O37" s="18">
        <f t="shared" si="1"/>
        <v>0.12756632088727513</v>
      </c>
      <c r="P37" s="11">
        <f>AVERAGE(M37:N37)</f>
        <v>8.0641503594039747</v>
      </c>
      <c r="Q37" s="11" t="str">
        <f>VLOOKUP(B37, 'REF)서울, 지방 여부'!$A$2:$D$62, 3, 0)</f>
        <v>경기</v>
      </c>
      <c r="R37" s="56">
        <f>VLOOKUP(B37, 'REF)여신 팀수 및 거래처수'!$B$4:$J$63, 9, 0)</f>
        <v>90</v>
      </c>
      <c r="S37" s="56">
        <f>VLOOKUP(B37, 'REF)여신 팀수 및 거래처수'!$B$4:$J$63, 2, 0)</f>
        <v>2</v>
      </c>
      <c r="T37" s="11" t="s">
        <v>215</v>
      </c>
      <c r="U37" s="2" t="s">
        <v>42</v>
      </c>
      <c r="V37" s="2">
        <v>12.8</v>
      </c>
    </row>
    <row r="38" spans="1:22" hidden="1">
      <c r="A38" s="2" t="s">
        <v>41</v>
      </c>
      <c r="B38" s="6" t="s">
        <v>60</v>
      </c>
      <c r="C38" s="8">
        <v>6723.5965962999999</v>
      </c>
      <c r="D38" s="24">
        <v>9105.9896431100005</v>
      </c>
      <c r="E38" s="24">
        <v>15842.06224467</v>
      </c>
      <c r="F38" s="25">
        <f>(E38-D38)/D38</f>
        <v>0.73974085910110976</v>
      </c>
      <c r="G38" s="3">
        <v>0.53498817202824678</v>
      </c>
      <c r="H38" s="24">
        <f>VLOOKUP(B38, 주요현황_19!$A$8:$I$88, 9, 0)</f>
        <v>3745</v>
      </c>
      <c r="I38" s="24">
        <f>VLOOKUP(B38, 주요현황_20!$A$8:$I$88, 9, 0)</f>
        <v>6217</v>
      </c>
      <c r="J38" s="24">
        <f>VLOOKUP(B38, 주요현황_21!$A$8:$I$88, 9, 0)</f>
        <v>9578</v>
      </c>
      <c r="K38" s="25">
        <f t="shared" si="0"/>
        <v>0.59923212548655713</v>
      </c>
      <c r="L38" s="29" t="s">
        <v>109</v>
      </c>
      <c r="M38" s="11">
        <v>8.4468644627471861</v>
      </c>
      <c r="N38" s="11">
        <v>9.8112111815021006</v>
      </c>
      <c r="O38" s="18">
        <f t="shared" si="1"/>
        <v>0.1615210856965954</v>
      </c>
      <c r="P38" s="11">
        <f>AVERAGE(M38:N38)</f>
        <v>9.1290378221246442</v>
      </c>
      <c r="Q38" s="11" t="str">
        <f>VLOOKUP(B38, 'REF)서울, 지방 여부'!$A$2:$D$62, 3, 0)</f>
        <v>경기</v>
      </c>
      <c r="R38" s="56">
        <f>VLOOKUP(B38, 'REF)여신 팀수 및 거래처수'!$B$4:$J$63, 9, 0)</f>
        <v>172</v>
      </c>
      <c r="S38" s="56">
        <f>VLOOKUP(B38, 'REF)여신 팀수 및 거래처수'!$B$4:$J$63, 2, 0)</f>
        <v>3</v>
      </c>
      <c r="T38" s="11"/>
      <c r="U38" s="2" t="s">
        <v>10</v>
      </c>
      <c r="V38" s="2">
        <v>12.97</v>
      </c>
    </row>
    <row r="39" spans="1:22">
      <c r="A39" s="2" t="s">
        <v>12</v>
      </c>
      <c r="B39" s="6" t="s">
        <v>74</v>
      </c>
      <c r="C39" s="8">
        <v>3407.1664820199999</v>
      </c>
      <c r="D39" s="24">
        <v>6633.6969260100004</v>
      </c>
      <c r="E39" s="24">
        <v>9405.3760033399994</v>
      </c>
      <c r="F39" s="24"/>
      <c r="G39" s="3">
        <v>0.66146579109519976</v>
      </c>
      <c r="H39" s="24">
        <f>VLOOKUP(B39, 주요현황_19!$A$8:$I$88, 9, 0)</f>
        <v>742</v>
      </c>
      <c r="I39" s="24">
        <f>VLOOKUP(B39, 주요현황_20!$A$8:$I$88, 9, 0)</f>
        <v>1307</v>
      </c>
      <c r="J39" s="24">
        <f>VLOOKUP(B39, 주요현황_21!$A$8:$I$88, 9, 0)</f>
        <v>2407</v>
      </c>
      <c r="K39" s="25">
        <f t="shared" si="0"/>
        <v>0.80109280992764109</v>
      </c>
      <c r="L39" s="30" t="s">
        <v>117</v>
      </c>
      <c r="M39" s="11">
        <v>5.4105852431292503</v>
      </c>
      <c r="N39" s="11">
        <v>6.2946637104446523</v>
      </c>
      <c r="O39" s="18">
        <f t="shared" si="1"/>
        <v>0.16339793711559547</v>
      </c>
      <c r="P39" s="11">
        <f>AVERAGE(M39:N39)</f>
        <v>5.8526244767869517</v>
      </c>
      <c r="Q39" s="11" t="str">
        <f>VLOOKUP(B39, 'REF)서울, 지방 여부'!$A$2:$D$62, 3, 0)</f>
        <v>경기</v>
      </c>
      <c r="R39" s="56">
        <f>VLOOKUP(B39, 'REF)여신 팀수 및 거래처수'!$B$4:$J$63, 9, 0)</f>
        <v>97</v>
      </c>
      <c r="S39" s="56">
        <f>VLOOKUP(B39, 'REF)여신 팀수 및 거래처수'!$B$4:$J$63, 2, 0)</f>
        <v>2</v>
      </c>
      <c r="T39" s="11" t="s">
        <v>215</v>
      </c>
      <c r="U39" s="2" t="s">
        <v>70</v>
      </c>
      <c r="V39" s="2">
        <v>14.04</v>
      </c>
    </row>
    <row r="40" spans="1:22">
      <c r="A40" s="2" t="s">
        <v>25</v>
      </c>
      <c r="B40" s="14" t="s">
        <v>26</v>
      </c>
      <c r="C40" s="8">
        <v>9763.56408792</v>
      </c>
      <c r="D40" s="24">
        <v>10158.47788606</v>
      </c>
      <c r="E40" s="24">
        <v>10100.60134836</v>
      </c>
      <c r="F40" s="25">
        <f>(E40-D40)/D40</f>
        <v>-5.6973631629814551E-3</v>
      </c>
      <c r="G40" s="3">
        <v>1.7113514047961687E-2</v>
      </c>
      <c r="H40" s="24">
        <f>VLOOKUP(B40, 주요현황_19!$A$8:$I$88, 9, 0)</f>
        <v>2378</v>
      </c>
      <c r="I40" s="24">
        <f>VLOOKUP(B40, 주요현황_20!$A$8:$I$88, 9, 0)</f>
        <v>2160</v>
      </c>
      <c r="J40" s="24">
        <f>VLOOKUP(B40, 주요현황_21!$A$8:$I$88, 9, 0)</f>
        <v>2125</v>
      </c>
      <c r="K40" s="25">
        <f t="shared" si="0"/>
        <v>-5.4691545572676858E-2</v>
      </c>
      <c r="L40" s="29"/>
      <c r="M40" s="11">
        <v>10.738346272923685</v>
      </c>
      <c r="N40" s="11">
        <v>9.146910259473346</v>
      </c>
      <c r="O40" s="18">
        <f t="shared" si="1"/>
        <v>-0.14820121953629697</v>
      </c>
      <c r="P40" s="11">
        <f>AVERAGE(M40:N40)</f>
        <v>9.9426282661985148</v>
      </c>
      <c r="Q40" s="11" t="str">
        <f>VLOOKUP(B40, 'REF)서울, 지방 여부'!$A$2:$D$62, 3, 0)</f>
        <v>지방</v>
      </c>
      <c r="R40" s="56">
        <f>VLOOKUP(B40, 'REF)여신 팀수 및 거래처수'!$B$4:$J$63, 9, 0)</f>
        <v>50</v>
      </c>
      <c r="S40" s="56">
        <f>VLOOKUP(B40, 'REF)여신 팀수 및 거래처수'!$B$4:$J$63, 2, 0)</f>
        <v>2</v>
      </c>
      <c r="T40" s="11" t="s">
        <v>215</v>
      </c>
      <c r="U40" s="2" t="s">
        <v>24</v>
      </c>
      <c r="V40" s="2">
        <v>14.24</v>
      </c>
    </row>
    <row r="41" spans="1:22" hidden="1">
      <c r="A41" s="2" t="s">
        <v>25</v>
      </c>
      <c r="B41" s="6" t="s">
        <v>24</v>
      </c>
      <c r="C41" s="8">
        <v>9464.0047004700009</v>
      </c>
      <c r="D41" s="24">
        <v>9764.8604352000002</v>
      </c>
      <c r="E41" s="24">
        <v>10985.9688866</v>
      </c>
      <c r="F41" s="25">
        <f>(E41-D41)/D41</f>
        <v>0.12505129586882716</v>
      </c>
      <c r="G41" s="3">
        <v>7.7411752854012583E-2</v>
      </c>
      <c r="H41" s="24">
        <f>VLOOKUP(B41, 주요현황_19!$A$8:$I$88, 9, 0)</f>
        <v>3428</v>
      </c>
      <c r="I41" s="24">
        <f>VLOOKUP(B41, 주요현황_20!$A$8:$I$88, 9, 0)</f>
        <v>3673</v>
      </c>
      <c r="J41" s="24">
        <f>VLOOKUP(B41, 주요현황_21!$A$8:$I$88, 9, 0)</f>
        <v>3968</v>
      </c>
      <c r="K41" s="25">
        <f t="shared" si="0"/>
        <v>7.5883940941461114E-2</v>
      </c>
      <c r="L41" s="29" t="s">
        <v>109</v>
      </c>
      <c r="M41" s="11">
        <v>8.8606735035206672</v>
      </c>
      <c r="N41" s="11">
        <v>7.8072554122409903</v>
      </c>
      <c r="O41" s="18">
        <f t="shared" si="1"/>
        <v>-0.1188869097660709</v>
      </c>
      <c r="P41" s="11">
        <f>AVERAGE(M41:N41)</f>
        <v>8.3339644578808283</v>
      </c>
      <c r="Q41" s="11" t="str">
        <f>VLOOKUP(B41, 'REF)서울, 지방 여부'!$A$2:$D$62, 3, 0)</f>
        <v>지방</v>
      </c>
      <c r="R41" s="56">
        <f>VLOOKUP(B41, 'REF)여신 팀수 및 거래처수'!$B$4:$J$63, 9, 0)</f>
        <v>94</v>
      </c>
      <c r="S41" s="56">
        <f>VLOOKUP(B41, 'REF)여신 팀수 및 거래처수'!$B$4:$J$63, 2, 0)</f>
        <v>2</v>
      </c>
      <c r="T41" s="11" t="s">
        <v>215</v>
      </c>
      <c r="U41" s="2" t="s">
        <v>26</v>
      </c>
      <c r="V41" s="2">
        <v>14.36</v>
      </c>
    </row>
    <row r="42" spans="1:22">
      <c r="A42" s="2" t="s">
        <v>35</v>
      </c>
      <c r="B42" s="6" t="s">
        <v>38</v>
      </c>
      <c r="C42" s="8">
        <v>7628.0884168700004</v>
      </c>
      <c r="D42" s="24">
        <v>8005.8595859500001</v>
      </c>
      <c r="E42" s="24">
        <v>9271.4718500500003</v>
      </c>
      <c r="F42" s="24"/>
      <c r="G42" s="3">
        <v>0.10246924462403095</v>
      </c>
      <c r="H42" s="24">
        <f>VLOOKUP(B42, 주요현황_19!$A$8:$I$88, 9, 0)</f>
        <v>2179</v>
      </c>
      <c r="I42" s="24">
        <f>VLOOKUP(B42, 주요현황_20!$A$8:$I$88, 9, 0)</f>
        <v>3317</v>
      </c>
      <c r="J42" s="24">
        <f>VLOOKUP(B42, 주요현황_21!$A$8:$I$88, 9, 0)</f>
        <v>3244</v>
      </c>
      <c r="K42" s="25">
        <f t="shared" si="0"/>
        <v>0.22014602004598305</v>
      </c>
      <c r="L42" s="30" t="s">
        <v>116</v>
      </c>
      <c r="M42" s="11">
        <v>6.9014372256916952</v>
      </c>
      <c r="N42" s="11">
        <v>8.2413409131697062</v>
      </c>
      <c r="O42" s="18">
        <f t="shared" si="1"/>
        <v>0.19414850032830944</v>
      </c>
      <c r="P42" s="11">
        <f>AVERAGE(M42:N42)</f>
        <v>7.5713890694307011</v>
      </c>
      <c r="Q42" s="11" t="str">
        <f>VLOOKUP(B42, 'REF)서울, 지방 여부'!$A$2:$D$62, 3, 0)</f>
        <v>지방</v>
      </c>
      <c r="R42" s="56">
        <f>VLOOKUP(B42, 'REF)여신 팀수 및 거래처수'!$B$4:$J$63, 9, 0)</f>
        <v>97</v>
      </c>
      <c r="S42" s="56">
        <f>VLOOKUP(B42, 'REF)여신 팀수 및 거래처수'!$B$4:$J$63, 2, 0)</f>
        <v>2</v>
      </c>
      <c r="T42" s="11" t="s">
        <v>215</v>
      </c>
      <c r="U42" s="2" t="s">
        <v>65</v>
      </c>
      <c r="V42" s="2">
        <v>14.62</v>
      </c>
    </row>
    <row r="43" spans="1:22" hidden="1">
      <c r="A43" s="2" t="s">
        <v>15</v>
      </c>
      <c r="B43" s="6" t="s">
        <v>16</v>
      </c>
      <c r="C43" s="8">
        <v>7586.0293138200004</v>
      </c>
      <c r="D43" s="24">
        <v>10004.69166223</v>
      </c>
      <c r="E43" s="24">
        <v>15421.30710756</v>
      </c>
      <c r="F43" s="25">
        <f>(E43-D43)/D43</f>
        <v>0.54140753440497957</v>
      </c>
      <c r="G43" s="3">
        <v>0.4257826799915565</v>
      </c>
      <c r="H43" s="24">
        <f>VLOOKUP(B43, 주요현황_19!$A$8:$I$88, 9, 0)</f>
        <v>2969</v>
      </c>
      <c r="I43" s="24">
        <f>VLOOKUP(B43, 주요현황_20!$A$8:$I$88, 9, 0)</f>
        <v>5393</v>
      </c>
      <c r="J43" s="24">
        <f>VLOOKUP(B43, 주요현황_21!$A$8:$I$88, 9, 0)</f>
        <v>4920</v>
      </c>
      <c r="K43" s="25">
        <f t="shared" si="0"/>
        <v>0.28729313314540539</v>
      </c>
      <c r="L43" s="29" t="s">
        <v>109</v>
      </c>
      <c r="M43" s="11">
        <v>7.6453711925901651</v>
      </c>
      <c r="N43" s="11">
        <v>7.9356825717490427</v>
      </c>
      <c r="O43" s="18">
        <f t="shared" si="1"/>
        <v>3.7972175823228198E-2</v>
      </c>
      <c r="P43" s="11">
        <f>AVERAGE(M43:N43)</f>
        <v>7.7905268821696039</v>
      </c>
      <c r="Q43" s="11" t="str">
        <f>VLOOKUP(B43, 'REF)서울, 지방 여부'!$A$2:$D$62, 3, 0)</f>
        <v>지방</v>
      </c>
      <c r="R43" s="56">
        <f>VLOOKUP(B43, 'REF)여신 팀수 및 거래처수'!$B$4:$J$63, 9, 0)</f>
        <v>80</v>
      </c>
      <c r="S43" s="56">
        <f>VLOOKUP(B43, 'REF)여신 팀수 및 거래처수'!$B$4:$J$63, 2, 0)</f>
        <v>2</v>
      </c>
      <c r="T43" s="11" t="s">
        <v>215</v>
      </c>
      <c r="U43" s="2" t="s">
        <v>21</v>
      </c>
      <c r="V43" s="2">
        <v>14.66</v>
      </c>
    </row>
    <row r="44" spans="1:22">
      <c r="A44" s="2" t="s">
        <v>25</v>
      </c>
      <c r="B44" s="14" t="s">
        <v>53</v>
      </c>
      <c r="C44" s="8">
        <v>5855.70632002</v>
      </c>
      <c r="D44" s="24">
        <v>6059.7611671100003</v>
      </c>
      <c r="E44" s="24">
        <v>6654.9403233000003</v>
      </c>
      <c r="F44" s="25">
        <f>(E44-D44)/D44</f>
        <v>9.8218253125287883E-2</v>
      </c>
      <c r="G44" s="3">
        <v>6.6061940658330043E-2</v>
      </c>
      <c r="H44" s="24">
        <f>VLOOKUP(B44, 주요현황_19!$A$8:$I$88, 9, 0)</f>
        <v>1016</v>
      </c>
      <c r="I44" s="24">
        <f>VLOOKUP(B44, 주요현황_20!$A$8:$I$88, 9, 0)</f>
        <v>1020</v>
      </c>
      <c r="J44" s="24">
        <f>VLOOKUP(B44, 주요현황_21!$A$8:$I$88, 9, 0)</f>
        <v>1068</v>
      </c>
      <c r="K44" s="25">
        <f t="shared" si="0"/>
        <v>2.5271233558322725E-2</v>
      </c>
      <c r="L44" s="30"/>
      <c r="M44" s="11">
        <v>5.1537988509602952</v>
      </c>
      <c r="N44" s="11">
        <v>5.1118954676517321</v>
      </c>
      <c r="O44" s="18">
        <f t="shared" si="1"/>
        <v>-8.1305818330017626E-3</v>
      </c>
      <c r="P44" s="11">
        <f>AVERAGE(M44:N44)</f>
        <v>5.1328471593060137</v>
      </c>
      <c r="Q44" s="11" t="str">
        <f>VLOOKUP(B44, 'REF)서울, 지방 여부'!$A$2:$D$62, 3, 0)</f>
        <v>지방</v>
      </c>
      <c r="R44" s="56">
        <f>VLOOKUP(B44, 'REF)여신 팀수 및 거래처수'!$B$4:$J$63, 9, 0)</f>
        <v>72</v>
      </c>
      <c r="S44" s="56">
        <f>VLOOKUP(B44, 'REF)여신 팀수 및 거래처수'!$B$4:$J$63, 2, 0)</f>
        <v>2</v>
      </c>
      <c r="T44" s="11" t="s">
        <v>215</v>
      </c>
      <c r="U44" s="2" t="s">
        <v>94</v>
      </c>
      <c r="V44" s="2">
        <v>15</v>
      </c>
    </row>
    <row r="45" spans="1:22" hidden="1">
      <c r="A45" s="2" t="s">
        <v>9</v>
      </c>
      <c r="B45" s="6" t="s">
        <v>32</v>
      </c>
      <c r="C45" s="8">
        <v>5424.9055676600001</v>
      </c>
      <c r="D45" s="24">
        <v>8864.7016931199996</v>
      </c>
      <c r="E45" s="24">
        <v>10136.413292269999</v>
      </c>
      <c r="F45" s="25">
        <f>(E45-D45)/D45</f>
        <v>0.14345791242326744</v>
      </c>
      <c r="G45" s="3">
        <v>0.36692933408017248</v>
      </c>
      <c r="H45" s="24">
        <f>VLOOKUP(B45, 주요현황_19!$A$8:$I$88, 9, 0)</f>
        <v>5196</v>
      </c>
      <c r="I45" s="24">
        <f>VLOOKUP(B45, 주요현황_20!$A$8:$I$88, 9, 0)</f>
        <v>5647</v>
      </c>
      <c r="J45" s="24">
        <f>VLOOKUP(B45, 주요현황_21!$A$8:$I$88, 9, 0)</f>
        <v>5870</v>
      </c>
      <c r="K45" s="25">
        <f t="shared" si="0"/>
        <v>6.2880597956295414E-2</v>
      </c>
      <c r="L45" s="29" t="s">
        <v>109</v>
      </c>
      <c r="M45" s="11">
        <v>5.1499966222701499</v>
      </c>
      <c r="N45" s="11">
        <v>4.8657307100668898</v>
      </c>
      <c r="O45" s="18">
        <f t="shared" si="1"/>
        <v>-5.5197300707734036E-2</v>
      </c>
      <c r="P45" s="11">
        <f>AVERAGE(M45:N45)</f>
        <v>5.0078636661685199</v>
      </c>
      <c r="Q45" s="11" t="str">
        <f>VLOOKUP(B45, 'REF)서울, 지방 여부'!$A$2:$D$62, 3, 0)</f>
        <v>서울</v>
      </c>
      <c r="R45" s="56">
        <f>VLOOKUP(B45, 'REF)여신 팀수 및 거래처수'!$B$4:$J$63, 9, 0)</f>
        <v>91</v>
      </c>
      <c r="S45" s="56">
        <f>VLOOKUP(B45, 'REF)여신 팀수 및 거래처수'!$B$4:$J$63, 2, 0)</f>
        <v>2</v>
      </c>
      <c r="T45" s="11" t="s">
        <v>215</v>
      </c>
      <c r="U45" s="2" t="s">
        <v>33</v>
      </c>
      <c r="V45" s="2">
        <v>15.65</v>
      </c>
    </row>
    <row r="46" spans="1:22">
      <c r="A46" s="2" t="s">
        <v>15</v>
      </c>
      <c r="B46" s="14" t="s">
        <v>14</v>
      </c>
      <c r="C46" s="8">
        <v>5556.8118807800001</v>
      </c>
      <c r="D46" s="24">
        <v>6100.7094859199997</v>
      </c>
      <c r="E46" s="24">
        <v>7332.5021451700004</v>
      </c>
      <c r="F46" s="25">
        <f>(E46-D46)/D46</f>
        <v>0.20190973887428829</v>
      </c>
      <c r="G46" s="3">
        <v>0.14871753907164975</v>
      </c>
      <c r="H46" s="24">
        <f>VLOOKUP(B46, 주요현황_19!$A$8:$I$88, 9, 0)</f>
        <v>999</v>
      </c>
      <c r="I46" s="24">
        <f>VLOOKUP(B46, 주요현황_20!$A$8:$I$88, 9, 0)</f>
        <v>1227</v>
      </c>
      <c r="J46" s="24">
        <f>VLOOKUP(B46, 주요현황_21!$A$8:$I$88, 9, 0)</f>
        <v>1249</v>
      </c>
      <c r="K46" s="25">
        <f t="shared" si="0"/>
        <v>0.1181458984632775</v>
      </c>
      <c r="L46" s="30"/>
      <c r="M46" s="11">
        <v>7.7833332394092274</v>
      </c>
      <c r="N46" s="11">
        <v>8.0591398659567393</v>
      </c>
      <c r="O46" s="18">
        <f t="shared" si="1"/>
        <v>3.5435541311661253E-2</v>
      </c>
      <c r="P46" s="11">
        <f>AVERAGE(M46:N46)</f>
        <v>7.9212365526829833</v>
      </c>
      <c r="Q46" s="11" t="str">
        <f>VLOOKUP(B46, 'REF)서울, 지방 여부'!$A$2:$D$62, 3, 0)</f>
        <v>지방</v>
      </c>
      <c r="R46" s="56">
        <f>VLOOKUP(B46, 'REF)여신 팀수 및 거래처수'!$B$4:$J$63, 9, 0)</f>
        <v>82</v>
      </c>
      <c r="S46" s="56">
        <f>VLOOKUP(B46, 'REF)여신 팀수 및 거래처수'!$B$4:$J$63, 2, 0)</f>
        <v>2</v>
      </c>
      <c r="T46" s="11" t="s">
        <v>215</v>
      </c>
      <c r="U46" s="2" t="s">
        <v>16</v>
      </c>
      <c r="V46" s="2">
        <v>15.88</v>
      </c>
    </row>
    <row r="47" spans="1:22" hidden="1">
      <c r="A47" s="2" t="s">
        <v>15</v>
      </c>
      <c r="B47" s="6" t="s">
        <v>21</v>
      </c>
      <c r="C47" s="8">
        <v>10237.631879410001</v>
      </c>
      <c r="D47" s="24">
        <v>10894.453827159999</v>
      </c>
      <c r="E47" s="24">
        <v>11570.07078416</v>
      </c>
      <c r="F47" s="25">
        <f>(E47-D47)/D47</f>
        <v>6.2014761613444012E-2</v>
      </c>
      <c r="G47" s="3">
        <v>6.3085643663426394E-2</v>
      </c>
      <c r="H47" s="24">
        <f>VLOOKUP(B47, 주요현황_19!$A$8:$I$88, 9, 0)</f>
        <v>2582</v>
      </c>
      <c r="I47" s="24">
        <f>VLOOKUP(B47, 주요현황_20!$A$8:$I$88, 9, 0)</f>
        <v>2943</v>
      </c>
      <c r="J47" s="24">
        <f>VLOOKUP(B47, 주요현황_21!$A$8:$I$88, 9, 0)</f>
        <v>4351</v>
      </c>
      <c r="K47" s="25">
        <f t="shared" si="0"/>
        <v>0.29812472740521057</v>
      </c>
      <c r="L47" s="29" t="s">
        <v>109</v>
      </c>
      <c r="M47" s="11">
        <v>9.6251500296619774</v>
      </c>
      <c r="N47" s="11">
        <v>18.591776436261419</v>
      </c>
      <c r="O47" s="18">
        <f t="shared" si="1"/>
        <v>0.93158302768963053</v>
      </c>
      <c r="P47" s="11">
        <f>AVERAGE(M47:N47)</f>
        <v>14.108463232961698</v>
      </c>
      <c r="Q47" s="11" t="str">
        <f>VLOOKUP(B47, 'REF)서울, 지방 여부'!$A$2:$D$62, 3, 0)</f>
        <v>지방</v>
      </c>
      <c r="R47" s="56">
        <f>VLOOKUP(B47, 'REF)여신 팀수 및 거래처수'!$B$4:$J$63, 9, 0)</f>
        <v>104</v>
      </c>
      <c r="S47" s="56">
        <f>VLOOKUP(B47, 'REF)여신 팀수 및 거래처수'!$B$4:$J$63, 2, 0)</f>
        <v>3</v>
      </c>
      <c r="T47" s="11"/>
      <c r="U47" s="2" t="s">
        <v>16</v>
      </c>
      <c r="V47" s="2">
        <v>17.170000000000002</v>
      </c>
    </row>
    <row r="48" spans="1:22" hidden="1">
      <c r="A48" s="2" t="s">
        <v>35</v>
      </c>
      <c r="B48" s="6" t="s">
        <v>59</v>
      </c>
      <c r="C48" s="8">
        <v>15615.13459396</v>
      </c>
      <c r="D48" s="24">
        <v>17448.922686950002</v>
      </c>
      <c r="E48" s="24">
        <v>18679.601440620001</v>
      </c>
      <c r="F48" s="25">
        <f>(E48-D48)/D48</f>
        <v>7.0530357418021022E-2</v>
      </c>
      <c r="G48" s="3">
        <v>9.3732045590676494E-2</v>
      </c>
      <c r="H48" s="24">
        <f>VLOOKUP(B48, 주요현황_19!$A$8:$I$88, 9, 0)</f>
        <v>3149</v>
      </c>
      <c r="I48" s="24">
        <f>VLOOKUP(B48, 주요현황_20!$A$8:$I$88, 9, 0)</f>
        <v>2613</v>
      </c>
      <c r="J48" s="24">
        <f>VLOOKUP(B48, 주요현황_21!$A$8:$I$88, 9, 0)</f>
        <v>3085</v>
      </c>
      <c r="K48" s="25">
        <f t="shared" si="0"/>
        <v>-1.0214120303349672E-2</v>
      </c>
      <c r="L48" s="29" t="s">
        <v>109</v>
      </c>
      <c r="M48" s="11">
        <v>11.596152757835737</v>
      </c>
      <c r="N48" s="11">
        <v>12.303171040762734</v>
      </c>
      <c r="O48" s="18">
        <f t="shared" si="1"/>
        <v>6.0970073238234258E-2</v>
      </c>
      <c r="P48" s="11">
        <f>AVERAGE(M48:N48)</f>
        <v>11.949661899299237</v>
      </c>
      <c r="Q48" s="11" t="str">
        <f>VLOOKUP(B48, 'REF)서울, 지방 여부'!$A$2:$D$62, 3, 0)</f>
        <v>지방</v>
      </c>
      <c r="R48" s="56">
        <f>VLOOKUP(B48, 'REF)여신 팀수 및 거래처수'!$B$4:$J$63, 9, 0)</f>
        <v>103</v>
      </c>
      <c r="S48" s="56">
        <f>VLOOKUP(B48, 'REF)여신 팀수 및 거래처수'!$B$4:$J$63, 2, 0)</f>
        <v>3</v>
      </c>
      <c r="T48" s="11"/>
      <c r="U48" s="2" t="s">
        <v>36</v>
      </c>
      <c r="V48" s="2">
        <v>18.7</v>
      </c>
    </row>
    <row r="49" spans="1:22">
      <c r="A49" s="2" t="s">
        <v>35</v>
      </c>
      <c r="B49" s="14" t="s">
        <v>36</v>
      </c>
      <c r="C49" s="8">
        <v>3335.6770872100001</v>
      </c>
      <c r="D49" s="24">
        <v>3795.3394500099998</v>
      </c>
      <c r="E49" s="24">
        <v>5021.9530592800002</v>
      </c>
      <c r="F49" s="25">
        <f>(E49-D49)/D49</f>
        <v>0.32318943415371409</v>
      </c>
      <c r="G49" s="3">
        <v>0.22699932441735404</v>
      </c>
      <c r="H49" s="24">
        <f>VLOOKUP(B49, 주요현황_19!$A$8:$I$88, 9, 0)</f>
        <v>774</v>
      </c>
      <c r="I49" s="24">
        <f>VLOOKUP(B49, 주요현황_20!$A$8:$I$88, 9, 0)</f>
        <v>1271</v>
      </c>
      <c r="J49" s="24">
        <f>VLOOKUP(B49, 주요현황_21!$A$8:$I$88, 9, 0)</f>
        <v>1345</v>
      </c>
      <c r="K49" s="25">
        <f t="shared" si="0"/>
        <v>0.31822839378888146</v>
      </c>
      <c r="L49" s="30"/>
      <c r="M49" s="11">
        <v>5.9038212210085197</v>
      </c>
      <c r="N49" s="11">
        <v>7.0359700393789844</v>
      </c>
      <c r="O49" s="18">
        <f t="shared" si="1"/>
        <v>0.19176543055568093</v>
      </c>
      <c r="P49" s="11">
        <f>AVERAGE(M49:N49)</f>
        <v>6.4698956301937525</v>
      </c>
      <c r="Q49" s="11" t="str">
        <f>VLOOKUP(B49, 'REF)서울, 지방 여부'!$A$2:$D$62, 3, 0)</f>
        <v>지방</v>
      </c>
      <c r="R49" s="56">
        <f>VLOOKUP(B49, 'REF)여신 팀수 및 거래처수'!$B$4:$J$63, 9, 0)</f>
        <v>82</v>
      </c>
      <c r="S49" s="56">
        <f>VLOOKUP(B49, 'REF)여신 팀수 및 거래처수'!$B$4:$J$63, 2, 0)</f>
        <v>2</v>
      </c>
      <c r="T49" s="11" t="s">
        <v>215</v>
      </c>
      <c r="U49" s="2" t="s">
        <v>59</v>
      </c>
      <c r="V49" s="2">
        <v>18.920000000000002</v>
      </c>
    </row>
    <row r="50" spans="1:22" hidden="1">
      <c r="A50" s="2" t="s">
        <v>25</v>
      </c>
      <c r="B50" s="6" t="s">
        <v>31</v>
      </c>
      <c r="C50" s="8">
        <v>7451.2491350399996</v>
      </c>
      <c r="D50" s="24">
        <v>12397.458619610001</v>
      </c>
      <c r="E50" s="24">
        <v>13990.84983143</v>
      </c>
      <c r="F50" s="25">
        <f>(E50-D50)/D50</f>
        <v>0.12852563260825173</v>
      </c>
      <c r="G50" s="3">
        <v>0.37027427769450338</v>
      </c>
      <c r="H50" s="24">
        <f>VLOOKUP(B50, 주요현황_19!$A$8:$I$88, 9, 0)</f>
        <v>5129</v>
      </c>
      <c r="I50" s="24">
        <f>VLOOKUP(B50, 주요현황_20!$A$8:$I$88, 9, 0)</f>
        <v>5256</v>
      </c>
      <c r="J50" s="24">
        <f>VLOOKUP(B50, 주요현황_21!$A$8:$I$88, 9, 0)</f>
        <v>6110</v>
      </c>
      <c r="K50" s="25">
        <f t="shared" si="0"/>
        <v>9.1451031366112323E-2</v>
      </c>
      <c r="L50" s="29" t="s">
        <v>109</v>
      </c>
      <c r="M50" s="11">
        <v>8.8824828691169291</v>
      </c>
      <c r="N50" s="11">
        <v>9.1891700962325231</v>
      </c>
      <c r="O50" s="18">
        <f t="shared" si="1"/>
        <v>3.4527196014292341E-2</v>
      </c>
      <c r="P50" s="11">
        <f>AVERAGE(M50:N50)</f>
        <v>9.0358264826747252</v>
      </c>
      <c r="Q50" s="11" t="str">
        <f>VLOOKUP(B50, 'REF)서울, 지방 여부'!$A$2:$D$62, 3, 0)</f>
        <v>지방</v>
      </c>
      <c r="R50" s="56">
        <f>VLOOKUP(B50, 'REF)여신 팀수 및 거래처수'!$B$4:$J$63, 9, 0)</f>
        <v>136</v>
      </c>
      <c r="S50" s="56">
        <f>VLOOKUP(B50, 'REF)여신 팀수 및 거래처수'!$B$4:$J$63, 2, 0)</f>
        <v>3</v>
      </c>
      <c r="T50" s="11"/>
      <c r="U50" s="2" t="s">
        <v>30</v>
      </c>
      <c r="V50" s="2">
        <v>22.22</v>
      </c>
    </row>
    <row r="51" spans="1:22">
      <c r="A51" s="2" t="s">
        <v>25</v>
      </c>
      <c r="B51" s="14" t="s">
        <v>30</v>
      </c>
      <c r="C51" s="8">
        <v>5860.5171106500002</v>
      </c>
      <c r="D51" s="24">
        <v>6065.9014602899997</v>
      </c>
      <c r="E51" s="24">
        <v>7851.8547836999996</v>
      </c>
      <c r="F51" s="25">
        <f>(E51-D51)/D51</f>
        <v>0.29442504714288859</v>
      </c>
      <c r="G51" s="3">
        <v>0.15749243244773803</v>
      </c>
      <c r="H51" s="24">
        <f>VLOOKUP(B51, 주요현황_19!$A$8:$I$88, 9, 0)</f>
        <v>1485</v>
      </c>
      <c r="I51" s="24">
        <f>VLOOKUP(B51, 주요현황_20!$A$8:$I$88, 9, 0)</f>
        <v>1554</v>
      </c>
      <c r="J51" s="24">
        <f>VLOOKUP(B51, 주요현황_21!$A$8:$I$88, 9, 0)</f>
        <v>1985</v>
      </c>
      <c r="K51" s="25">
        <f t="shared" si="0"/>
        <v>0.15615757433852284</v>
      </c>
      <c r="L51" s="30"/>
      <c r="M51" s="11">
        <v>5.5511222429823386</v>
      </c>
      <c r="N51" s="11">
        <v>6.1855763862519009</v>
      </c>
      <c r="O51" s="18">
        <f t="shared" si="1"/>
        <v>0.1142929511364358</v>
      </c>
      <c r="P51" s="11">
        <f>AVERAGE(M51:N51)</f>
        <v>5.8683493146171202</v>
      </c>
      <c r="Q51" s="11" t="str">
        <f>VLOOKUP(B51, 'REF)서울, 지방 여부'!$A$2:$D$62, 3, 0)</f>
        <v>지방</v>
      </c>
      <c r="R51" s="56">
        <f>VLOOKUP(B51, 'REF)여신 팀수 및 거래처수'!$B$4:$J$63, 9, 0)</f>
        <v>88</v>
      </c>
      <c r="S51" s="56">
        <f>VLOOKUP(B51, 'REF)여신 팀수 및 거래처수'!$B$4:$J$63, 2, 0)</f>
        <v>2</v>
      </c>
      <c r="T51" s="11" t="s">
        <v>215</v>
      </c>
      <c r="U51" s="2" t="s">
        <v>31</v>
      </c>
      <c r="V51" s="2">
        <v>22.33</v>
      </c>
    </row>
    <row r="52" spans="1:22" hidden="1">
      <c r="A52" s="2" t="s">
        <v>41</v>
      </c>
      <c r="B52" s="6" t="s">
        <v>72</v>
      </c>
      <c r="C52" s="8">
        <v>7535.0115917100002</v>
      </c>
      <c r="D52" s="24">
        <v>10577.943680730001</v>
      </c>
      <c r="E52" s="24">
        <v>15204.14440404</v>
      </c>
      <c r="F52" s="25">
        <f>(E52-D52)/D52</f>
        <v>0.43734404936732824</v>
      </c>
      <c r="G52" s="3">
        <v>0.42049277944963959</v>
      </c>
      <c r="H52" s="24">
        <f>VLOOKUP(B52, 주요현황_19!$A$8:$I$88, 9, 0)</f>
        <v>1586</v>
      </c>
      <c r="I52" s="24">
        <f>VLOOKUP(B52, 주요현황_20!$A$8:$I$88, 9, 0)</f>
        <v>1945</v>
      </c>
      <c r="J52" s="24">
        <f>VLOOKUP(B52, 주요현황_21!$A$8:$I$88, 9, 0)</f>
        <v>3291</v>
      </c>
      <c r="K52" s="25">
        <f t="shared" si="0"/>
        <v>0.44049697182992986</v>
      </c>
      <c r="L52" s="29" t="s">
        <v>109</v>
      </c>
      <c r="M52" s="11">
        <v>9.1897315013605301</v>
      </c>
      <c r="N52" s="11">
        <v>9.8681455235781961</v>
      </c>
      <c r="O52" s="18">
        <f t="shared" si="1"/>
        <v>7.3823051534990719E-2</v>
      </c>
      <c r="P52" s="11">
        <f>AVERAGE(M52:N52)</f>
        <v>9.5289385124693631</v>
      </c>
      <c r="Q52" s="11" t="str">
        <f>VLOOKUP(B52, 'REF)서울, 지방 여부'!$A$2:$D$62, 3, 0)</f>
        <v>경기</v>
      </c>
      <c r="R52" s="56">
        <f>VLOOKUP(B52, 'REF)여신 팀수 및 거래처수'!$B$4:$J$63, 9, 0)</f>
        <v>148</v>
      </c>
      <c r="S52" s="56">
        <f>VLOOKUP(B52, 'REF)여신 팀수 및 거래처수'!$B$4:$J$63, 2, 0)</f>
        <v>3</v>
      </c>
      <c r="T52" s="11"/>
      <c r="U52" s="2" t="s">
        <v>59</v>
      </c>
      <c r="V52" s="2">
        <v>22.64</v>
      </c>
    </row>
    <row r="53" spans="1:22" hidden="1">
      <c r="A53" s="2" t="s">
        <v>41</v>
      </c>
      <c r="B53" s="6" t="s">
        <v>52</v>
      </c>
      <c r="C53" s="8">
        <v>7946.7956541900003</v>
      </c>
      <c r="D53" s="24">
        <v>9196.7524181799999</v>
      </c>
      <c r="E53" s="24">
        <v>10128.6273736</v>
      </c>
      <c r="F53" s="25">
        <f>(E53-D53)/D53</f>
        <v>0.10132652408668566</v>
      </c>
      <c r="G53" s="3">
        <v>0.12896187011984939</v>
      </c>
      <c r="H53" s="24">
        <f>VLOOKUP(B53, 주요현황_19!$A$8:$I$88, 9, 0)</f>
        <v>2671</v>
      </c>
      <c r="I53" s="24">
        <f>VLOOKUP(B53, 주요현황_20!$A$8:$I$88, 9, 0)</f>
        <v>1900</v>
      </c>
      <c r="J53" s="24">
        <f>VLOOKUP(B53, 주요현황_21!$A$8:$I$88, 9, 0)</f>
        <v>2077</v>
      </c>
      <c r="K53" s="25">
        <f t="shared" si="0"/>
        <v>-0.11817723917725154</v>
      </c>
      <c r="L53" s="29" t="s">
        <v>109</v>
      </c>
      <c r="M53" s="11">
        <v>9.0882860754803563</v>
      </c>
      <c r="N53" s="11">
        <v>9.3847921133777561</v>
      </c>
      <c r="O53" s="18">
        <f t="shared" si="1"/>
        <v>3.2625077537705938E-2</v>
      </c>
      <c r="P53" s="11">
        <f>AVERAGE(M53:N53)</f>
        <v>9.2365390944290553</v>
      </c>
      <c r="Q53" s="11" t="str">
        <f>VLOOKUP(B53, 'REF)서울, 지방 여부'!$A$2:$D$62, 3, 0)</f>
        <v>경기</v>
      </c>
      <c r="R53" s="56">
        <f>VLOOKUP(B53, 'REF)여신 팀수 및 거래처수'!$B$4:$J$63, 9, 0)</f>
        <v>98</v>
      </c>
      <c r="S53" s="56">
        <f>VLOOKUP(B53, 'REF)여신 팀수 및 거래처수'!$B$4:$J$63, 2, 0)</f>
        <v>2</v>
      </c>
      <c r="T53" s="11" t="s">
        <v>215</v>
      </c>
      <c r="U53" s="2" t="s">
        <v>8</v>
      </c>
      <c r="V53" s="2">
        <v>30</v>
      </c>
    </row>
    <row r="54" spans="1:22" hidden="1">
      <c r="A54" s="2" t="s">
        <v>35</v>
      </c>
      <c r="B54" s="6" t="s">
        <v>37</v>
      </c>
      <c r="C54" s="8">
        <v>7862.9980143800003</v>
      </c>
      <c r="D54" s="24">
        <v>7696.0736647699996</v>
      </c>
      <c r="E54" s="24">
        <v>16183.725898479999</v>
      </c>
      <c r="F54" s="25">
        <f>(E54-D54)/D54</f>
        <v>1.1028548586487128</v>
      </c>
      <c r="G54" s="3">
        <v>0.434647395121456</v>
      </c>
      <c r="H54" s="24">
        <f>VLOOKUP(B54, 주요현황_19!$A$8:$I$88, 9, 0)</f>
        <v>4394</v>
      </c>
      <c r="I54" s="24">
        <f>VLOOKUP(B54, 주요현황_20!$A$8:$I$88, 9, 0)</f>
        <v>4713</v>
      </c>
      <c r="J54" s="24">
        <f>VLOOKUP(B54, 주요현황_21!$A$8:$I$88, 9, 0)</f>
        <v>6055</v>
      </c>
      <c r="K54" s="25">
        <f t="shared" si="0"/>
        <v>0.17388903889959373</v>
      </c>
      <c r="L54" s="29" t="s">
        <v>109</v>
      </c>
      <c r="M54" s="11">
        <v>9.3451227776526249</v>
      </c>
      <c r="N54" s="11">
        <v>6.9576710521828948</v>
      </c>
      <c r="O54" s="18">
        <f t="shared" si="1"/>
        <v>-0.25547569382169499</v>
      </c>
      <c r="P54" s="11">
        <f>AVERAGE(M54:N54)</f>
        <v>8.1513969149177594</v>
      </c>
      <c r="Q54" s="11" t="str">
        <f>VLOOKUP(B54, 'REF)서울, 지방 여부'!$A$2:$D$62, 3, 0)</f>
        <v>지방</v>
      </c>
      <c r="R54" s="56">
        <f>VLOOKUP(B54, 'REF)여신 팀수 및 거래처수'!$B$4:$J$63, 9, 0)</f>
        <v>172</v>
      </c>
      <c r="S54" s="56">
        <f>VLOOKUP(B54, 'REF)여신 팀수 및 거래처수'!$B$4:$J$63, 2, 0)</f>
        <v>3</v>
      </c>
      <c r="T54" s="11"/>
      <c r="U54" s="2" t="s">
        <v>38</v>
      </c>
      <c r="V54" s="2">
        <v>37.15</v>
      </c>
    </row>
    <row r="55" spans="1:22" hidden="1">
      <c r="A55" s="2" t="s">
        <v>15</v>
      </c>
      <c r="B55" s="6" t="s">
        <v>67</v>
      </c>
      <c r="C55" s="8">
        <v>8580.0479444800003</v>
      </c>
      <c r="D55" s="24">
        <v>10169.437581509999</v>
      </c>
      <c r="E55" s="24">
        <v>19017.66399673</v>
      </c>
      <c r="F55" s="25">
        <f>(E55-D55)/D55</f>
        <v>0.87008021282394066</v>
      </c>
      <c r="G55" s="3">
        <v>0.48879097581913622</v>
      </c>
      <c r="H55" s="24">
        <f>VLOOKUP(B55, 주요현황_19!$A$8:$I$88, 9, 0)</f>
        <v>4003</v>
      </c>
      <c r="I55" s="24">
        <f>VLOOKUP(B55, 주요현황_20!$A$8:$I$88, 9, 0)</f>
        <v>5063</v>
      </c>
      <c r="J55" s="24">
        <f>VLOOKUP(B55, 주요현황_21!$A$8:$I$88, 9, 0)</f>
        <v>6277</v>
      </c>
      <c r="K55" s="25">
        <f t="shared" si="0"/>
        <v>0.25222759294849983</v>
      </c>
      <c r="L55" s="29" t="s">
        <v>109</v>
      </c>
      <c r="M55" s="11">
        <v>9.3574941992129972</v>
      </c>
      <c r="N55" s="11">
        <v>13.11723670103339</v>
      </c>
      <c r="O55" s="18">
        <f t="shared" si="1"/>
        <v>0.40178945578578096</v>
      </c>
      <c r="P55" s="11">
        <f>AVERAGE(M55:N55)</f>
        <v>11.237365450123193</v>
      </c>
      <c r="Q55" s="11" t="str">
        <f>VLOOKUP(B55, 'REF)서울, 지방 여부'!$A$2:$D$62, 3, 0)</f>
        <v>지방</v>
      </c>
      <c r="R55" s="56">
        <f>VLOOKUP(B55, 'REF)여신 팀수 및 거래처수'!$B$4:$J$63, 9, 0)</f>
        <v>151</v>
      </c>
      <c r="S55" s="56">
        <f>VLOOKUP(B55, 'REF)여신 팀수 및 거래처수'!$B$4:$J$63, 2, 0)</f>
        <v>3</v>
      </c>
      <c r="T55" s="11"/>
      <c r="U55" s="2" t="s">
        <v>24</v>
      </c>
      <c r="V55" s="2">
        <v>42.12</v>
      </c>
    </row>
    <row r="56" spans="1:22">
      <c r="A56" s="2" t="s">
        <v>35</v>
      </c>
      <c r="B56" s="6" t="s">
        <v>34</v>
      </c>
      <c r="C56" s="8">
        <v>7964.97056127</v>
      </c>
      <c r="D56" s="24">
        <v>8159.4906505299996</v>
      </c>
      <c r="E56" s="24">
        <v>9213.0140183000003</v>
      </c>
      <c r="F56" s="24"/>
      <c r="G56" s="3">
        <v>7.5495948012267444E-2</v>
      </c>
      <c r="H56" s="24">
        <f>VLOOKUP(B56, 주요현황_19!$A$8:$I$88, 9, 0)</f>
        <v>1151</v>
      </c>
      <c r="I56" s="24">
        <f>VLOOKUP(B56, 주요현황_20!$A$8:$I$88, 9, 0)</f>
        <v>1496</v>
      </c>
      <c r="J56" s="24">
        <f>VLOOKUP(B56, 주요현황_21!$A$8:$I$88, 9, 0)</f>
        <v>2527</v>
      </c>
      <c r="K56" s="25">
        <f t="shared" si="0"/>
        <v>0.48171596110743198</v>
      </c>
      <c r="L56" s="30" t="s">
        <v>114</v>
      </c>
      <c r="M56" s="11">
        <v>10.229860810882967</v>
      </c>
      <c r="N56" s="11">
        <v>9.9282443733738841</v>
      </c>
      <c r="O56" s="18">
        <f t="shared" si="1"/>
        <v>-2.9483923885671039E-2</v>
      </c>
      <c r="P56" s="11">
        <f>AVERAGE(M56:N56)</f>
        <v>10.079052592128425</v>
      </c>
      <c r="Q56" s="11" t="str">
        <f>VLOOKUP(B56, 'REF)서울, 지방 여부'!$A$2:$D$62, 3, 0)</f>
        <v>지방</v>
      </c>
      <c r="R56" s="56">
        <f>VLOOKUP(B56, 'REF)여신 팀수 및 거래처수'!$B$4:$J$63, 9, 0)</f>
        <v>101</v>
      </c>
      <c r="S56" s="56">
        <f>VLOOKUP(B56, 'REF)여신 팀수 및 거래처수'!$B$4:$J$63, 2, 0)</f>
        <v>2</v>
      </c>
      <c r="T56" s="38" t="s">
        <v>216</v>
      </c>
      <c r="U56" s="2" t="s">
        <v>36</v>
      </c>
      <c r="V56" s="2">
        <v>43</v>
      </c>
    </row>
    <row r="57" spans="1:22">
      <c r="A57" s="2" t="s">
        <v>15</v>
      </c>
      <c r="B57" s="6" t="s">
        <v>20</v>
      </c>
      <c r="C57" s="8">
        <v>7853.9105824300004</v>
      </c>
      <c r="D57" s="24">
        <v>9375.0298864100005</v>
      </c>
      <c r="E57" s="24">
        <v>8911.7062341100009</v>
      </c>
      <c r="F57" s="24"/>
      <c r="G57" s="3">
        <v>6.5215444792110278E-2</v>
      </c>
      <c r="H57" s="24">
        <f>VLOOKUP(B57, 주요현황_19!$A$8:$I$88, 9, 0)</f>
        <v>2240</v>
      </c>
      <c r="I57" s="24">
        <f>VLOOKUP(B57, 주요현황_20!$A$8:$I$88, 9, 0)</f>
        <v>2542</v>
      </c>
      <c r="J57" s="24">
        <f>VLOOKUP(B57, 주요현황_21!$A$8:$I$88, 9, 0)</f>
        <v>2520</v>
      </c>
      <c r="K57" s="25">
        <f t="shared" si="0"/>
        <v>6.0660171779821193E-2</v>
      </c>
      <c r="L57" s="30" t="s">
        <v>114</v>
      </c>
      <c r="M57" s="11">
        <v>7.7696143324615958</v>
      </c>
      <c r="N57" s="11">
        <v>7.6857816784223569</v>
      </c>
      <c r="O57" s="18">
        <f t="shared" si="1"/>
        <v>-1.0789808921272254E-2</v>
      </c>
      <c r="P57" s="11">
        <f>AVERAGE(M57:N57)</f>
        <v>7.7276980054419759</v>
      </c>
      <c r="Q57" s="11" t="str">
        <f>VLOOKUP(B57, 'REF)서울, 지방 여부'!$A$2:$D$62, 3, 0)</f>
        <v>지방</v>
      </c>
      <c r="R57" s="56">
        <f>VLOOKUP(B57, 'REF)여신 팀수 및 거래처수'!$B$4:$J$63, 9, 0)</f>
        <v>100</v>
      </c>
      <c r="S57" s="56">
        <f>VLOOKUP(B57, 'REF)여신 팀수 및 거래처수'!$B$4:$J$63, 2, 0)</f>
        <v>2</v>
      </c>
      <c r="T57" s="11" t="s">
        <v>215</v>
      </c>
      <c r="U57" s="2" t="s">
        <v>21</v>
      </c>
      <c r="V57" s="2">
        <v>43.9</v>
      </c>
    </row>
    <row r="58" spans="1:22" hidden="1">
      <c r="A58" s="2" t="s">
        <v>18</v>
      </c>
      <c r="B58" s="6" t="s">
        <v>23</v>
      </c>
      <c r="C58" s="8">
        <v>11782.133292930001</v>
      </c>
      <c r="D58" s="24">
        <v>11177.816989929999</v>
      </c>
      <c r="E58" s="24">
        <v>13769.215784419999</v>
      </c>
      <c r="F58" s="25">
        <f>(E58-D58)/D58</f>
        <v>0.23183406892638958</v>
      </c>
      <c r="G58" s="3">
        <v>8.1042174134077438E-2</v>
      </c>
      <c r="H58" s="24">
        <f>VLOOKUP(B58, 주요현황_19!$A$8:$I$88, 9, 0)</f>
        <v>1906</v>
      </c>
      <c r="I58" s="24">
        <f>VLOOKUP(B58, 주요현황_20!$A$8:$I$88, 9, 0)</f>
        <v>2206</v>
      </c>
      <c r="J58" s="24">
        <f>VLOOKUP(B58, 주요현황_21!$A$8:$I$88, 9, 0)</f>
        <v>2068</v>
      </c>
      <c r="K58" s="25">
        <f t="shared" si="0"/>
        <v>4.1630814353282863E-2</v>
      </c>
      <c r="L58" s="29" t="s">
        <v>109</v>
      </c>
      <c r="M58" s="11">
        <v>7.2451339443579403</v>
      </c>
      <c r="N58" s="11">
        <v>6.2995162540596086</v>
      </c>
      <c r="O58" s="18">
        <f t="shared" si="1"/>
        <v>-0.13051762708054832</v>
      </c>
      <c r="P58" s="11">
        <f>AVERAGE(M58:N58)</f>
        <v>6.7723250992087749</v>
      </c>
      <c r="Q58" s="11" t="str">
        <f>VLOOKUP(B58, 'REF)서울, 지방 여부'!$A$2:$D$62, 3, 0)</f>
        <v>지방</v>
      </c>
      <c r="R58" s="56">
        <f>VLOOKUP(B58, 'REF)여신 팀수 및 거래처수'!$B$4:$J$63, 9, 0)</f>
        <v>157</v>
      </c>
      <c r="S58" s="56">
        <f>VLOOKUP(B58, 'REF)여신 팀수 및 거래처수'!$B$4:$J$63, 2, 0)</f>
        <v>3</v>
      </c>
      <c r="T58" s="11"/>
      <c r="U58" s="2" t="s">
        <v>22</v>
      </c>
      <c r="V58" s="2">
        <v>45.84</v>
      </c>
    </row>
    <row r="59" spans="1:22">
      <c r="A59" s="2" t="s">
        <v>18</v>
      </c>
      <c r="B59" s="6" t="s">
        <v>22</v>
      </c>
      <c r="C59" s="8">
        <v>6691.7715916699999</v>
      </c>
      <c r="D59" s="24">
        <v>9091.272954</v>
      </c>
      <c r="E59" s="24">
        <v>9519.0759242799995</v>
      </c>
      <c r="F59" s="24"/>
      <c r="G59" s="3">
        <v>0.19268797592547293</v>
      </c>
      <c r="H59" s="24">
        <f>VLOOKUP(B59, 주요현황_19!$A$8:$I$88, 9, 0)</f>
        <v>1373</v>
      </c>
      <c r="I59" s="24">
        <f>VLOOKUP(B59, 주요현황_20!$A$8:$I$88, 9, 0)</f>
        <v>1866</v>
      </c>
      <c r="J59" s="24">
        <f>VLOOKUP(B59, 주요현황_21!$A$8:$I$88, 9, 0)</f>
        <v>2211</v>
      </c>
      <c r="K59" s="25">
        <f t="shared" si="0"/>
        <v>0.26899263831439923</v>
      </c>
      <c r="L59" s="30" t="s">
        <v>114</v>
      </c>
      <c r="M59" s="11">
        <v>8.7598117983869557</v>
      </c>
      <c r="N59" s="11">
        <v>9.854353912261427</v>
      </c>
      <c r="O59" s="18">
        <f t="shared" si="1"/>
        <v>0.12495041435433828</v>
      </c>
      <c r="P59" s="11">
        <f>AVERAGE(M59:N59)</f>
        <v>9.3070828553241913</v>
      </c>
      <c r="Q59" s="11" t="str">
        <f>VLOOKUP(B59, 'REF)서울, 지방 여부'!$A$2:$D$62, 3, 0)</f>
        <v>지방</v>
      </c>
      <c r="R59" s="56">
        <f>VLOOKUP(B59, 'REF)여신 팀수 및 거래처수'!$B$4:$J$63, 9, 0)</f>
        <v>101</v>
      </c>
      <c r="S59" s="56">
        <f>VLOOKUP(B59, 'REF)여신 팀수 및 거래처수'!$B$4:$J$63, 2, 0)</f>
        <v>2</v>
      </c>
      <c r="T59" s="38" t="s">
        <v>216</v>
      </c>
      <c r="U59" s="2" t="s">
        <v>23</v>
      </c>
      <c r="V59" s="2">
        <v>45.95</v>
      </c>
    </row>
    <row r="60" spans="1:22" hidden="1">
      <c r="A60" s="2" t="s">
        <v>35</v>
      </c>
      <c r="B60" s="6" t="s">
        <v>69</v>
      </c>
      <c r="C60" s="8">
        <v>9436.1621679700002</v>
      </c>
      <c r="D60" s="24">
        <v>10801.307262890001</v>
      </c>
      <c r="E60" s="24">
        <v>11395.23013629</v>
      </c>
      <c r="F60" s="25">
        <f>(E60-D60)/D60</f>
        <v>5.4986202960870936E-2</v>
      </c>
      <c r="G60" s="3">
        <v>9.8914369482719255E-2</v>
      </c>
      <c r="H60" s="24">
        <f>VLOOKUP(B60, 주요현황_19!$A$8:$I$88, 9, 0)</f>
        <v>1837</v>
      </c>
      <c r="I60" s="24">
        <f>VLOOKUP(B60, 주요현황_20!$A$8:$I$88, 9, 0)</f>
        <v>1603</v>
      </c>
      <c r="J60" s="24">
        <f>VLOOKUP(B60, 주요현황_21!$A$8:$I$88, 9, 0)</f>
        <v>2246</v>
      </c>
      <c r="K60" s="25">
        <f t="shared" si="0"/>
        <v>0.10573306808433602</v>
      </c>
      <c r="L60" s="29" t="s">
        <v>109</v>
      </c>
      <c r="M60" s="11">
        <v>13.227644237487848</v>
      </c>
      <c r="N60" s="11">
        <v>11.673744614384235</v>
      </c>
      <c r="O60" s="18">
        <f t="shared" si="1"/>
        <v>-0.11747364800602804</v>
      </c>
      <c r="P60" s="11">
        <f>AVERAGE(M60:N60)</f>
        <v>12.450694425936042</v>
      </c>
      <c r="Q60" s="11" t="str">
        <f>VLOOKUP(B60, 'REF)서울, 지방 여부'!$A$2:$D$62, 3, 0)</f>
        <v>지방</v>
      </c>
      <c r="R60" s="56">
        <f>VLOOKUP(B60, 'REF)여신 팀수 및 거래처수'!$B$4:$J$63, 9, 0)</f>
        <v>92</v>
      </c>
      <c r="S60" s="56">
        <f>VLOOKUP(B60, 'REF)여신 팀수 및 거래처수'!$B$4:$J$63, 2, 0)</f>
        <v>2</v>
      </c>
      <c r="T60" s="11" t="s">
        <v>215</v>
      </c>
      <c r="U60" s="2" t="s">
        <v>68</v>
      </c>
      <c r="V60" s="2">
        <v>47.62</v>
      </c>
    </row>
    <row r="61" spans="1:22">
      <c r="A61" s="2" t="s">
        <v>41</v>
      </c>
      <c r="B61" s="6" t="s">
        <v>68</v>
      </c>
      <c r="C61" s="8">
        <v>5583.2939869700003</v>
      </c>
      <c r="D61" s="24">
        <v>7638.5681263699998</v>
      </c>
      <c r="E61" s="24">
        <v>7699.9812467499996</v>
      </c>
      <c r="F61" s="24"/>
      <c r="G61" s="3">
        <v>0.17435549880198709</v>
      </c>
      <c r="H61" s="24">
        <f>VLOOKUP(B61, 주요현황_19!$A$8:$I$88, 9, 0)</f>
        <v>1405</v>
      </c>
      <c r="I61" s="24">
        <f>VLOOKUP(B61, 주요현황_20!$A$8:$I$88, 9, 0)</f>
        <v>1532</v>
      </c>
      <c r="J61" s="24">
        <f>VLOOKUP(B61, 주요현황_21!$A$8:$I$88, 9, 0)</f>
        <v>1939</v>
      </c>
      <c r="K61" s="25">
        <f t="shared" si="0"/>
        <v>0.17476430588319469</v>
      </c>
      <c r="L61" s="30" t="s">
        <v>114</v>
      </c>
      <c r="M61" s="11">
        <v>6.0018124028310353</v>
      </c>
      <c r="N61" s="11">
        <v>8.6078973060943049</v>
      </c>
      <c r="O61" s="18">
        <f t="shared" si="1"/>
        <v>0.43421632139551508</v>
      </c>
      <c r="P61" s="11">
        <f>AVERAGE(M61:N61)</f>
        <v>7.3048548544626701</v>
      </c>
      <c r="Q61" s="11" t="str">
        <f>VLOOKUP(B61, 'REF)서울, 지방 여부'!$A$2:$D$62, 3, 0)</f>
        <v>지방</v>
      </c>
      <c r="R61" s="56">
        <f>VLOOKUP(B61, 'REF)여신 팀수 및 거래처수'!$B$4:$J$63, 9, 0)</f>
        <v>103</v>
      </c>
      <c r="S61" s="56">
        <f>VLOOKUP(B61, 'REF)여신 팀수 및 거래처수'!$B$4:$J$63, 2, 0)</f>
        <v>2</v>
      </c>
      <c r="T61" s="11" t="s">
        <v>215</v>
      </c>
      <c r="U61" s="2" t="s">
        <v>69</v>
      </c>
      <c r="V61" s="2">
        <v>48.1</v>
      </c>
    </row>
    <row r="62" spans="1:22">
      <c r="A62" s="2" t="s">
        <v>18</v>
      </c>
      <c r="B62" s="6" t="s">
        <v>19</v>
      </c>
      <c r="C62" s="8">
        <v>11764.57357011</v>
      </c>
      <c r="D62" s="24">
        <v>7567.6267219199999</v>
      </c>
      <c r="E62" s="24">
        <v>7237.9298197899998</v>
      </c>
      <c r="F62" s="24"/>
      <c r="G62" s="3">
        <v>-0.21563340592419278</v>
      </c>
      <c r="H62" s="24">
        <f>VLOOKUP(B62, 주요현황_19!$A$8:$I$88, 9, 0)</f>
        <v>1832</v>
      </c>
      <c r="I62" s="24">
        <f>VLOOKUP(B62, 주요현황_20!$A$8:$I$88, 9, 0)</f>
        <v>1714</v>
      </c>
      <c r="J62" s="24">
        <f>VLOOKUP(B62, 주요현황_21!$A$8:$I$88, 9, 0)</f>
        <v>1824</v>
      </c>
      <c r="K62" s="25">
        <f t="shared" si="0"/>
        <v>-2.1857949633480311E-3</v>
      </c>
      <c r="L62" s="30" t="s">
        <v>114</v>
      </c>
      <c r="M62" s="11">
        <v>8.6867551716975218</v>
      </c>
      <c r="N62" s="11">
        <v>7.9358577906026735</v>
      </c>
      <c r="O62" s="18">
        <f t="shared" si="1"/>
        <v>-8.6441642046199363E-2</v>
      </c>
      <c r="P62" s="11">
        <f>AVERAGE(M62:N62)</f>
        <v>8.3113064811500976</v>
      </c>
      <c r="Q62" s="11" t="str">
        <f>VLOOKUP(B62, 'REF)서울, 지방 여부'!$A$2:$D$62, 3, 0)</f>
        <v>지방</v>
      </c>
      <c r="R62" s="56">
        <f>VLOOKUP(B62, 'REF)여신 팀수 및 거래처수'!$B$4:$J$63, 9, 0)</f>
        <v>85</v>
      </c>
      <c r="S62" s="56">
        <f>VLOOKUP(B62, 'REF)여신 팀수 및 거래처수'!$B$4:$J$63, 2, 0)</f>
        <v>2</v>
      </c>
      <c r="T62" s="38" t="s">
        <v>216</v>
      </c>
      <c r="U62" s="2" t="s">
        <v>17</v>
      </c>
      <c r="V62" s="2">
        <v>64.150000000000006</v>
      </c>
    </row>
    <row r="63" spans="1:22" hidden="1">
      <c r="A63" s="2" t="s">
        <v>18</v>
      </c>
      <c r="B63" s="6" t="s">
        <v>17</v>
      </c>
      <c r="C63" s="8">
        <v>9404.2576006399995</v>
      </c>
      <c r="D63" s="24">
        <v>11197.839167849999</v>
      </c>
      <c r="E63" s="24">
        <v>14652.52503461</v>
      </c>
      <c r="F63" s="25">
        <f>(E63-D63)/D63</f>
        <v>0.30851361722346521</v>
      </c>
      <c r="G63" s="3">
        <v>0.24822816465094633</v>
      </c>
      <c r="H63" s="24">
        <f>VLOOKUP(B63, 주요현황_19!$A$8:$I$88, 9, 0)</f>
        <v>3854</v>
      </c>
      <c r="I63" s="24">
        <f>VLOOKUP(B63, 주요현황_20!$A$8:$I$88, 9, 0)</f>
        <v>4320</v>
      </c>
      <c r="J63" s="24">
        <f>VLOOKUP(B63, 주요현황_21!$A$8:$I$88, 9, 0)</f>
        <v>8057</v>
      </c>
      <c r="K63" s="25">
        <f t="shared" si="0"/>
        <v>0.44587525992210009</v>
      </c>
      <c r="L63" s="29" t="s">
        <v>109</v>
      </c>
      <c r="M63" s="11">
        <v>10.6829344521778</v>
      </c>
      <c r="N63" s="11">
        <v>9.5803087826203637</v>
      </c>
      <c r="O63" s="18">
        <f t="shared" si="1"/>
        <v>-0.10321374473402838</v>
      </c>
      <c r="P63" s="11">
        <f>AVERAGE(M63:N63)</f>
        <v>10.131621617399082</v>
      </c>
      <c r="Q63" s="11" t="str">
        <f>VLOOKUP(B63, 'REF)서울, 지방 여부'!$A$2:$D$62, 3, 0)</f>
        <v>지방</v>
      </c>
      <c r="R63" s="56">
        <f>VLOOKUP(B63, 'REF)여신 팀수 및 거래처수'!$B$4:$J$63, 9, 0)</f>
        <v>193</v>
      </c>
      <c r="S63" s="56">
        <f>VLOOKUP(B63, 'REF)여신 팀수 및 거래처수'!$B$4:$J$63, 2, 0)</f>
        <v>3</v>
      </c>
      <c r="T63" s="11"/>
      <c r="U63" s="2" t="s">
        <v>19</v>
      </c>
      <c r="V63" s="2">
        <v>65.33</v>
      </c>
    </row>
    <row r="64" spans="1:22">
      <c r="A64" s="2" t="s">
        <v>25</v>
      </c>
      <c r="B64" s="6" t="s">
        <v>64</v>
      </c>
      <c r="C64" s="8">
        <v>8523.8217411500009</v>
      </c>
      <c r="D64" s="24">
        <v>9132.6510667399998</v>
      </c>
      <c r="E64" s="24">
        <v>9420.4209517599993</v>
      </c>
      <c r="F64" s="24"/>
      <c r="G64" s="3">
        <v>5.1278966839907847E-2</v>
      </c>
      <c r="H64" s="24">
        <f>VLOOKUP(B64, 주요현황_19!$A$8:$I$88, 9, 0)</f>
        <v>2877</v>
      </c>
      <c r="I64" s="24">
        <f>VLOOKUP(B64, 주요현황_20!$A$8:$I$88, 9, 0)</f>
        <v>2810</v>
      </c>
      <c r="J64" s="24">
        <f>VLOOKUP(B64, 주요현황_21!$A$8:$I$88, 9, 0)</f>
        <v>4724</v>
      </c>
      <c r="K64" s="25">
        <f t="shared" si="0"/>
        <v>0.281400867072505</v>
      </c>
      <c r="L64" s="30" t="s">
        <v>114</v>
      </c>
      <c r="M64" s="11">
        <v>7.746236129830411</v>
      </c>
      <c r="N64" s="11">
        <v>7.3047432007522106</v>
      </c>
      <c r="O64" s="18">
        <f t="shared" si="1"/>
        <v>-5.6994509550003354E-2</v>
      </c>
      <c r="P64" s="11">
        <f>AVERAGE(M64:N64)</f>
        <v>7.5254896652913104</v>
      </c>
      <c r="Q64" s="11" t="str">
        <f>VLOOKUP(B64, 'REF)서울, 지방 여부'!$A$2:$D$62, 3, 0)</f>
        <v>지방</v>
      </c>
      <c r="R64" s="56">
        <f>VLOOKUP(B64, 'REF)여신 팀수 및 거래처수'!$B$4:$J$63, 9, 0)</f>
        <v>81</v>
      </c>
      <c r="S64" s="56">
        <f>VLOOKUP(B64, 'REF)여신 팀수 및 거래처수'!$B$4:$J$63, 2, 0)</f>
        <v>2</v>
      </c>
      <c r="T64" s="11" t="s">
        <v>215</v>
      </c>
      <c r="U64" s="2" t="s">
        <v>31</v>
      </c>
      <c r="V64" s="2">
        <v>69.58</v>
      </c>
    </row>
    <row r="65" spans="1:22">
      <c r="A65" s="2" t="s">
        <v>15</v>
      </c>
      <c r="B65" s="6" t="s">
        <v>73</v>
      </c>
      <c r="C65" s="8">
        <v>5646.6772785200001</v>
      </c>
      <c r="D65" s="24">
        <v>7374.1832466899996</v>
      </c>
      <c r="E65" s="24">
        <v>7539.9792853700001</v>
      </c>
      <c r="F65" s="24"/>
      <c r="G65" s="3">
        <v>0.1555496028585035</v>
      </c>
      <c r="H65" s="24">
        <f>VLOOKUP(B65, 주요현황_19!$A$8:$I$88, 9, 0)</f>
        <v>1797</v>
      </c>
      <c r="I65" s="24">
        <f>VLOOKUP(B65, 주요현황_20!$A$8:$I$88, 9, 0)</f>
        <v>1821</v>
      </c>
      <c r="J65" s="24">
        <f>VLOOKUP(B65, 주요현황_21!$A$8:$I$88, 9, 0)</f>
        <v>1941</v>
      </c>
      <c r="K65" s="25">
        <f t="shared" si="0"/>
        <v>3.929473968001207E-2</v>
      </c>
      <c r="L65" s="30" t="s">
        <v>114</v>
      </c>
      <c r="M65" s="11">
        <v>4.7258862587788446</v>
      </c>
      <c r="N65" s="11">
        <v>6.9904298703329788</v>
      </c>
      <c r="O65" s="18">
        <f t="shared" si="1"/>
        <v>0.4791786106463099</v>
      </c>
      <c r="P65" s="11">
        <f>AVERAGE(M65:N65)</f>
        <v>5.8581580645559121</v>
      </c>
      <c r="Q65" s="11" t="str">
        <f>VLOOKUP(B65, 'REF)서울, 지방 여부'!$A$2:$D$62, 3, 0)</f>
        <v>지방</v>
      </c>
      <c r="R65" s="56">
        <f>VLOOKUP(B65, 'REF)여신 팀수 및 거래처수'!$B$4:$J$63, 9, 0)</f>
        <v>89</v>
      </c>
      <c r="S65" s="56">
        <f>VLOOKUP(B65, 'REF)여신 팀수 및 거래처수'!$B$4:$J$63, 2, 0)</f>
        <v>2</v>
      </c>
      <c r="T65" s="11" t="s">
        <v>215</v>
      </c>
      <c r="U65" s="2" t="s">
        <v>14</v>
      </c>
      <c r="V65" s="2">
        <v>72.06</v>
      </c>
    </row>
    <row r="66" spans="1:22">
      <c r="A66" s="2" t="s">
        <v>18</v>
      </c>
      <c r="B66" s="6" t="s">
        <v>63</v>
      </c>
      <c r="C66" s="8">
        <v>5689.9704184499997</v>
      </c>
      <c r="D66" s="24">
        <v>5907.7115992999998</v>
      </c>
      <c r="E66" s="24">
        <v>6165.23246948</v>
      </c>
      <c r="F66" s="24"/>
      <c r="G66" s="3">
        <v>4.0925683230181198E-2</v>
      </c>
      <c r="H66" s="24">
        <f>VLOOKUP(B66, 주요현황_19!$A$8:$I$88, 9, 0)</f>
        <v>2373</v>
      </c>
      <c r="I66" s="24">
        <f>VLOOKUP(B66, 주요현황_20!$A$8:$I$88, 9, 0)</f>
        <v>2356</v>
      </c>
      <c r="J66" s="24">
        <f>VLOOKUP(B66, 주요현황_21!$A$8:$I$88, 9, 0)</f>
        <v>2328</v>
      </c>
      <c r="K66" s="25">
        <f t="shared" si="0"/>
        <v>-9.5270511252759649E-3</v>
      </c>
      <c r="L66" s="30" t="s">
        <v>114</v>
      </c>
      <c r="M66" s="11">
        <v>5.8111017764834791</v>
      </c>
      <c r="N66" s="11">
        <v>5.8590083837144613</v>
      </c>
      <c r="O66" s="18">
        <f t="shared" si="1"/>
        <v>8.2439800701567291E-3</v>
      </c>
      <c r="P66" s="11">
        <f>AVERAGE(M66:N66)</f>
        <v>5.8350550800989698</v>
      </c>
      <c r="Q66" s="11" t="str">
        <f>VLOOKUP(B66, 'REF)서울, 지방 여부'!$A$2:$D$62, 3, 0)</f>
        <v>지방</v>
      </c>
      <c r="R66" s="56">
        <f>VLOOKUP(B66, 'REF)여신 팀수 및 거래처수'!$B$4:$J$63, 9, 0)</f>
        <v>102</v>
      </c>
      <c r="S66" s="56">
        <f>VLOOKUP(B66, 'REF)여신 팀수 및 거래처수'!$B$4:$J$63, 2, 0)</f>
        <v>2</v>
      </c>
      <c r="T66" s="11" t="s">
        <v>215</v>
      </c>
      <c r="U66" s="2" t="s">
        <v>64</v>
      </c>
      <c r="V66" s="2">
        <v>79.56</v>
      </c>
    </row>
    <row r="67" spans="1:22">
      <c r="A67" s="2" t="s">
        <v>12</v>
      </c>
      <c r="B67" s="6" t="s">
        <v>71</v>
      </c>
      <c r="C67" s="8">
        <v>1756.97664833</v>
      </c>
      <c r="D67" s="24">
        <v>2069.2944244700002</v>
      </c>
      <c r="E67" s="24">
        <v>3402.3603787299999</v>
      </c>
      <c r="F67" s="24"/>
      <c r="G67" s="3">
        <v>0.39157674150389377</v>
      </c>
      <c r="H67" s="24">
        <f>VLOOKUP(B67, 주요현황_19!$A$8:$I$88, 9, 0)</f>
        <v>755</v>
      </c>
      <c r="I67" s="24">
        <f>VLOOKUP(B67, 주요현황_20!$A$8:$I$88, 9, 0)</f>
        <v>1068</v>
      </c>
      <c r="J67" s="24">
        <f>VLOOKUP(B67, 주요현황_21!$A$8:$I$88, 9, 0)</f>
        <v>846</v>
      </c>
      <c r="K67" s="25">
        <f t="shared" si="0"/>
        <v>5.8550802429672366E-2</v>
      </c>
      <c r="L67" s="30" t="s">
        <v>114</v>
      </c>
      <c r="M67" s="11">
        <v>3.9906654116063089</v>
      </c>
      <c r="N67" s="11">
        <v>4.9560065086557055</v>
      </c>
      <c r="O67" s="18">
        <f t="shared" si="1"/>
        <v>0.24189978298903059</v>
      </c>
      <c r="P67" s="11">
        <f>AVERAGE(M67:N67)</f>
        <v>4.4733359601310072</v>
      </c>
      <c r="Q67" s="11" t="str">
        <f>VLOOKUP(B67, 'REF)서울, 지방 여부'!$A$2:$D$62, 3, 0)</f>
        <v>지방</v>
      </c>
      <c r="R67" s="56">
        <f>VLOOKUP(B67, 'REF)여신 팀수 및 거래처수'!$B$4:$J$63, 9, 0)</f>
        <v>37</v>
      </c>
      <c r="S67" s="56">
        <f>VLOOKUP(B67, 'REF)여신 팀수 및 거래처수'!$B$4:$J$63, 2, 0)</f>
        <v>1</v>
      </c>
      <c r="T67" s="11" t="s">
        <v>217</v>
      </c>
      <c r="U67" s="2" t="s">
        <v>19</v>
      </c>
      <c r="V67" s="2">
        <v>200.6</v>
      </c>
    </row>
    <row r="73" spans="1:22">
      <c r="A73" s="1" t="s">
        <v>84</v>
      </c>
    </row>
    <row r="74" spans="1:22">
      <c r="A74" s="1" t="s">
        <v>85</v>
      </c>
    </row>
    <row r="75" spans="1:22">
      <c r="A75" s="1" t="s">
        <v>86</v>
      </c>
    </row>
    <row r="76" spans="1:22">
      <c r="A76" s="1" t="s">
        <v>87</v>
      </c>
    </row>
    <row r="78" spans="1:22">
      <c r="A78" s="1" t="s">
        <v>88</v>
      </c>
    </row>
    <row r="79" spans="1:22">
      <c r="A79" s="1" t="s">
        <v>89</v>
      </c>
    </row>
    <row r="80" spans="1:22">
      <c r="A80" s="1" t="s">
        <v>90</v>
      </c>
    </row>
    <row r="81" spans="1:1">
      <c r="A81" s="1" t="s">
        <v>91</v>
      </c>
    </row>
    <row r="82" spans="1:1">
      <c r="A82" s="1" t="s">
        <v>92</v>
      </c>
    </row>
    <row r="83" spans="1:1">
      <c r="A83" s="1" t="s">
        <v>93</v>
      </c>
    </row>
  </sheetData>
  <autoFilter ref="A9:V67">
    <filterColumn colId="11">
      <filters blank="1">
        <filter val="4. 도청소재지"/>
        <filter val="4. 신설"/>
        <filter val="4. 재배치"/>
        <filter val="4. 지역특화"/>
        <filter val="제외2"/>
        <filter val="제외3"/>
      </filters>
    </filterColumn>
  </autoFilter>
  <mergeCells count="3">
    <mergeCell ref="M8:N8"/>
    <mergeCell ref="H8:K8"/>
    <mergeCell ref="C8:F8"/>
  </mergeCells>
  <phoneticPr fontId="2" type="noConversion"/>
  <conditionalFormatting sqref="T2:T7 B10:B67">
    <cfRule type="duplicateValues" dxfId="6" priority="8"/>
  </conditionalFormatting>
  <conditionalFormatting sqref="G10:G67">
    <cfRule type="top10" dxfId="5" priority="6" percent="1" bottom="1" rank="10"/>
  </conditionalFormatting>
  <conditionalFormatting sqref="M10:M67">
    <cfRule type="top10" dxfId="4" priority="5" percent="1" bottom="1" rank="10"/>
  </conditionalFormatting>
  <conditionalFormatting sqref="N10:N67">
    <cfRule type="top10" dxfId="3" priority="4" percent="1" bottom="1" rank="10"/>
  </conditionalFormatting>
  <conditionalFormatting sqref="P10:P67">
    <cfRule type="top10" dxfId="2" priority="3" percent="1" bottom="1" rank="10"/>
  </conditionalFormatting>
  <conditionalFormatting sqref="P3">
    <cfRule type="duplicateValues" dxfId="1" priority="2"/>
  </conditionalFormatting>
  <conditionalFormatting sqref="O10:O67">
    <cfRule type="top10" dxfId="0" priority="1" percent="1" bottom="1" rank="10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36" workbookViewId="0">
      <selection activeCell="E8" sqref="E8"/>
    </sheetView>
  </sheetViews>
  <sheetFormatPr defaultRowHeight="16.5"/>
  <sheetData>
    <row r="1" spans="1:11" ht="18.75">
      <c r="A1" s="55" t="s">
        <v>213</v>
      </c>
    </row>
    <row r="2" spans="1:11" ht="19.5">
      <c r="A2" s="40"/>
      <c r="B2" s="40"/>
      <c r="C2" s="41" t="s">
        <v>200</v>
      </c>
      <c r="D2" s="42"/>
      <c r="E2" s="43"/>
      <c r="F2" s="41" t="s">
        <v>201</v>
      </c>
      <c r="G2" s="43"/>
      <c r="H2" s="41" t="s">
        <v>202</v>
      </c>
      <c r="I2" s="43"/>
      <c r="J2" s="41" t="s">
        <v>197</v>
      </c>
      <c r="K2" s="42"/>
    </row>
    <row r="3" spans="1:11" ht="19.5">
      <c r="A3" s="44" t="s">
        <v>203</v>
      </c>
      <c r="B3" s="44" t="s">
        <v>204</v>
      </c>
      <c r="C3" s="45" t="s">
        <v>205</v>
      </c>
      <c r="D3" s="45" t="s">
        <v>206</v>
      </c>
      <c r="E3" s="45" t="s">
        <v>207</v>
      </c>
      <c r="F3" s="45" t="s">
        <v>208</v>
      </c>
      <c r="G3" s="46" t="s">
        <v>209</v>
      </c>
      <c r="H3" s="45" t="s">
        <v>208</v>
      </c>
      <c r="I3" s="46" t="s">
        <v>209</v>
      </c>
      <c r="J3" s="45" t="s">
        <v>208</v>
      </c>
      <c r="K3" s="46" t="s">
        <v>209</v>
      </c>
    </row>
    <row r="4" spans="1:11" ht="19.5">
      <c r="A4" s="47">
        <v>1</v>
      </c>
      <c r="B4" s="47" t="s">
        <v>8</v>
      </c>
      <c r="C4" s="47">
        <v>2</v>
      </c>
      <c r="D4" s="47">
        <v>8</v>
      </c>
      <c r="E4" s="47">
        <v>16</v>
      </c>
      <c r="F4" s="48">
        <f>VLOOKUP(B4, '[1]BI 영업자산 및 보증, 여신 합계'!$S$3:$U$65, 3, 0)</f>
        <v>10845.716752561981</v>
      </c>
      <c r="G4" s="48">
        <f>F4/D4</f>
        <v>1355.7145940702476</v>
      </c>
      <c r="H4" s="48">
        <f>HLOOKUP(B4, '[1]독채 실적(''21.12.)'!$D$31:$CD$52, 22, 0)</f>
        <v>69.967537018491115</v>
      </c>
      <c r="I4" s="48">
        <f>H4/E4</f>
        <v>4.3729710636556947</v>
      </c>
      <c r="J4" s="48">
        <v>90</v>
      </c>
      <c r="K4" s="48">
        <f>J4/D4</f>
        <v>11.25</v>
      </c>
    </row>
    <row r="5" spans="1:11" ht="19.5">
      <c r="A5" s="49">
        <v>2</v>
      </c>
      <c r="B5" s="49" t="s">
        <v>11</v>
      </c>
      <c r="C5" s="49">
        <v>3</v>
      </c>
      <c r="D5" s="49">
        <v>9</v>
      </c>
      <c r="E5" s="49">
        <v>24</v>
      </c>
      <c r="F5" s="50">
        <f>VLOOKUP(B5, '[1]BI 영업자산 및 보증, 여신 합계'!$S$3:$U$65, 3, 0)</f>
        <v>23730.180002633118</v>
      </c>
      <c r="G5" s="50">
        <f t="shared" ref="G5:G63" si="0">F5/D5</f>
        <v>2636.6866669592355</v>
      </c>
      <c r="H5" s="50">
        <f>HLOOKUP(B5, '[1]독채 실적(''21.12.)'!$D$31:$CD$52, 22, 0)</f>
        <v>225.27431075512501</v>
      </c>
      <c r="I5" s="50">
        <f t="shared" ref="I5:I63" si="1">H5/E5</f>
        <v>9.3864296147968762</v>
      </c>
      <c r="J5" s="50">
        <v>151</v>
      </c>
      <c r="K5" s="50">
        <f t="shared" ref="K5:K64" si="2">J5/D5</f>
        <v>16.777777777777779</v>
      </c>
    </row>
    <row r="6" spans="1:11" ht="19.5">
      <c r="A6" s="47">
        <v>3</v>
      </c>
      <c r="B6" s="47" t="s">
        <v>14</v>
      </c>
      <c r="C6" s="47">
        <v>2</v>
      </c>
      <c r="D6" s="47">
        <v>6</v>
      </c>
      <c r="E6" s="47">
        <v>12</v>
      </c>
      <c r="F6" s="48">
        <f>VLOOKUP(B6, '[1]BI 영업자산 및 보증, 여신 합계'!$S$3:$U$65, 3, 0)</f>
        <v>8640.3279561700001</v>
      </c>
      <c r="G6" s="48">
        <f t="shared" si="0"/>
        <v>1440.0546593616666</v>
      </c>
      <c r="H6" s="48">
        <f>HLOOKUP(B6, '[1]독채 실적(''21.12.)'!$D$31:$CD$52, 22, 0)</f>
        <v>66.455793773973056</v>
      </c>
      <c r="I6" s="48">
        <f t="shared" si="1"/>
        <v>5.537982814497755</v>
      </c>
      <c r="J6" s="48">
        <v>82</v>
      </c>
      <c r="K6" s="48">
        <f t="shared" si="2"/>
        <v>13.666666666666666</v>
      </c>
    </row>
    <row r="7" spans="1:11" ht="19.5">
      <c r="A7" s="49">
        <v>4</v>
      </c>
      <c r="B7" s="49" t="s">
        <v>17</v>
      </c>
      <c r="C7" s="49">
        <v>3</v>
      </c>
      <c r="D7" s="49">
        <v>12</v>
      </c>
      <c r="E7" s="49">
        <v>25</v>
      </c>
      <c r="F7" s="50">
        <f>VLOOKUP(B7, '[1]BI 영업자산 및 보증, 여신 합계'!$S$3:$U$65, 3, 0)</f>
        <v>15716.578906398239</v>
      </c>
      <c r="G7" s="50">
        <f t="shared" si="0"/>
        <v>1309.7149088665199</v>
      </c>
      <c r="H7" s="50">
        <f>HLOOKUP(B7, '[1]독채 실적(''21.12.)'!$D$31:$CD$52, 22, 0)</f>
        <v>-61.539911335736491</v>
      </c>
      <c r="I7" s="50">
        <f t="shared" si="1"/>
        <v>-2.4615964534294594</v>
      </c>
      <c r="J7" s="50">
        <v>193</v>
      </c>
      <c r="K7" s="50">
        <f t="shared" si="2"/>
        <v>16.083333333333332</v>
      </c>
    </row>
    <row r="8" spans="1:11" ht="19.5">
      <c r="A8" s="47">
        <v>5</v>
      </c>
      <c r="B8" s="47" t="s">
        <v>20</v>
      </c>
      <c r="C8" s="47">
        <v>2</v>
      </c>
      <c r="D8" s="47">
        <v>8</v>
      </c>
      <c r="E8" s="47">
        <v>15</v>
      </c>
      <c r="F8" s="48">
        <f>VLOOKUP(B8, '[1]BI 영업자산 및 보증, 여신 합계'!$S$3:$U$65, 3, 0)</f>
        <v>9560.2164048800005</v>
      </c>
      <c r="G8" s="48">
        <f t="shared" si="0"/>
        <v>1195.0270506100001</v>
      </c>
      <c r="H8" s="48">
        <f>HLOOKUP(B8, '[1]독채 실적(''21.12.)'!$D$31:$CD$52, 22, 0)</f>
        <v>35.397982457279959</v>
      </c>
      <c r="I8" s="48">
        <f t="shared" si="1"/>
        <v>2.3598654971519974</v>
      </c>
      <c r="J8" s="48">
        <v>100</v>
      </c>
      <c r="K8" s="48">
        <f t="shared" si="2"/>
        <v>12.5</v>
      </c>
    </row>
    <row r="9" spans="1:11" ht="19.5">
      <c r="A9" s="49">
        <v>6</v>
      </c>
      <c r="B9" s="49" t="s">
        <v>22</v>
      </c>
      <c r="C9" s="49">
        <v>2</v>
      </c>
      <c r="D9" s="49">
        <v>7</v>
      </c>
      <c r="E9" s="49">
        <v>14</v>
      </c>
      <c r="F9" s="50">
        <f>VLOOKUP(B9, '[1]BI 영업자산 및 보증, 여신 합계'!$S$3:$U$65, 3, 0)</f>
        <v>11438.8336711308</v>
      </c>
      <c r="G9" s="50">
        <f t="shared" si="0"/>
        <v>1634.1190958758286</v>
      </c>
      <c r="H9" s="50">
        <f>HLOOKUP(B9, '[1]독채 실적(''21.12.)'!$D$31:$CD$52, 22, 0)</f>
        <v>105.70888228303306</v>
      </c>
      <c r="I9" s="50">
        <f t="shared" si="1"/>
        <v>7.5506344487880757</v>
      </c>
      <c r="J9" s="50">
        <v>101</v>
      </c>
      <c r="K9" s="50">
        <f t="shared" si="2"/>
        <v>14.428571428571429</v>
      </c>
    </row>
    <row r="10" spans="1:11" ht="19.5">
      <c r="A10" s="47">
        <v>7</v>
      </c>
      <c r="B10" s="47" t="s">
        <v>24</v>
      </c>
      <c r="C10" s="47">
        <v>2</v>
      </c>
      <c r="D10" s="47">
        <v>7</v>
      </c>
      <c r="E10" s="47">
        <v>15</v>
      </c>
      <c r="F10" s="48">
        <f>VLOOKUP(B10, '[1]BI 영업자산 및 보증, 여신 합계'!$S$3:$U$65, 3, 0)</f>
        <v>12174.94805824266</v>
      </c>
      <c r="G10" s="48">
        <f t="shared" si="0"/>
        <v>1739.2782940346658</v>
      </c>
      <c r="H10" s="48">
        <f>HLOOKUP(B10, '[1]독채 실적(''21.12.)'!$D$31:$CD$52, 22, 0)</f>
        <v>88.724330532171081</v>
      </c>
      <c r="I10" s="48">
        <f t="shared" si="1"/>
        <v>5.9149553688114054</v>
      </c>
      <c r="J10" s="48">
        <v>94</v>
      </c>
      <c r="K10" s="48">
        <f t="shared" si="2"/>
        <v>13.428571428571429</v>
      </c>
    </row>
    <row r="11" spans="1:11" ht="19.5">
      <c r="A11" s="49">
        <v>8</v>
      </c>
      <c r="B11" s="49" t="s">
        <v>10</v>
      </c>
      <c r="C11" s="49">
        <v>2</v>
      </c>
      <c r="D11" s="49">
        <v>8</v>
      </c>
      <c r="E11" s="49">
        <v>17</v>
      </c>
      <c r="F11" s="50">
        <f>VLOOKUP(B11, '[1]BI 영업자산 및 보증, 여신 합계'!$S$3:$U$65, 3, 0)</f>
        <v>10717.591041122439</v>
      </c>
      <c r="G11" s="50">
        <f t="shared" si="0"/>
        <v>1339.6988801403049</v>
      </c>
      <c r="H11" s="50">
        <f>HLOOKUP(B11, '[1]독채 실적(''21.12.)'!$D$31:$CD$52, 22, 0)</f>
        <v>113.03380303518576</v>
      </c>
      <c r="I11" s="50">
        <f t="shared" si="1"/>
        <v>6.6490472373638676</v>
      </c>
      <c r="J11" s="50">
        <v>121</v>
      </c>
      <c r="K11" s="50">
        <f t="shared" si="2"/>
        <v>15.125</v>
      </c>
    </row>
    <row r="12" spans="1:11" ht="19.5">
      <c r="A12" s="47">
        <v>9</v>
      </c>
      <c r="B12" s="47" t="s">
        <v>27</v>
      </c>
      <c r="C12" s="47">
        <v>2</v>
      </c>
      <c r="D12" s="47">
        <v>5</v>
      </c>
      <c r="E12" s="47">
        <v>12</v>
      </c>
      <c r="F12" s="48">
        <f>VLOOKUP(B12, '[1]BI 영업자산 및 보증, 여신 합계'!$S$3:$U$65, 3, 0)</f>
        <v>7371.7687959499999</v>
      </c>
      <c r="G12" s="48">
        <f t="shared" si="0"/>
        <v>1474.3537591899999</v>
      </c>
      <c r="H12" s="48">
        <f>HLOOKUP(B12, '[1]독채 실적(''21.12.)'!$D$31:$CD$52, 22, 0)</f>
        <v>61.012671419966118</v>
      </c>
      <c r="I12" s="48">
        <f t="shared" si="1"/>
        <v>5.0843892849971768</v>
      </c>
      <c r="J12" s="48">
        <v>65</v>
      </c>
      <c r="K12" s="48">
        <f t="shared" si="2"/>
        <v>13</v>
      </c>
    </row>
    <row r="13" spans="1:11" ht="19.5">
      <c r="A13" s="49">
        <v>10</v>
      </c>
      <c r="B13" s="49" t="s">
        <v>30</v>
      </c>
      <c r="C13" s="49">
        <v>2</v>
      </c>
      <c r="D13" s="49">
        <v>6</v>
      </c>
      <c r="E13" s="49">
        <v>13</v>
      </c>
      <c r="F13" s="50">
        <f>VLOOKUP(B13, '[1]BI 영업자산 및 보증, 여신 합계'!$S$3:$U$65, 3, 0)</f>
        <v>8088.7831420515604</v>
      </c>
      <c r="G13" s="50">
        <f t="shared" si="0"/>
        <v>1348.1305236752601</v>
      </c>
      <c r="H13" s="50">
        <f>HLOOKUP(B13, '[1]독채 실적(''21.12.)'!$D$31:$CD$52, 22, 0)</f>
        <v>44.547655731912911</v>
      </c>
      <c r="I13" s="50">
        <f t="shared" si="1"/>
        <v>3.4267427486086857</v>
      </c>
      <c r="J13" s="50">
        <v>88</v>
      </c>
      <c r="K13" s="50">
        <f t="shared" si="2"/>
        <v>14.666666666666666</v>
      </c>
    </row>
    <row r="14" spans="1:11" ht="19.5">
      <c r="A14" s="47">
        <v>11</v>
      </c>
      <c r="B14" s="47" t="s">
        <v>32</v>
      </c>
      <c r="C14" s="47">
        <v>2</v>
      </c>
      <c r="D14" s="47">
        <v>7</v>
      </c>
      <c r="E14" s="47">
        <v>19</v>
      </c>
      <c r="F14" s="48">
        <f>VLOOKUP(B14, '[1]BI 영업자산 및 보증, 여신 합계'!$S$3:$U$65, 3, 0)</f>
        <v>10621.237751338</v>
      </c>
      <c r="G14" s="48">
        <f t="shared" si="0"/>
        <v>1517.3196787625714</v>
      </c>
      <c r="H14" s="48">
        <f>HLOOKUP(B14, '[1]독채 실적(''21.12.)'!$D$31:$CD$52, 22, 0)</f>
        <v>48.517954593520457</v>
      </c>
      <c r="I14" s="48">
        <f t="shared" si="1"/>
        <v>2.5535765575537082</v>
      </c>
      <c r="J14" s="48">
        <v>91</v>
      </c>
      <c r="K14" s="48">
        <f t="shared" si="2"/>
        <v>13</v>
      </c>
    </row>
    <row r="15" spans="1:11" ht="19.5">
      <c r="A15" s="49">
        <v>12</v>
      </c>
      <c r="B15" s="49" t="s">
        <v>34</v>
      </c>
      <c r="C15" s="49">
        <v>2</v>
      </c>
      <c r="D15" s="49">
        <v>6</v>
      </c>
      <c r="E15" s="49">
        <v>12</v>
      </c>
      <c r="F15" s="50">
        <f>VLOOKUP(B15, '[1]BI 영업자산 및 보증, 여신 합계'!$S$3:$U$65, 3, 0)</f>
        <v>10406.238778638</v>
      </c>
      <c r="G15" s="50">
        <f t="shared" si="0"/>
        <v>1734.3731297730001</v>
      </c>
      <c r="H15" s="50">
        <f>HLOOKUP(B15, '[1]독채 실적(''21.12.)'!$D$31:$CD$52, 22, 0)</f>
        <v>100.13394044706565</v>
      </c>
      <c r="I15" s="50">
        <f t="shared" si="1"/>
        <v>8.3444950372554718</v>
      </c>
      <c r="J15" s="50">
        <v>101</v>
      </c>
      <c r="K15" s="50">
        <f t="shared" si="2"/>
        <v>16.833333333333332</v>
      </c>
    </row>
    <row r="16" spans="1:11" ht="19.5">
      <c r="A16" s="47">
        <v>13</v>
      </c>
      <c r="B16" s="47" t="s">
        <v>16</v>
      </c>
      <c r="C16" s="47">
        <v>2</v>
      </c>
      <c r="D16" s="47">
        <v>7</v>
      </c>
      <c r="E16" s="47">
        <v>15</v>
      </c>
      <c r="F16" s="48">
        <f>VLOOKUP(B16, '[1]BI 영업자산 및 보증, 여신 합계'!$S$3:$U$65, 3, 0)</f>
        <v>15474.570518906341</v>
      </c>
      <c r="G16" s="48">
        <f t="shared" si="0"/>
        <v>2210.6529312723346</v>
      </c>
      <c r="H16" s="48">
        <f>HLOOKUP(B16, '[1]독채 실적(''21.12.)'!$D$31:$CD$52, 22, 0)</f>
        <v>65.88472154514966</v>
      </c>
      <c r="I16" s="48">
        <f t="shared" si="1"/>
        <v>4.392314769676644</v>
      </c>
      <c r="J16" s="48">
        <v>80</v>
      </c>
      <c r="K16" s="48">
        <f t="shared" si="2"/>
        <v>11.428571428571429</v>
      </c>
    </row>
    <row r="17" spans="1:11" ht="19.5">
      <c r="A17" s="49">
        <v>14</v>
      </c>
      <c r="B17" s="49" t="s">
        <v>37</v>
      </c>
      <c r="C17" s="49">
        <v>3</v>
      </c>
      <c r="D17" s="49">
        <v>11</v>
      </c>
      <c r="E17" s="49">
        <v>25</v>
      </c>
      <c r="F17" s="50">
        <f>VLOOKUP(B17, '[1]BI 영업자산 및 보증, 여신 합계'!$S$3:$U$65, 3, 0)</f>
        <v>17806.563367679999</v>
      </c>
      <c r="G17" s="50">
        <f t="shared" si="0"/>
        <v>1618.7784879709091</v>
      </c>
      <c r="H17" s="50">
        <f>HLOOKUP(B17, '[1]독채 실적(''21.12.)'!$D$31:$CD$52, 22, 0)</f>
        <v>99.773549427397512</v>
      </c>
      <c r="I17" s="50">
        <f t="shared" si="1"/>
        <v>3.9909419770959005</v>
      </c>
      <c r="J17" s="50">
        <v>172</v>
      </c>
      <c r="K17" s="50">
        <f t="shared" si="2"/>
        <v>15.636363636363637</v>
      </c>
    </row>
    <row r="18" spans="1:11" ht="19.5">
      <c r="A18" s="47">
        <v>15</v>
      </c>
      <c r="B18" s="47" t="s">
        <v>39</v>
      </c>
      <c r="C18" s="47">
        <v>2</v>
      </c>
      <c r="D18" s="47">
        <v>4</v>
      </c>
      <c r="E18" s="47">
        <v>19</v>
      </c>
      <c r="F18" s="48">
        <f>VLOOKUP(B18, '[1]BI 영업자산 및 보증, 여신 합계'!$S$3:$U$65, 3, 0)</f>
        <v>9534.7108719846001</v>
      </c>
      <c r="G18" s="48">
        <f t="shared" si="0"/>
        <v>2383.67771799615</v>
      </c>
      <c r="H18" s="48">
        <f>HLOOKUP(B18, '[1]독채 실적(''21.12.)'!$D$31:$CD$52, 22, 0)</f>
        <v>64.618846231702719</v>
      </c>
      <c r="I18" s="48">
        <f t="shared" si="1"/>
        <v>3.400991906931722</v>
      </c>
      <c r="J18" s="48">
        <v>49</v>
      </c>
      <c r="K18" s="48">
        <f t="shared" si="2"/>
        <v>12.25</v>
      </c>
    </row>
    <row r="19" spans="1:11" ht="19.5">
      <c r="A19" s="49">
        <v>16</v>
      </c>
      <c r="B19" s="49" t="s">
        <v>40</v>
      </c>
      <c r="C19" s="49">
        <v>2</v>
      </c>
      <c r="D19" s="49">
        <v>4</v>
      </c>
      <c r="E19" s="49">
        <v>12</v>
      </c>
      <c r="F19" s="50">
        <f>VLOOKUP(B19, '[1]BI 영업자산 및 보증, 여신 합계'!$S$3:$U$65, 3, 0)</f>
        <v>6637.3504783803392</v>
      </c>
      <c r="G19" s="50">
        <f t="shared" si="0"/>
        <v>1659.3376195950848</v>
      </c>
      <c r="H19" s="50">
        <f>HLOOKUP(B19, '[1]독채 실적(''21.12.)'!$D$31:$CD$52, 22, 0)</f>
        <v>33.9157572092263</v>
      </c>
      <c r="I19" s="50">
        <f t="shared" si="1"/>
        <v>2.8263131007688584</v>
      </c>
      <c r="J19" s="50">
        <v>68</v>
      </c>
      <c r="K19" s="50">
        <f t="shared" si="2"/>
        <v>17</v>
      </c>
    </row>
    <row r="20" spans="1:11" ht="19.5">
      <c r="A20" s="47">
        <v>17</v>
      </c>
      <c r="B20" s="47" t="s">
        <v>43</v>
      </c>
      <c r="C20" s="47">
        <v>2</v>
      </c>
      <c r="D20" s="47">
        <v>8</v>
      </c>
      <c r="E20" s="47">
        <v>16</v>
      </c>
      <c r="F20" s="48">
        <f>VLOOKUP(B20, '[1]BI 영업자산 및 보증, 여신 합계'!$S$3:$U$65, 3, 0)</f>
        <v>9774.0672896199994</v>
      </c>
      <c r="G20" s="48">
        <f t="shared" si="0"/>
        <v>1221.7584112024999</v>
      </c>
      <c r="H20" s="48">
        <f>HLOOKUP(B20, '[1]독채 실적(''21.12.)'!$D$31:$CD$52, 22, 0)</f>
        <v>26.976884891772841</v>
      </c>
      <c r="I20" s="48">
        <f t="shared" si="1"/>
        <v>1.6860553057358025</v>
      </c>
      <c r="J20" s="48">
        <v>114</v>
      </c>
      <c r="K20" s="48">
        <f t="shared" si="2"/>
        <v>14.25</v>
      </c>
    </row>
    <row r="21" spans="1:11" ht="19.5">
      <c r="A21" s="49">
        <v>18</v>
      </c>
      <c r="B21" s="49" t="s">
        <v>44</v>
      </c>
      <c r="C21" s="49">
        <v>2</v>
      </c>
      <c r="D21" s="49">
        <v>6</v>
      </c>
      <c r="E21" s="49">
        <v>14</v>
      </c>
      <c r="F21" s="50">
        <f>VLOOKUP(B21, '[1]BI 영업자산 및 보증, 여신 합계'!$S$3:$U$65, 3, 0)</f>
        <v>8987.425244211121</v>
      </c>
      <c r="G21" s="50">
        <f t="shared" si="0"/>
        <v>1497.9042073685202</v>
      </c>
      <c r="H21" s="50">
        <f>HLOOKUP(B21, '[1]독채 실적(''21.12.)'!$D$31:$CD$52, 22, 0)</f>
        <v>54.238703267875046</v>
      </c>
      <c r="I21" s="50">
        <f t="shared" si="1"/>
        <v>3.8741930905625033</v>
      </c>
      <c r="J21" s="50">
        <v>88</v>
      </c>
      <c r="K21" s="50">
        <f t="shared" si="2"/>
        <v>14.666666666666666</v>
      </c>
    </row>
    <row r="22" spans="1:11" ht="19.5">
      <c r="A22" s="47">
        <v>19</v>
      </c>
      <c r="B22" s="47" t="s">
        <v>19</v>
      </c>
      <c r="C22" s="47">
        <v>2</v>
      </c>
      <c r="D22" s="47">
        <v>7</v>
      </c>
      <c r="E22" s="47">
        <v>14</v>
      </c>
      <c r="F22" s="48">
        <f>VLOOKUP(B22, '[1]BI 영업자산 및 보증, 여신 합계'!$S$3:$U$65, 3, 0)</f>
        <v>7684.0766125399996</v>
      </c>
      <c r="G22" s="48">
        <f t="shared" si="0"/>
        <v>1097.725230362857</v>
      </c>
      <c r="H22" s="48">
        <f>HLOOKUP(B22, '[1]독채 실적(''21.12.)'!$D$31:$CD$52, 22, 0)</f>
        <v>86.838632583685083</v>
      </c>
      <c r="I22" s="48">
        <f t="shared" si="1"/>
        <v>6.2027594702632198</v>
      </c>
      <c r="J22" s="48">
        <v>85</v>
      </c>
      <c r="K22" s="48">
        <f t="shared" si="2"/>
        <v>12.142857142857142</v>
      </c>
    </row>
    <row r="23" spans="1:11" ht="19.5">
      <c r="A23" s="49">
        <v>20</v>
      </c>
      <c r="B23" s="49" t="s">
        <v>45</v>
      </c>
      <c r="C23" s="49">
        <v>1</v>
      </c>
      <c r="D23" s="49">
        <v>5</v>
      </c>
      <c r="E23" s="49">
        <v>15</v>
      </c>
      <c r="F23" s="50">
        <f>VLOOKUP(B23, '[1]BI 영업자산 및 보증, 여신 합계'!$S$3:$U$65, 3, 0)</f>
        <v>7019.7513030945602</v>
      </c>
      <c r="G23" s="50">
        <f t="shared" si="0"/>
        <v>1403.9502606189121</v>
      </c>
      <c r="H23" s="50">
        <f>HLOOKUP(B23, '[1]독채 실적(''21.12.)'!$D$31:$CD$52, 22, 0)</f>
        <v>41.604246619535985</v>
      </c>
      <c r="I23" s="50">
        <f t="shared" si="1"/>
        <v>2.7736164413023991</v>
      </c>
      <c r="J23" s="50">
        <v>50</v>
      </c>
      <c r="K23" s="50">
        <f t="shared" si="2"/>
        <v>10</v>
      </c>
    </row>
    <row r="24" spans="1:11" ht="19.5">
      <c r="A24" s="47">
        <v>21</v>
      </c>
      <c r="B24" s="47" t="s">
        <v>47</v>
      </c>
      <c r="C24" s="47">
        <v>3</v>
      </c>
      <c r="D24" s="47">
        <v>10</v>
      </c>
      <c r="E24" s="47">
        <v>26</v>
      </c>
      <c r="F24" s="48">
        <f>VLOOKUP(B24, '[1]BI 영업자산 및 보증, 여신 합계'!$S$3:$U$65, 3, 0)</f>
        <v>19988.159854284</v>
      </c>
      <c r="G24" s="48">
        <f t="shared" si="0"/>
        <v>1998.8159854283999</v>
      </c>
      <c r="H24" s="48">
        <f>HLOOKUP(B24, '[1]독채 실적(''21.12.)'!$D$31:$CD$52, 22, 0)</f>
        <v>192.43018171972375</v>
      </c>
      <c r="I24" s="48">
        <f t="shared" si="1"/>
        <v>7.4011608353739904</v>
      </c>
      <c r="J24" s="48">
        <v>151</v>
      </c>
      <c r="K24" s="48">
        <f t="shared" si="2"/>
        <v>15.1</v>
      </c>
    </row>
    <row r="25" spans="1:11" ht="19.5">
      <c r="A25" s="49">
        <v>22</v>
      </c>
      <c r="B25" s="49" t="s">
        <v>49</v>
      </c>
      <c r="C25" s="49">
        <v>4</v>
      </c>
      <c r="D25" s="49">
        <v>15</v>
      </c>
      <c r="E25" s="49">
        <v>31</v>
      </c>
      <c r="F25" s="50">
        <f>VLOOKUP(B25, '[1]BI 영업자산 및 보증, 여신 합계'!$S$3:$U$65, 3, 0)</f>
        <v>18732.623445065918</v>
      </c>
      <c r="G25" s="50">
        <f t="shared" si="0"/>
        <v>1248.8415630043944</v>
      </c>
      <c r="H25" s="50">
        <f>HLOOKUP(B25, '[1]독채 실적(''21.12.)'!$D$31:$CD$52, 22, 0)</f>
        <v>155.7434017948371</v>
      </c>
      <c r="I25" s="50">
        <f t="shared" si="1"/>
        <v>5.0239807030592614</v>
      </c>
      <c r="J25" s="50">
        <v>204</v>
      </c>
      <c r="K25" s="50">
        <f t="shared" si="2"/>
        <v>13.6</v>
      </c>
    </row>
    <row r="26" spans="1:11" ht="19.5">
      <c r="A26" s="47">
        <v>23</v>
      </c>
      <c r="B26" s="47" t="s">
        <v>51</v>
      </c>
      <c r="C26" s="47">
        <v>3</v>
      </c>
      <c r="D26" s="47">
        <v>10</v>
      </c>
      <c r="E26" s="47">
        <v>25</v>
      </c>
      <c r="F26" s="48">
        <f>VLOOKUP(B26, '[1]BI 영업자산 및 보증, 여신 합계'!$S$3:$U$65, 3, 0)</f>
        <v>16640.126767506899</v>
      </c>
      <c r="G26" s="48">
        <f t="shared" si="0"/>
        <v>1664.0126767506899</v>
      </c>
      <c r="H26" s="48">
        <f>HLOOKUP(B26, '[1]독채 실적(''21.12.)'!$D$31:$CD$52, 22, 0)</f>
        <v>131.18823161489001</v>
      </c>
      <c r="I26" s="48">
        <f t="shared" si="1"/>
        <v>5.2475292645956007</v>
      </c>
      <c r="J26" s="48">
        <v>137</v>
      </c>
      <c r="K26" s="48">
        <f t="shared" si="2"/>
        <v>13.7</v>
      </c>
    </row>
    <row r="27" spans="1:11" ht="19.5">
      <c r="A27" s="49">
        <v>24</v>
      </c>
      <c r="B27" s="49" t="s">
        <v>53</v>
      </c>
      <c r="C27" s="49">
        <v>2</v>
      </c>
      <c r="D27" s="49">
        <v>5</v>
      </c>
      <c r="E27" s="49">
        <v>11</v>
      </c>
      <c r="F27" s="50">
        <f>VLOOKUP(B27, '[1]BI 영업자산 및 보증, 여신 합계'!$S$3:$U$65, 3, 0)</f>
        <v>7406.2820535242408</v>
      </c>
      <c r="G27" s="50">
        <f t="shared" si="0"/>
        <v>1481.2564107048481</v>
      </c>
      <c r="H27" s="50">
        <f>HLOOKUP(B27, '[1]독채 실적(''21.12.)'!$D$31:$CD$52, 22, 0)</f>
        <v>15.870572151402975</v>
      </c>
      <c r="I27" s="50">
        <f t="shared" si="1"/>
        <v>1.4427792864911795</v>
      </c>
      <c r="J27" s="50">
        <v>72</v>
      </c>
      <c r="K27" s="50">
        <f t="shared" si="2"/>
        <v>14.4</v>
      </c>
    </row>
    <row r="28" spans="1:11" ht="19.5">
      <c r="A28" s="47">
        <v>25</v>
      </c>
      <c r="B28" s="47" t="s">
        <v>54</v>
      </c>
      <c r="C28" s="47">
        <v>2</v>
      </c>
      <c r="D28" s="47">
        <v>7</v>
      </c>
      <c r="E28" s="47">
        <v>16</v>
      </c>
      <c r="F28" s="48">
        <f>VLOOKUP(B28, '[1]BI 영업자산 및 보증, 여신 합계'!$S$3:$U$65, 3, 0)</f>
        <v>10725.09298412982</v>
      </c>
      <c r="G28" s="48">
        <f t="shared" si="0"/>
        <v>1532.1561405899743</v>
      </c>
      <c r="H28" s="48">
        <f>HLOOKUP(B28, '[1]독채 실적(''21.12.)'!$D$31:$CD$52, 22, 0)</f>
        <v>104.6175678440583</v>
      </c>
      <c r="I28" s="48">
        <f t="shared" si="1"/>
        <v>6.5385979902536437</v>
      </c>
      <c r="J28" s="48">
        <v>107</v>
      </c>
      <c r="K28" s="48">
        <f t="shared" si="2"/>
        <v>15.285714285714286</v>
      </c>
    </row>
    <row r="29" spans="1:11" ht="19.5">
      <c r="A29" s="49">
        <v>26</v>
      </c>
      <c r="B29" s="49" t="s">
        <v>46</v>
      </c>
      <c r="C29" s="49">
        <v>2</v>
      </c>
      <c r="D29" s="49">
        <v>8</v>
      </c>
      <c r="E29" s="49">
        <v>22</v>
      </c>
      <c r="F29" s="50">
        <f>VLOOKUP(B29, '[1]BI 영업자산 및 보증, 여신 합계'!$S$3:$U$65, 3, 0)</f>
        <v>18301.755522009298</v>
      </c>
      <c r="G29" s="50">
        <f t="shared" si="0"/>
        <v>2287.7194402511623</v>
      </c>
      <c r="H29" s="50">
        <f>HLOOKUP(B29, '[1]독채 실적(''21.12.)'!$D$31:$CD$52, 22, 0)</f>
        <v>145.35699745538025</v>
      </c>
      <c r="I29" s="50">
        <f t="shared" si="1"/>
        <v>6.6071362479718294</v>
      </c>
      <c r="J29" s="50">
        <v>123</v>
      </c>
      <c r="K29" s="50">
        <f t="shared" si="2"/>
        <v>15.375</v>
      </c>
    </row>
    <row r="30" spans="1:11" ht="19.5">
      <c r="A30" s="47">
        <v>27</v>
      </c>
      <c r="B30" s="47" t="s">
        <v>33</v>
      </c>
      <c r="C30" s="47">
        <v>2</v>
      </c>
      <c r="D30" s="47">
        <v>7</v>
      </c>
      <c r="E30" s="47">
        <v>15</v>
      </c>
      <c r="F30" s="48">
        <f>VLOOKUP(B30, '[1]BI 영업자산 및 보증, 여신 합계'!$S$3:$U$65, 3, 0)</f>
        <v>15747.020014046939</v>
      </c>
      <c r="G30" s="48">
        <f t="shared" si="0"/>
        <v>2249.5742877209914</v>
      </c>
      <c r="H30" s="48">
        <f>HLOOKUP(B30, '[1]독채 실적(''21.12.)'!$D$31:$CD$52, 22, 0)</f>
        <v>119.89306182021561</v>
      </c>
      <c r="I30" s="48">
        <f t="shared" si="1"/>
        <v>7.9928707880143737</v>
      </c>
      <c r="J30" s="48">
        <v>103</v>
      </c>
      <c r="K30" s="48">
        <f t="shared" si="2"/>
        <v>14.714285714285714</v>
      </c>
    </row>
    <row r="31" spans="1:11" ht="19.5">
      <c r="A31" s="49">
        <v>28</v>
      </c>
      <c r="B31" s="49" t="s">
        <v>21</v>
      </c>
      <c r="C31" s="49">
        <v>3</v>
      </c>
      <c r="D31" s="49">
        <v>8</v>
      </c>
      <c r="E31" s="49">
        <v>19</v>
      </c>
      <c r="F31" s="50">
        <f>VLOOKUP(B31, '[1]BI 영업자산 및 보증, 여신 합계'!$S$3:$U$65, 3, 0)</f>
        <v>12512.702776122202</v>
      </c>
      <c r="G31" s="50">
        <f t="shared" si="0"/>
        <v>1564.0878470152752</v>
      </c>
      <c r="H31" s="50">
        <f>HLOOKUP(B31, '[1]독채 실적(''21.12.)'!$D$31:$CD$52, 22, 0)</f>
        <v>322.85604382953812</v>
      </c>
      <c r="I31" s="50">
        <f t="shared" si="1"/>
        <v>16.992423359449376</v>
      </c>
      <c r="J31" s="50">
        <v>104</v>
      </c>
      <c r="K31" s="50">
        <f t="shared" si="2"/>
        <v>13</v>
      </c>
    </row>
    <row r="32" spans="1:11" ht="19.5">
      <c r="A32" s="47">
        <v>29</v>
      </c>
      <c r="B32" s="47" t="s">
        <v>56</v>
      </c>
      <c r="C32" s="47">
        <v>2</v>
      </c>
      <c r="D32" s="47">
        <v>4</v>
      </c>
      <c r="E32" s="47">
        <v>11</v>
      </c>
      <c r="F32" s="48">
        <f>VLOOKUP(B32, '[1]BI 영업자산 및 보증, 여신 합계'!$S$3:$U$65, 3, 0)</f>
        <v>9231.4007585199997</v>
      </c>
      <c r="G32" s="48">
        <f t="shared" si="0"/>
        <v>2307.8501896299999</v>
      </c>
      <c r="H32" s="48">
        <f>HLOOKUP(B32, '[1]독채 실적(''21.12.)'!$D$31:$CD$52, 22, 0)</f>
        <v>115.69803577615771</v>
      </c>
      <c r="I32" s="48">
        <f t="shared" si="1"/>
        <v>10.518003252377973</v>
      </c>
      <c r="J32" s="48">
        <v>57</v>
      </c>
      <c r="K32" s="48">
        <f t="shared" si="2"/>
        <v>14.25</v>
      </c>
    </row>
    <row r="33" spans="1:11" ht="19.5">
      <c r="A33" s="49">
        <v>30</v>
      </c>
      <c r="B33" s="49" t="s">
        <v>42</v>
      </c>
      <c r="C33" s="49">
        <v>2</v>
      </c>
      <c r="D33" s="49">
        <v>8</v>
      </c>
      <c r="E33" s="49">
        <v>17</v>
      </c>
      <c r="F33" s="50">
        <f>VLOOKUP(B33, '[1]BI 영업자산 및 보증, 여신 합계'!$S$3:$U$65, 3, 0)</f>
        <v>10037.11995712944</v>
      </c>
      <c r="G33" s="50">
        <f t="shared" si="0"/>
        <v>1254.63999464118</v>
      </c>
      <c r="H33" s="50">
        <f>HLOOKUP(B33, '[1]독채 실적(''21.12.)'!$D$31:$CD$52, 22, 0)</f>
        <v>135.23838139414278</v>
      </c>
      <c r="I33" s="50">
        <f t="shared" si="1"/>
        <v>7.9551989055378103</v>
      </c>
      <c r="J33" s="50">
        <v>90</v>
      </c>
      <c r="K33" s="50">
        <f t="shared" si="2"/>
        <v>11.25</v>
      </c>
    </row>
    <row r="34" spans="1:11" ht="19.5">
      <c r="A34" s="47">
        <v>31</v>
      </c>
      <c r="B34" s="47" t="s">
        <v>57</v>
      </c>
      <c r="C34" s="47">
        <v>3</v>
      </c>
      <c r="D34" s="47">
        <v>12</v>
      </c>
      <c r="E34" s="47">
        <v>22</v>
      </c>
      <c r="F34" s="48">
        <f>VLOOKUP(B34, '[1]BI 영업자산 및 보증, 여신 합계'!$S$3:$U$65, 3, 0)</f>
        <v>19045.455510157619</v>
      </c>
      <c r="G34" s="48">
        <f t="shared" si="0"/>
        <v>1587.1212925131349</v>
      </c>
      <c r="H34" s="48">
        <f>HLOOKUP(B34, '[1]독채 실적(''21.12.)'!$D$31:$CD$52, 22, 0)</f>
        <v>163.68597583710027</v>
      </c>
      <c r="I34" s="48">
        <f t="shared" si="1"/>
        <v>7.4402716289591035</v>
      </c>
      <c r="J34" s="48">
        <v>170</v>
      </c>
      <c r="K34" s="48">
        <f t="shared" si="2"/>
        <v>14.166666666666666</v>
      </c>
    </row>
    <row r="35" spans="1:11" ht="19.5">
      <c r="A35" s="49">
        <v>32</v>
      </c>
      <c r="B35" s="49" t="s">
        <v>36</v>
      </c>
      <c r="C35" s="49">
        <v>2</v>
      </c>
      <c r="D35" s="49">
        <v>6</v>
      </c>
      <c r="E35" s="49">
        <v>12</v>
      </c>
      <c r="F35" s="50">
        <f>VLOOKUP(B35, '[1]BI 영업자산 및 보증, 여신 합계'!$S$3:$U$65, 3, 0)</f>
        <v>5272.7445671222404</v>
      </c>
      <c r="G35" s="50">
        <f t="shared" si="0"/>
        <v>878.79076118704006</v>
      </c>
      <c r="H35" s="50">
        <f>HLOOKUP(B35, '[1]독채 실적(''21.12.)'!$D$31:$CD$52, 22, 0)</f>
        <v>40.345976142395713</v>
      </c>
      <c r="I35" s="50">
        <f t="shared" si="1"/>
        <v>3.362164678532976</v>
      </c>
      <c r="J35" s="50">
        <v>82</v>
      </c>
      <c r="K35" s="50">
        <f t="shared" si="2"/>
        <v>13.666666666666666</v>
      </c>
    </row>
    <row r="36" spans="1:11" ht="19.5">
      <c r="A36" s="47">
        <v>33</v>
      </c>
      <c r="B36" s="47" t="s">
        <v>58</v>
      </c>
      <c r="C36" s="47">
        <v>2</v>
      </c>
      <c r="D36" s="47">
        <v>6</v>
      </c>
      <c r="E36" s="47">
        <v>14</v>
      </c>
      <c r="F36" s="48">
        <f>VLOOKUP(B36, '[1]BI 영업자산 및 보증, 여신 합계'!$S$3:$U$65, 3, 0)</f>
        <v>12352.92281020834</v>
      </c>
      <c r="G36" s="48">
        <f t="shared" si="0"/>
        <v>2058.8204683680565</v>
      </c>
      <c r="H36" s="48">
        <f>HLOOKUP(B36, '[1]독채 실적(''21.12.)'!$D$31:$CD$52, 22, 0)</f>
        <v>79.230636528261158</v>
      </c>
      <c r="I36" s="48">
        <f t="shared" si="1"/>
        <v>5.6593311805900823</v>
      </c>
      <c r="J36" s="48">
        <v>88</v>
      </c>
      <c r="K36" s="48">
        <f t="shared" si="2"/>
        <v>14.666666666666666</v>
      </c>
    </row>
    <row r="37" spans="1:11" ht="19.5">
      <c r="A37" s="49">
        <v>34</v>
      </c>
      <c r="B37" s="49" t="s">
        <v>60</v>
      </c>
      <c r="C37" s="49">
        <v>3</v>
      </c>
      <c r="D37" s="49">
        <v>12</v>
      </c>
      <c r="E37" s="49">
        <v>26</v>
      </c>
      <c r="F37" s="50">
        <f>VLOOKUP(B37, '[1]BI 영업자산 및 보증, 여신 합계'!$S$3:$U$65, 3, 0)</f>
        <v>17342.05373317</v>
      </c>
      <c r="G37" s="50">
        <f t="shared" si="0"/>
        <v>1445.1711444308332</v>
      </c>
      <c r="H37" s="50">
        <f>HLOOKUP(B37, '[1]독채 실적(''21.12.)'!$D$31:$CD$52, 22, 0)</f>
        <v>176.20244524285829</v>
      </c>
      <c r="I37" s="50">
        <f t="shared" si="1"/>
        <v>6.7770171247253188</v>
      </c>
      <c r="J37" s="50">
        <v>172</v>
      </c>
      <c r="K37" s="50">
        <f t="shared" si="2"/>
        <v>14.333333333333334</v>
      </c>
    </row>
    <row r="38" spans="1:11" ht="19.5">
      <c r="A38" s="47">
        <v>35</v>
      </c>
      <c r="B38" s="47" t="s">
        <v>61</v>
      </c>
      <c r="C38" s="47">
        <v>2</v>
      </c>
      <c r="D38" s="47">
        <v>8</v>
      </c>
      <c r="E38" s="47">
        <v>21</v>
      </c>
      <c r="F38" s="48">
        <f>VLOOKUP(B38, '[1]BI 영업자산 및 보증, 여신 합계'!$S$3:$U$65, 3, 0)</f>
        <v>14906.13884559</v>
      </c>
      <c r="G38" s="48">
        <f t="shared" si="0"/>
        <v>1863.26735569875</v>
      </c>
      <c r="H38" s="48">
        <f>HLOOKUP(B38, '[1]독채 실적(''21.12.)'!$D$31:$CD$52, 22, 0)</f>
        <v>137.40771788880963</v>
      </c>
      <c r="I38" s="48">
        <f t="shared" si="1"/>
        <v>6.5432246613718874</v>
      </c>
      <c r="J38" s="48">
        <v>92</v>
      </c>
      <c r="K38" s="48">
        <f t="shared" si="2"/>
        <v>11.5</v>
      </c>
    </row>
    <row r="39" spans="1:11" ht="19.5">
      <c r="A39" s="49">
        <v>36</v>
      </c>
      <c r="B39" s="49" t="s">
        <v>26</v>
      </c>
      <c r="C39" s="49">
        <v>2</v>
      </c>
      <c r="D39" s="49">
        <v>5</v>
      </c>
      <c r="E39" s="49">
        <v>11</v>
      </c>
      <c r="F39" s="50">
        <f>VLOOKUP(B39, '[1]BI 영업자산 및 보증, 여신 합계'!$S$3:$U$65, 3, 0)</f>
        <v>10834.02788901</v>
      </c>
      <c r="G39" s="50">
        <f t="shared" si="0"/>
        <v>2166.8055778019998</v>
      </c>
      <c r="H39" s="50">
        <f>HLOOKUP(B39, '[1]독채 실적(''21.12.)'!$D$31:$CD$52, 22, 0)</f>
        <v>76.40623844366263</v>
      </c>
      <c r="I39" s="50">
        <f t="shared" si="1"/>
        <v>6.9460216766966028</v>
      </c>
      <c r="J39" s="50">
        <v>50</v>
      </c>
      <c r="K39" s="50">
        <f t="shared" si="2"/>
        <v>10</v>
      </c>
    </row>
    <row r="40" spans="1:11" ht="19.5">
      <c r="A40" s="47">
        <v>37</v>
      </c>
      <c r="B40" s="47" t="s">
        <v>63</v>
      </c>
      <c r="C40" s="47">
        <v>2</v>
      </c>
      <c r="D40" s="47">
        <v>5</v>
      </c>
      <c r="E40" s="47">
        <v>12</v>
      </c>
      <c r="F40" s="48">
        <f>VLOOKUP(B40, '[1]BI 영업자산 및 보증, 여신 합계'!$S$3:$U$65, 3, 0)</f>
        <v>7060.4603918570992</v>
      </c>
      <c r="G40" s="48">
        <f t="shared" si="0"/>
        <v>1412.0920783714198</v>
      </c>
      <c r="H40" s="48">
        <f>HLOOKUP(B40, '[1]독채 실적(''21.12.)'!$D$31:$CD$52, 22, 0)</f>
        <v>35.78308843732929</v>
      </c>
      <c r="I40" s="48">
        <f t="shared" si="1"/>
        <v>2.9819240364441075</v>
      </c>
      <c r="J40" s="48">
        <v>102</v>
      </c>
      <c r="K40" s="48">
        <f t="shared" si="2"/>
        <v>20.399999999999999</v>
      </c>
    </row>
    <row r="41" spans="1:11" ht="19.5">
      <c r="A41" s="49">
        <v>38</v>
      </c>
      <c r="B41" s="49" t="s">
        <v>158</v>
      </c>
      <c r="C41" s="49">
        <v>2</v>
      </c>
      <c r="D41" s="49">
        <v>7</v>
      </c>
      <c r="E41" s="49">
        <v>22</v>
      </c>
      <c r="F41" s="50">
        <f>VLOOKUP(B41, '[1]BI 영업자산 및 보증, 여신 합계'!$S$3:$U$65, 3, 0)</f>
        <v>13438.60647969926</v>
      </c>
      <c r="G41" s="50">
        <f t="shared" si="0"/>
        <v>1919.8009256713228</v>
      </c>
      <c r="H41" s="50">
        <f>HLOOKUP(B41, '[1]독채 실적(''21.12.)'!$D$31:$CD$52, 22, 0)</f>
        <v>144.63983460050116</v>
      </c>
      <c r="I41" s="50">
        <f t="shared" si="1"/>
        <v>6.5745379363864167</v>
      </c>
      <c r="J41" s="50">
        <v>109</v>
      </c>
      <c r="K41" s="50">
        <f t="shared" si="2"/>
        <v>15.571428571428571</v>
      </c>
    </row>
    <row r="42" spans="1:11" ht="19.5">
      <c r="A42" s="47">
        <v>39</v>
      </c>
      <c r="B42" s="47" t="s">
        <v>193</v>
      </c>
      <c r="C42" s="47">
        <v>3</v>
      </c>
      <c r="D42" s="47">
        <v>11</v>
      </c>
      <c r="E42" s="47">
        <v>36</v>
      </c>
      <c r="F42" s="48">
        <f>VLOOKUP(B42, '[1]BI 영업자산 및 보증, 여신 합계'!$S$3:$U$65, 3, 0)</f>
        <v>56887.536842757283</v>
      </c>
      <c r="G42" s="48">
        <f t="shared" si="0"/>
        <v>5171.5942584324803</v>
      </c>
      <c r="H42" s="48">
        <f>HLOOKUP(B42, '[1]독채 실적(''21.12.)'!$D$31:$CD$52, 22, 0)</f>
        <v>342.31429095487772</v>
      </c>
      <c r="I42" s="48">
        <f t="shared" si="1"/>
        <v>9.5087303043021585</v>
      </c>
      <c r="J42" s="48">
        <v>163</v>
      </c>
      <c r="K42" s="48">
        <f t="shared" si="2"/>
        <v>14.818181818181818</v>
      </c>
    </row>
    <row r="43" spans="1:11" ht="19.5">
      <c r="A43" s="49">
        <v>40</v>
      </c>
      <c r="B43" s="49" t="s">
        <v>65</v>
      </c>
      <c r="C43" s="49">
        <v>2</v>
      </c>
      <c r="D43" s="49">
        <v>6</v>
      </c>
      <c r="E43" s="49">
        <v>11</v>
      </c>
      <c r="F43" s="50">
        <f>VLOOKUP(B43, '[1]BI 영업자산 및 보증, 여신 합계'!$S$3:$U$65, 3, 0)</f>
        <v>9812.8490089678999</v>
      </c>
      <c r="G43" s="50">
        <f t="shared" si="0"/>
        <v>1635.4748348279834</v>
      </c>
      <c r="H43" s="50">
        <f>HLOOKUP(B43, '[1]독채 실적(''21.12.)'!$D$31:$CD$52, 22, 0)</f>
        <v>79.674377632497993</v>
      </c>
      <c r="I43" s="50">
        <f t="shared" si="1"/>
        <v>7.2431252393179992</v>
      </c>
      <c r="J43" s="50">
        <v>70</v>
      </c>
      <c r="K43" s="50">
        <f t="shared" si="2"/>
        <v>11.666666666666666</v>
      </c>
    </row>
    <row r="44" spans="1:11" ht="19.5">
      <c r="A44" s="47">
        <v>41</v>
      </c>
      <c r="B44" s="47" t="s">
        <v>66</v>
      </c>
      <c r="C44" s="47">
        <v>2</v>
      </c>
      <c r="D44" s="47">
        <v>6</v>
      </c>
      <c r="E44" s="47">
        <v>13</v>
      </c>
      <c r="F44" s="48">
        <f>VLOOKUP(B44, '[1]BI 영업자산 및 보증, 여신 합계'!$S$3:$U$65, 3, 0)</f>
        <v>10505.214785886241</v>
      </c>
      <c r="G44" s="48">
        <f t="shared" si="0"/>
        <v>1750.8691309810401</v>
      </c>
      <c r="H44" s="48">
        <f>HLOOKUP(B44, '[1]독채 실적(''21.12.)'!$D$31:$CD$52, 22, 0)</f>
        <v>72.538804670937495</v>
      </c>
      <c r="I44" s="48">
        <f t="shared" si="1"/>
        <v>5.5799080516105768</v>
      </c>
      <c r="J44" s="48">
        <v>90</v>
      </c>
      <c r="K44" s="48">
        <f t="shared" si="2"/>
        <v>15</v>
      </c>
    </row>
    <row r="45" spans="1:11" ht="19.5">
      <c r="A45" s="49">
        <v>42</v>
      </c>
      <c r="B45" s="49" t="s">
        <v>67</v>
      </c>
      <c r="C45" s="49">
        <v>3</v>
      </c>
      <c r="D45" s="49">
        <v>12</v>
      </c>
      <c r="E45" s="49">
        <v>23</v>
      </c>
      <c r="F45" s="50">
        <f>VLOOKUP(B45, '[1]BI 영업자산 및 보증, 여신 합계'!$S$3:$U$65, 3, 0)</f>
        <v>21066.26112356396</v>
      </c>
      <c r="G45" s="50">
        <f t="shared" si="0"/>
        <v>1755.5217602969967</v>
      </c>
      <c r="H45" s="50">
        <f>HLOOKUP(B45, '[1]독채 실적(''21.12.)'!$D$31:$CD$52, 22, 0)</f>
        <v>236.95726580095334</v>
      </c>
      <c r="I45" s="50">
        <f t="shared" si="1"/>
        <v>10.302489817432754</v>
      </c>
      <c r="J45" s="50">
        <v>151</v>
      </c>
      <c r="K45" s="50">
        <f t="shared" si="2"/>
        <v>12.583333333333334</v>
      </c>
    </row>
    <row r="46" spans="1:11" ht="19.5">
      <c r="A46" s="47">
        <v>43</v>
      </c>
      <c r="B46" s="47" t="s">
        <v>68</v>
      </c>
      <c r="C46" s="47">
        <v>2</v>
      </c>
      <c r="D46" s="47">
        <v>7</v>
      </c>
      <c r="E46" s="47">
        <v>14</v>
      </c>
      <c r="F46" s="48">
        <f>VLOOKUP(B46, '[1]BI 영업자산 및 보증, 여신 합계'!$S$3:$U$65, 3, 0)</f>
        <v>8176.2434725305602</v>
      </c>
      <c r="G46" s="48">
        <f t="shared" si="0"/>
        <v>1168.0347817900799</v>
      </c>
      <c r="H46" s="48">
        <f>HLOOKUP(B46, '[1]독채 실적(''21.12.)'!$D$31:$CD$52, 22, 0)</f>
        <v>79.167258827589961</v>
      </c>
      <c r="I46" s="48">
        <f t="shared" si="1"/>
        <v>5.6548042019707117</v>
      </c>
      <c r="J46" s="48">
        <v>103</v>
      </c>
      <c r="K46" s="48">
        <f t="shared" si="2"/>
        <v>14.714285714285714</v>
      </c>
    </row>
    <row r="47" spans="1:11" ht="19.5">
      <c r="A47" s="49">
        <v>44</v>
      </c>
      <c r="B47" s="49" t="s">
        <v>50</v>
      </c>
      <c r="C47" s="49">
        <v>2</v>
      </c>
      <c r="D47" s="49">
        <v>7</v>
      </c>
      <c r="E47" s="49">
        <v>15</v>
      </c>
      <c r="F47" s="50">
        <f>VLOOKUP(B47, '[1]BI 영업자산 및 보증, 여신 합계'!$S$3:$U$65, 3, 0)</f>
        <v>14432.122043908921</v>
      </c>
      <c r="G47" s="50">
        <f t="shared" si="0"/>
        <v>2061.7317205584172</v>
      </c>
      <c r="H47" s="50">
        <f>HLOOKUP(B47, '[1]독채 실적(''21.12.)'!$D$31:$CD$52, 22, 0)</f>
        <v>101.73859502891625</v>
      </c>
      <c r="I47" s="50">
        <f t="shared" si="1"/>
        <v>6.7825730019277497</v>
      </c>
      <c r="J47" s="50">
        <v>89</v>
      </c>
      <c r="K47" s="50">
        <f t="shared" si="2"/>
        <v>12.714285714285714</v>
      </c>
    </row>
    <row r="48" spans="1:11" ht="19.5">
      <c r="A48" s="47">
        <v>45</v>
      </c>
      <c r="B48" s="47" t="s">
        <v>29</v>
      </c>
      <c r="C48" s="47">
        <v>2</v>
      </c>
      <c r="D48" s="47">
        <v>6</v>
      </c>
      <c r="E48" s="47">
        <v>14</v>
      </c>
      <c r="F48" s="48">
        <f>VLOOKUP(B48, '[1]BI 영업자산 및 보증, 여신 합계'!$S$3:$U$65, 3, 0)</f>
        <v>11725.175195649999</v>
      </c>
      <c r="G48" s="48">
        <f t="shared" si="0"/>
        <v>1954.1958659416666</v>
      </c>
      <c r="H48" s="48">
        <f>HLOOKUP(B48, '[1]독채 실적(''21.12.)'!$D$31:$CD$52, 22, 0)</f>
        <v>81.698626887006839</v>
      </c>
      <c r="I48" s="48">
        <f t="shared" si="1"/>
        <v>5.8356162062147741</v>
      </c>
      <c r="J48" s="48">
        <v>96</v>
      </c>
      <c r="K48" s="48">
        <f t="shared" si="2"/>
        <v>16</v>
      </c>
    </row>
    <row r="49" spans="1:11" ht="19.5">
      <c r="A49" s="49">
        <v>46</v>
      </c>
      <c r="B49" s="49" t="s">
        <v>70</v>
      </c>
      <c r="C49" s="49">
        <v>2</v>
      </c>
      <c r="D49" s="49">
        <v>5</v>
      </c>
      <c r="E49" s="49">
        <v>17</v>
      </c>
      <c r="F49" s="50">
        <f>VLOOKUP(B49, '[1]BI 영업자산 및 보증, 여신 합계'!$S$3:$U$65, 3, 0)</f>
        <v>8282.2541969899994</v>
      </c>
      <c r="G49" s="50">
        <f t="shared" si="0"/>
        <v>1656.450839398</v>
      </c>
      <c r="H49" s="50">
        <f>HLOOKUP(B49, '[1]독채 실적(''21.12.)'!$D$31:$CD$52, 22, 0)</f>
        <v>105.91679493346005</v>
      </c>
      <c r="I49" s="50">
        <f t="shared" si="1"/>
        <v>6.2303997019682384</v>
      </c>
      <c r="J49" s="50">
        <v>75</v>
      </c>
      <c r="K49" s="50">
        <f t="shared" si="2"/>
        <v>15</v>
      </c>
    </row>
    <row r="50" spans="1:11" ht="19.5">
      <c r="A50" s="47">
        <v>47</v>
      </c>
      <c r="B50" s="47" t="s">
        <v>62</v>
      </c>
      <c r="C50" s="47">
        <v>2</v>
      </c>
      <c r="D50" s="47">
        <v>6</v>
      </c>
      <c r="E50" s="47">
        <v>15</v>
      </c>
      <c r="F50" s="48">
        <f>VLOOKUP(B50, '[1]BI 영업자산 및 보증, 여신 합계'!$S$3:$U$65, 3, 0)</f>
        <v>5650.7857886439597</v>
      </c>
      <c r="G50" s="48">
        <f t="shared" si="0"/>
        <v>941.79763144065998</v>
      </c>
      <c r="H50" s="48">
        <f>HLOOKUP(B50, '[1]독채 실적(''21.12.)'!$D$31:$CD$52, 22, 0)</f>
        <v>29.412320450359065</v>
      </c>
      <c r="I50" s="48">
        <f t="shared" si="1"/>
        <v>1.9608213633572711</v>
      </c>
      <c r="J50" s="48">
        <v>70</v>
      </c>
      <c r="K50" s="48">
        <f t="shared" si="2"/>
        <v>11.666666666666666</v>
      </c>
    </row>
    <row r="51" spans="1:11" ht="19.5">
      <c r="A51" s="49">
        <v>48</v>
      </c>
      <c r="B51" s="49" t="s">
        <v>23</v>
      </c>
      <c r="C51" s="49">
        <v>3</v>
      </c>
      <c r="D51" s="49">
        <v>11</v>
      </c>
      <c r="E51" s="49">
        <v>19</v>
      </c>
      <c r="F51" s="50">
        <f>VLOOKUP(B51, '[1]BI 영업자산 및 보증, 여신 합계'!$S$3:$U$65, 3, 0)</f>
        <v>14910.999193728239</v>
      </c>
      <c r="G51" s="50">
        <f t="shared" si="0"/>
        <v>1355.5453812480218</v>
      </c>
      <c r="H51" s="50">
        <f>HLOOKUP(B51, '[1]독채 실적(''21.12.)'!$D$31:$CD$52, 22, 0)</f>
        <v>51.481835214534485</v>
      </c>
      <c r="I51" s="50">
        <f t="shared" si="1"/>
        <v>2.7095702744491832</v>
      </c>
      <c r="J51" s="50">
        <v>157</v>
      </c>
      <c r="K51" s="50">
        <f t="shared" si="2"/>
        <v>14.272727272727273</v>
      </c>
    </row>
    <row r="52" spans="1:11" ht="19.5">
      <c r="A52" s="47">
        <v>49</v>
      </c>
      <c r="B52" s="47" t="s">
        <v>71</v>
      </c>
      <c r="C52" s="47">
        <v>1</v>
      </c>
      <c r="D52" s="47">
        <v>3</v>
      </c>
      <c r="E52" s="47">
        <v>8</v>
      </c>
      <c r="F52" s="48">
        <f>VLOOKUP(B52, '[1]BI 영업자산 및 보증, 여신 합계'!$S$3:$U$65, 3, 0)</f>
        <v>3703.5524604399998</v>
      </c>
      <c r="G52" s="48">
        <f t="shared" si="0"/>
        <v>1234.5174868133333</v>
      </c>
      <c r="H52" s="48">
        <f>HLOOKUP(B52, '[1]독채 실적(''21.12.)'!$D$31:$CD$52, 22, 0)</f>
        <v>7.9419572525983959</v>
      </c>
      <c r="I52" s="48">
        <f t="shared" si="1"/>
        <v>0.99274465657479949</v>
      </c>
      <c r="J52" s="48">
        <v>37</v>
      </c>
      <c r="K52" s="48">
        <f t="shared" si="2"/>
        <v>12.333333333333334</v>
      </c>
    </row>
    <row r="53" spans="1:11" ht="19.5">
      <c r="A53" s="49">
        <v>50</v>
      </c>
      <c r="B53" s="49" t="s">
        <v>55</v>
      </c>
      <c r="C53" s="49">
        <v>2</v>
      </c>
      <c r="D53" s="49">
        <v>9</v>
      </c>
      <c r="E53" s="49">
        <v>25</v>
      </c>
      <c r="F53" s="50">
        <f>VLOOKUP(B53, '[1]BI 영업자산 및 보증, 여신 합계'!$S$3:$U$65, 3, 0)</f>
        <v>44608.730180315193</v>
      </c>
      <c r="G53" s="50">
        <f t="shared" si="0"/>
        <v>4956.5255755905773</v>
      </c>
      <c r="H53" s="50">
        <f>HLOOKUP(B53, '[1]독채 실적(''21.12.)'!$D$31:$CD$52, 22, 0)</f>
        <v>268.03814393636287</v>
      </c>
      <c r="I53" s="50">
        <f t="shared" si="1"/>
        <v>10.721525757454515</v>
      </c>
      <c r="J53" s="50">
        <v>113</v>
      </c>
      <c r="K53" s="50">
        <f t="shared" si="2"/>
        <v>12.555555555555555</v>
      </c>
    </row>
    <row r="54" spans="1:11" ht="19.5">
      <c r="A54" s="47">
        <v>51</v>
      </c>
      <c r="B54" s="47" t="s">
        <v>64</v>
      </c>
      <c r="C54" s="47">
        <v>2</v>
      </c>
      <c r="D54" s="47">
        <v>7</v>
      </c>
      <c r="E54" s="47">
        <v>15</v>
      </c>
      <c r="F54" s="48">
        <f>VLOOKUP(B54, '[1]BI 영업자산 및 보증, 여신 합계'!$S$3:$U$65, 3, 0)</f>
        <v>10377.32228038014</v>
      </c>
      <c r="G54" s="48">
        <f t="shared" si="0"/>
        <v>1482.4746114828772</v>
      </c>
      <c r="H54" s="48">
        <f>HLOOKUP(B54, '[1]독채 실적(''21.12.)'!$D$31:$CD$52, 22, 0)</f>
        <v>59.266245083783481</v>
      </c>
      <c r="I54" s="48">
        <f t="shared" si="1"/>
        <v>3.9510830055855655</v>
      </c>
      <c r="J54" s="48">
        <v>81</v>
      </c>
      <c r="K54" s="48">
        <f t="shared" si="2"/>
        <v>11.571428571428571</v>
      </c>
    </row>
    <row r="55" spans="1:11" ht="19.5">
      <c r="A55" s="49">
        <v>52</v>
      </c>
      <c r="B55" s="49" t="s">
        <v>31</v>
      </c>
      <c r="C55" s="49">
        <v>3</v>
      </c>
      <c r="D55" s="49">
        <v>9</v>
      </c>
      <c r="E55" s="49">
        <v>19</v>
      </c>
      <c r="F55" s="50">
        <f>VLOOKUP(B55, '[1]BI 영업자산 및 보증, 여신 합계'!$S$3:$U$65, 3, 0)</f>
        <v>15648.084947968342</v>
      </c>
      <c r="G55" s="50">
        <f t="shared" si="0"/>
        <v>1738.6761053298158</v>
      </c>
      <c r="H55" s="50">
        <f>HLOOKUP(B55, '[1]독채 실적(''21.12.)'!$D$31:$CD$52, 22, 0)</f>
        <v>86.971107717178157</v>
      </c>
      <c r="I55" s="50">
        <f t="shared" si="1"/>
        <v>4.577426721956745</v>
      </c>
      <c r="J55" s="50">
        <v>136</v>
      </c>
      <c r="K55" s="50">
        <f t="shared" si="2"/>
        <v>15.111111111111111</v>
      </c>
    </row>
    <row r="56" spans="1:11" ht="19.5">
      <c r="A56" s="47">
        <v>53</v>
      </c>
      <c r="B56" s="47" t="s">
        <v>59</v>
      </c>
      <c r="C56" s="47">
        <v>3</v>
      </c>
      <c r="D56" s="47">
        <v>9</v>
      </c>
      <c r="E56" s="47">
        <v>17</v>
      </c>
      <c r="F56" s="48">
        <f>VLOOKUP(B56, '[1]BI 영업자산 및 보증, 여신 합계'!$S$3:$U$65, 3, 0)</f>
        <v>19587.086016273861</v>
      </c>
      <c r="G56" s="48">
        <f t="shared" si="0"/>
        <v>2176.3428906970958</v>
      </c>
      <c r="H56" s="48">
        <f>HLOOKUP(B56, '[1]독채 실적(''21.12.)'!$D$31:$CD$52, 22, 0)</f>
        <v>182.4822976367808</v>
      </c>
      <c r="I56" s="48">
        <f t="shared" si="1"/>
        <v>10.734252802163576</v>
      </c>
      <c r="J56" s="48">
        <v>103</v>
      </c>
      <c r="K56" s="48">
        <f t="shared" si="2"/>
        <v>11.444444444444445</v>
      </c>
    </row>
    <row r="57" spans="1:11" ht="19.5">
      <c r="A57" s="49">
        <v>54</v>
      </c>
      <c r="B57" s="49" t="s">
        <v>38</v>
      </c>
      <c r="C57" s="49">
        <v>2</v>
      </c>
      <c r="D57" s="49">
        <v>8</v>
      </c>
      <c r="E57" s="49">
        <v>15</v>
      </c>
      <c r="F57" s="50">
        <f>VLOOKUP(B57, '[1]BI 영업자산 및 보증, 여신 합계'!$S$3:$U$65, 3, 0)</f>
        <v>10117.91025012606</v>
      </c>
      <c r="G57" s="50">
        <f t="shared" si="0"/>
        <v>1264.7387812657576</v>
      </c>
      <c r="H57" s="50">
        <f>HLOOKUP(B57, '[1]독채 실적(''21.12.)'!$D$31:$CD$52, 22, 0)</f>
        <v>70.984465679107402</v>
      </c>
      <c r="I57" s="50">
        <f t="shared" si="1"/>
        <v>4.7322977119404932</v>
      </c>
      <c r="J57" s="50">
        <v>97</v>
      </c>
      <c r="K57" s="50">
        <f t="shared" si="2"/>
        <v>12.125</v>
      </c>
    </row>
    <row r="58" spans="1:11" ht="19.5">
      <c r="A58" s="47">
        <v>55</v>
      </c>
      <c r="B58" s="47" t="s">
        <v>69</v>
      </c>
      <c r="C58" s="47">
        <v>2</v>
      </c>
      <c r="D58" s="47">
        <v>7</v>
      </c>
      <c r="E58" s="47">
        <v>13</v>
      </c>
      <c r="F58" s="48">
        <f>VLOOKUP(B58, '[1]BI 영업자산 및 보증, 여신 합계'!$S$3:$U$65, 3, 0)</f>
        <v>13162.5615547</v>
      </c>
      <c r="G58" s="48">
        <f t="shared" si="0"/>
        <v>1880.3659363857143</v>
      </c>
      <c r="H58" s="48">
        <f>HLOOKUP(B58, '[1]독채 실적(''21.12.)'!$D$31:$CD$52, 22, 0)</f>
        <v>62.262630740961569</v>
      </c>
      <c r="I58" s="48">
        <f t="shared" si="1"/>
        <v>4.789433133920121</v>
      </c>
      <c r="J58" s="48">
        <v>92</v>
      </c>
      <c r="K58" s="48">
        <f t="shared" si="2"/>
        <v>13.142857142857142</v>
      </c>
    </row>
    <row r="59" spans="1:11" ht="19.5">
      <c r="A59" s="49">
        <v>56</v>
      </c>
      <c r="B59" s="49" t="s">
        <v>52</v>
      </c>
      <c r="C59" s="49">
        <v>2</v>
      </c>
      <c r="D59" s="49">
        <v>6</v>
      </c>
      <c r="E59" s="49">
        <v>13</v>
      </c>
      <c r="F59" s="50">
        <f>VLOOKUP(B59, '[1]BI 영업자산 및 보증, 여신 합계'!$S$3:$U$65, 3, 0)</f>
        <v>19095.389785277541</v>
      </c>
      <c r="G59" s="50">
        <f t="shared" si="0"/>
        <v>3182.5649642129233</v>
      </c>
      <c r="H59" s="50">
        <f>HLOOKUP(B59, '[1]독채 실적(''21.12.)'!$D$31:$CD$52, 22, 0)</f>
        <v>79.633646358496719</v>
      </c>
      <c r="I59" s="50">
        <f t="shared" si="1"/>
        <v>6.1256651044997472</v>
      </c>
      <c r="J59" s="50">
        <v>98</v>
      </c>
      <c r="K59" s="50">
        <f t="shared" si="2"/>
        <v>16.333333333333332</v>
      </c>
    </row>
    <row r="60" spans="1:11" ht="19.5">
      <c r="A60" s="47">
        <v>57</v>
      </c>
      <c r="B60" s="47" t="s">
        <v>72</v>
      </c>
      <c r="C60" s="47">
        <v>3</v>
      </c>
      <c r="D60" s="47">
        <v>10</v>
      </c>
      <c r="E60" s="47">
        <v>19</v>
      </c>
      <c r="F60" s="48">
        <f>VLOOKUP(B60, '[1]BI 영업자산 및 보증, 여신 합계'!$S$3:$U$65, 3, 0)</f>
        <v>15376.848527937542</v>
      </c>
      <c r="G60" s="48">
        <f t="shared" si="0"/>
        <v>1537.6848527937541</v>
      </c>
      <c r="H60" s="48">
        <f>HLOOKUP(B60, '[1]독채 실적(''21.12.)'!$D$31:$CD$52, 22, 0)</f>
        <v>102.68529832307476</v>
      </c>
      <c r="I60" s="48">
        <f t="shared" si="1"/>
        <v>5.4044893854249878</v>
      </c>
      <c r="J60" s="48">
        <v>148</v>
      </c>
      <c r="K60" s="48">
        <f t="shared" si="2"/>
        <v>14.8</v>
      </c>
    </row>
    <row r="61" spans="1:11" ht="19.5">
      <c r="A61" s="49">
        <v>58</v>
      </c>
      <c r="B61" s="49" t="s">
        <v>73</v>
      </c>
      <c r="C61" s="49">
        <v>2</v>
      </c>
      <c r="D61" s="49">
        <v>7</v>
      </c>
      <c r="E61" s="49">
        <v>14</v>
      </c>
      <c r="F61" s="50">
        <f>VLOOKUP(B61, '[1]BI 영업자산 및 보증, 여신 합계'!$S$3:$U$65, 3, 0)</f>
        <v>7597.8333911752616</v>
      </c>
      <c r="G61" s="50">
        <f t="shared" si="0"/>
        <v>1085.4047701678944</v>
      </c>
      <c r="H61" s="50">
        <f>HLOOKUP(B61, '[1]독채 실적(''21.12.)'!$D$31:$CD$52, 22, 0)</f>
        <v>59.464125588809665</v>
      </c>
      <c r="I61" s="50">
        <f t="shared" si="1"/>
        <v>4.247437542057833</v>
      </c>
      <c r="J61" s="50">
        <v>89</v>
      </c>
      <c r="K61" s="50">
        <f t="shared" si="2"/>
        <v>12.714285714285714</v>
      </c>
    </row>
    <row r="62" spans="1:11" ht="19.5">
      <c r="A62" s="47">
        <v>59</v>
      </c>
      <c r="B62" s="47" t="s">
        <v>74</v>
      </c>
      <c r="C62" s="47">
        <v>2</v>
      </c>
      <c r="D62" s="47">
        <v>6</v>
      </c>
      <c r="E62" s="47">
        <v>13</v>
      </c>
      <c r="F62" s="48">
        <f>VLOOKUP(B62, '[1]BI 영업자산 및 보증, 여신 합계'!$S$3:$U$65, 3, 0)</f>
        <v>10464.819135961199</v>
      </c>
      <c r="G62" s="48">
        <f t="shared" si="0"/>
        <v>1744.1365226601999</v>
      </c>
      <c r="H62" s="48">
        <f>HLOOKUP(B62, '[1]독채 실적(''21.12.)'!$D$31:$CD$52, 22, 0)</f>
        <v>57.951721695116674</v>
      </c>
      <c r="I62" s="48">
        <f t="shared" si="1"/>
        <v>4.4578247457782059</v>
      </c>
      <c r="J62" s="48">
        <v>97</v>
      </c>
      <c r="K62" s="48">
        <f t="shared" si="2"/>
        <v>16.166666666666668</v>
      </c>
    </row>
    <row r="63" spans="1:11" ht="19.5">
      <c r="A63" s="49">
        <v>60</v>
      </c>
      <c r="B63" s="49" t="s">
        <v>13</v>
      </c>
      <c r="C63" s="49">
        <v>1</v>
      </c>
      <c r="D63" s="49">
        <v>3</v>
      </c>
      <c r="E63" s="49">
        <v>10</v>
      </c>
      <c r="F63" s="50">
        <f>VLOOKUP(B63, '[1]BI 영업자산 및 보증, 여신 합계'!$S$3:$U$65, 3, 0)</f>
        <v>7608.7350329399997</v>
      </c>
      <c r="G63" s="50">
        <f t="shared" si="0"/>
        <v>2536.2450109799997</v>
      </c>
      <c r="H63" s="50">
        <f>HLOOKUP(B63, '[1]독채 실적(''21.12.)'!$D$31:$CD$52, 22, 0)</f>
        <v>47.779799134534613</v>
      </c>
      <c r="I63" s="50">
        <f t="shared" si="1"/>
        <v>4.7779799134534615</v>
      </c>
      <c r="J63" s="50">
        <v>40</v>
      </c>
      <c r="K63" s="50">
        <f t="shared" si="2"/>
        <v>13.333333333333334</v>
      </c>
    </row>
    <row r="64" spans="1:11" ht="19.5">
      <c r="A64" s="40"/>
      <c r="B64" s="51" t="s">
        <v>210</v>
      </c>
      <c r="C64" s="52">
        <f>SUM(C4:C63)</f>
        <v>133</v>
      </c>
      <c r="D64" s="52">
        <f t="shared" ref="D64:J64" si="3">SUM(D4:D63)</f>
        <v>445</v>
      </c>
      <c r="E64" s="52">
        <f t="shared" si="3"/>
        <v>1015</v>
      </c>
      <c r="F64" s="52">
        <f t="shared" si="3"/>
        <v>800603.9465228091</v>
      </c>
      <c r="G64" s="52">
        <f>AVERAGE(G4:G63)</f>
        <v>1783.4995660130221</v>
      </c>
      <c r="H64" s="52">
        <f t="shared" si="3"/>
        <v>5930.0422905575351</v>
      </c>
      <c r="I64" s="52">
        <f>AVERAGE(I4:I63)</f>
        <v>5.6198508580430202</v>
      </c>
      <c r="J64" s="52">
        <f t="shared" si="3"/>
        <v>6191</v>
      </c>
      <c r="K64" s="52">
        <f t="shared" si="2"/>
        <v>13.912359550561797</v>
      </c>
    </row>
    <row r="65" spans="1:11">
      <c r="A65" s="53" t="s">
        <v>211</v>
      </c>
      <c r="B65" s="54"/>
      <c r="C65" s="54"/>
      <c r="D65" s="54"/>
      <c r="E65" s="54"/>
      <c r="F65" s="54"/>
      <c r="G65" s="54"/>
      <c r="H65" s="54"/>
      <c r="I65" s="54"/>
      <c r="J65" s="40"/>
      <c r="K65" s="40"/>
    </row>
    <row r="66" spans="1:11">
      <c r="A66" s="53" t="s">
        <v>212</v>
      </c>
      <c r="B66" s="54"/>
      <c r="C66" s="54"/>
      <c r="D66" s="54"/>
      <c r="E66" s="54"/>
      <c r="F66" s="54"/>
      <c r="G66" s="54"/>
      <c r="H66" s="54"/>
      <c r="I66" s="54"/>
      <c r="J66" s="40"/>
      <c r="K66" s="40"/>
    </row>
  </sheetData>
  <mergeCells count="6">
    <mergeCell ref="C2:E2"/>
    <mergeCell ref="F2:G2"/>
    <mergeCell ref="H2:I2"/>
    <mergeCell ref="J2:K2"/>
    <mergeCell ref="A65:I65"/>
    <mergeCell ref="A66:I66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C29" workbookViewId="0">
      <selection activeCell="A2" sqref="A2"/>
    </sheetView>
  </sheetViews>
  <sheetFormatPr defaultRowHeight="16.5"/>
  <cols>
    <col min="1" max="1" width="8.375" bestFit="1" customWidth="1"/>
    <col min="2" max="2" width="255.625" bestFit="1" customWidth="1"/>
    <col min="3" max="4" width="7.5" bestFit="1" customWidth="1"/>
  </cols>
  <sheetData>
    <row r="1" spans="1:4">
      <c r="A1" s="31" t="s">
        <v>122</v>
      </c>
      <c r="B1" s="31" t="s">
        <v>123</v>
      </c>
      <c r="C1" s="31" t="s">
        <v>124</v>
      </c>
      <c r="D1" s="31" t="s">
        <v>125</v>
      </c>
    </row>
    <row r="2" spans="1:4">
      <c r="A2" s="32" t="s">
        <v>26</v>
      </c>
      <c r="B2" s="33" t="s">
        <v>126</v>
      </c>
      <c r="C2" s="33" t="s">
        <v>127</v>
      </c>
      <c r="D2" s="33" t="s">
        <v>128</v>
      </c>
    </row>
    <row r="3" spans="1:4">
      <c r="A3" s="32" t="s">
        <v>32</v>
      </c>
      <c r="B3" s="33" t="s">
        <v>129</v>
      </c>
      <c r="C3" s="33" t="s">
        <v>130</v>
      </c>
      <c r="D3" s="33" t="s">
        <v>128</v>
      </c>
    </row>
    <row r="4" spans="1:4">
      <c r="A4" s="32" t="s">
        <v>39</v>
      </c>
      <c r="B4" s="33" t="s">
        <v>131</v>
      </c>
      <c r="C4" s="33" t="s">
        <v>130</v>
      </c>
      <c r="D4" s="33" t="s">
        <v>128</v>
      </c>
    </row>
    <row r="5" spans="1:4">
      <c r="A5" s="32" t="s">
        <v>132</v>
      </c>
      <c r="B5" s="33" t="s">
        <v>133</v>
      </c>
      <c r="C5" s="33" t="s">
        <v>130</v>
      </c>
      <c r="D5" s="33" t="e">
        <v>#N/A</v>
      </c>
    </row>
    <row r="6" spans="1:4">
      <c r="A6" s="32" t="s">
        <v>50</v>
      </c>
      <c r="B6" s="33" t="s">
        <v>134</v>
      </c>
      <c r="C6" s="33" t="s">
        <v>127</v>
      </c>
      <c r="D6" s="33" t="s">
        <v>128</v>
      </c>
    </row>
    <row r="7" spans="1:4">
      <c r="A7" s="32" t="s">
        <v>46</v>
      </c>
      <c r="B7" s="33" t="s">
        <v>135</v>
      </c>
      <c r="C7" s="33" t="s">
        <v>130</v>
      </c>
      <c r="D7" s="33" t="s">
        <v>128</v>
      </c>
    </row>
    <row r="8" spans="1:4">
      <c r="A8" s="32" t="s">
        <v>69</v>
      </c>
      <c r="B8" s="33" t="s">
        <v>136</v>
      </c>
      <c r="C8" s="33" t="s">
        <v>127</v>
      </c>
      <c r="D8" s="33" t="s">
        <v>128</v>
      </c>
    </row>
    <row r="9" spans="1:4">
      <c r="A9" s="32" t="s">
        <v>40</v>
      </c>
      <c r="B9" s="33" t="s">
        <v>137</v>
      </c>
      <c r="C9" s="33" t="s">
        <v>138</v>
      </c>
      <c r="D9" s="33" t="s">
        <v>128</v>
      </c>
    </row>
    <row r="10" spans="1:4">
      <c r="A10" s="32" t="s">
        <v>54</v>
      </c>
      <c r="B10" s="33" t="s">
        <v>139</v>
      </c>
      <c r="C10" s="33" t="s">
        <v>130</v>
      </c>
      <c r="D10" s="33" t="s">
        <v>128</v>
      </c>
    </row>
    <row r="11" spans="1:4">
      <c r="A11" s="32" t="s">
        <v>14</v>
      </c>
      <c r="B11" s="33" t="s">
        <v>140</v>
      </c>
      <c r="C11" s="33" t="s">
        <v>127</v>
      </c>
      <c r="D11" s="33" t="s">
        <v>128</v>
      </c>
    </row>
    <row r="12" spans="1:4">
      <c r="A12" s="32" t="s">
        <v>24</v>
      </c>
      <c r="B12" s="33" t="s">
        <v>141</v>
      </c>
      <c r="C12" s="33" t="s">
        <v>127</v>
      </c>
      <c r="D12" s="33" t="s">
        <v>128</v>
      </c>
    </row>
    <row r="13" spans="1:4">
      <c r="A13" s="32" t="s">
        <v>64</v>
      </c>
      <c r="B13" s="33" t="s">
        <v>142</v>
      </c>
      <c r="C13" s="33" t="s">
        <v>127</v>
      </c>
      <c r="D13" s="33" t="s">
        <v>128</v>
      </c>
    </row>
    <row r="14" spans="1:4">
      <c r="A14" s="32" t="s">
        <v>27</v>
      </c>
      <c r="B14" s="33" t="s">
        <v>143</v>
      </c>
      <c r="C14" s="33" t="s">
        <v>138</v>
      </c>
      <c r="D14" s="33" t="s">
        <v>128</v>
      </c>
    </row>
    <row r="15" spans="1:4">
      <c r="A15" s="32" t="s">
        <v>34</v>
      </c>
      <c r="B15" s="33" t="s">
        <v>144</v>
      </c>
      <c r="C15" s="33" t="s">
        <v>127</v>
      </c>
      <c r="D15" s="33" t="s">
        <v>128</v>
      </c>
    </row>
    <row r="16" spans="1:4">
      <c r="A16" s="32" t="s">
        <v>11</v>
      </c>
      <c r="B16" s="33" t="s">
        <v>145</v>
      </c>
      <c r="C16" s="33" t="s">
        <v>130</v>
      </c>
      <c r="D16" s="33" t="s">
        <v>128</v>
      </c>
    </row>
    <row r="17" spans="1:4">
      <c r="A17" s="32" t="s">
        <v>66</v>
      </c>
      <c r="B17" s="33" t="s">
        <v>146</v>
      </c>
      <c r="C17" s="33" t="s">
        <v>138</v>
      </c>
      <c r="D17" s="33" t="s">
        <v>128</v>
      </c>
    </row>
    <row r="18" spans="1:4">
      <c r="A18" s="32" t="s">
        <v>13</v>
      </c>
      <c r="B18" s="33" t="s">
        <v>147</v>
      </c>
      <c r="C18" s="33" t="s">
        <v>130</v>
      </c>
      <c r="D18" s="33" t="s">
        <v>128</v>
      </c>
    </row>
    <row r="19" spans="1:4">
      <c r="A19" s="32" t="s">
        <v>72</v>
      </c>
      <c r="B19" s="33" t="s">
        <v>148</v>
      </c>
      <c r="C19" s="33" t="s">
        <v>138</v>
      </c>
      <c r="D19" s="33" t="s">
        <v>128</v>
      </c>
    </row>
    <row r="20" spans="1:4">
      <c r="A20" s="32" t="s">
        <v>62</v>
      </c>
      <c r="B20" s="33" t="s">
        <v>149</v>
      </c>
      <c r="C20" s="33" t="s">
        <v>130</v>
      </c>
      <c r="D20" s="33" t="s">
        <v>128</v>
      </c>
    </row>
    <row r="21" spans="1:4">
      <c r="A21" s="32" t="s">
        <v>56</v>
      </c>
      <c r="B21" s="33" t="s">
        <v>150</v>
      </c>
      <c r="C21" s="33" t="s">
        <v>127</v>
      </c>
      <c r="D21" s="33" t="s">
        <v>128</v>
      </c>
    </row>
    <row r="22" spans="1:4">
      <c r="A22" s="32" t="s">
        <v>55</v>
      </c>
      <c r="B22" s="33" t="s">
        <v>151</v>
      </c>
      <c r="C22" s="33" t="s">
        <v>130</v>
      </c>
      <c r="D22" s="33" t="s">
        <v>128</v>
      </c>
    </row>
    <row r="23" spans="1:4">
      <c r="A23" s="32" t="s">
        <v>36</v>
      </c>
      <c r="B23" s="33" t="s">
        <v>152</v>
      </c>
      <c r="C23" s="33" t="s">
        <v>127</v>
      </c>
      <c r="D23" s="33" t="s">
        <v>128</v>
      </c>
    </row>
    <row r="24" spans="1:4">
      <c r="A24" s="32" t="s">
        <v>51</v>
      </c>
      <c r="B24" s="33" t="s">
        <v>153</v>
      </c>
      <c r="C24" s="33" t="s">
        <v>138</v>
      </c>
      <c r="D24" s="33" t="s">
        <v>128</v>
      </c>
    </row>
    <row r="25" spans="1:4">
      <c r="A25" s="32" t="s">
        <v>10</v>
      </c>
      <c r="B25" s="33" t="s">
        <v>154</v>
      </c>
      <c r="C25" s="33" t="s">
        <v>130</v>
      </c>
      <c r="D25" s="33" t="s">
        <v>128</v>
      </c>
    </row>
    <row r="26" spans="1:4">
      <c r="A26" s="32" t="s">
        <v>8</v>
      </c>
      <c r="B26" s="33" t="s">
        <v>155</v>
      </c>
      <c r="C26" s="33" t="s">
        <v>130</v>
      </c>
      <c r="D26" s="33" t="s">
        <v>128</v>
      </c>
    </row>
    <row r="27" spans="1:4">
      <c r="A27" s="32" t="s">
        <v>59</v>
      </c>
      <c r="B27" s="33" t="s">
        <v>156</v>
      </c>
      <c r="C27" s="33" t="s">
        <v>127</v>
      </c>
      <c r="D27" s="33" t="s">
        <v>128</v>
      </c>
    </row>
    <row r="28" spans="1:4">
      <c r="A28" s="32" t="s">
        <v>65</v>
      </c>
      <c r="B28" s="33" t="s">
        <v>157</v>
      </c>
      <c r="C28" s="33" t="s">
        <v>127</v>
      </c>
      <c r="D28" s="33" t="s">
        <v>128</v>
      </c>
    </row>
    <row r="29" spans="1:4">
      <c r="A29" s="32" t="s">
        <v>158</v>
      </c>
      <c r="B29" s="33" t="s">
        <v>159</v>
      </c>
      <c r="C29" s="33" t="s">
        <v>130</v>
      </c>
      <c r="D29" s="33" t="s">
        <v>128</v>
      </c>
    </row>
    <row r="30" spans="1:4">
      <c r="A30" s="32" t="s">
        <v>70</v>
      </c>
      <c r="B30" s="33" t="s">
        <v>160</v>
      </c>
      <c r="C30" s="33" t="s">
        <v>130</v>
      </c>
      <c r="D30" s="33" t="s">
        <v>128</v>
      </c>
    </row>
    <row r="31" spans="1:4">
      <c r="A31" s="32" t="s">
        <v>29</v>
      </c>
      <c r="B31" s="33" t="s">
        <v>161</v>
      </c>
      <c r="C31" s="33" t="s">
        <v>138</v>
      </c>
      <c r="D31" s="33" t="s">
        <v>128</v>
      </c>
    </row>
    <row r="32" spans="1:4">
      <c r="A32" s="32" t="s">
        <v>30</v>
      </c>
      <c r="B32" s="33" t="s">
        <v>162</v>
      </c>
      <c r="C32" s="33" t="s">
        <v>127</v>
      </c>
      <c r="D32" s="33" t="s">
        <v>128</v>
      </c>
    </row>
    <row r="33" spans="1:4">
      <c r="A33" s="32" t="s">
        <v>45</v>
      </c>
      <c r="B33" s="33" t="s">
        <v>163</v>
      </c>
      <c r="C33" s="33" t="s">
        <v>130</v>
      </c>
      <c r="D33" s="33" t="s">
        <v>128</v>
      </c>
    </row>
    <row r="34" spans="1:4">
      <c r="A34" s="32" t="s">
        <v>43</v>
      </c>
      <c r="B34" s="33" t="s">
        <v>164</v>
      </c>
      <c r="C34" s="33" t="s">
        <v>130</v>
      </c>
      <c r="D34" s="33" t="s">
        <v>128</v>
      </c>
    </row>
    <row r="35" spans="1:4">
      <c r="A35" s="32" t="s">
        <v>22</v>
      </c>
      <c r="B35" s="33" t="s">
        <v>165</v>
      </c>
      <c r="C35" s="33" t="s">
        <v>127</v>
      </c>
      <c r="D35" s="33" t="s">
        <v>128</v>
      </c>
    </row>
    <row r="36" spans="1:4">
      <c r="A36" s="32" t="s">
        <v>42</v>
      </c>
      <c r="B36" s="33" t="s">
        <v>166</v>
      </c>
      <c r="C36" s="33" t="s">
        <v>138</v>
      </c>
      <c r="D36" s="33" t="s">
        <v>128</v>
      </c>
    </row>
    <row r="37" spans="1:4">
      <c r="A37" s="32" t="s">
        <v>16</v>
      </c>
      <c r="B37" s="33" t="s">
        <v>167</v>
      </c>
      <c r="C37" s="33" t="s">
        <v>127</v>
      </c>
      <c r="D37" s="33" t="s">
        <v>128</v>
      </c>
    </row>
    <row r="38" spans="1:4">
      <c r="A38" s="32" t="s">
        <v>58</v>
      </c>
      <c r="B38" s="33" t="s">
        <v>168</v>
      </c>
      <c r="C38" s="33" t="s">
        <v>138</v>
      </c>
      <c r="D38" s="33" t="s">
        <v>169</v>
      </c>
    </row>
    <row r="39" spans="1:4">
      <c r="A39" s="32" t="s">
        <v>71</v>
      </c>
      <c r="B39" s="33" t="s">
        <v>170</v>
      </c>
      <c r="C39" s="33" t="s">
        <v>127</v>
      </c>
      <c r="D39" s="33" t="s">
        <v>128</v>
      </c>
    </row>
    <row r="40" spans="1:4">
      <c r="A40" s="32" t="s">
        <v>49</v>
      </c>
      <c r="B40" s="33" t="s">
        <v>171</v>
      </c>
      <c r="C40" s="33" t="s">
        <v>138</v>
      </c>
      <c r="D40" s="33" t="s">
        <v>169</v>
      </c>
    </row>
    <row r="41" spans="1:4">
      <c r="A41" s="32" t="s">
        <v>33</v>
      </c>
      <c r="B41" s="33" t="s">
        <v>172</v>
      </c>
      <c r="C41" s="33" t="s">
        <v>130</v>
      </c>
      <c r="D41" s="33" t="s">
        <v>128</v>
      </c>
    </row>
    <row r="42" spans="1:4">
      <c r="A42" s="32" t="s">
        <v>21</v>
      </c>
      <c r="B42" s="33" t="s">
        <v>173</v>
      </c>
      <c r="C42" s="33" t="s">
        <v>127</v>
      </c>
      <c r="D42" s="33" t="s">
        <v>169</v>
      </c>
    </row>
    <row r="43" spans="1:4">
      <c r="A43" s="32" t="s">
        <v>52</v>
      </c>
      <c r="B43" s="33" t="s">
        <v>174</v>
      </c>
      <c r="C43" s="33" t="s">
        <v>138</v>
      </c>
      <c r="D43" s="33" t="s">
        <v>128</v>
      </c>
    </row>
    <row r="44" spans="1:4">
      <c r="A44" s="32" t="s">
        <v>47</v>
      </c>
      <c r="B44" s="33" t="s">
        <v>175</v>
      </c>
      <c r="C44" s="33" t="s">
        <v>127</v>
      </c>
      <c r="D44" s="33" t="s">
        <v>169</v>
      </c>
    </row>
    <row r="45" spans="1:4">
      <c r="A45" s="32" t="s">
        <v>44</v>
      </c>
      <c r="B45" s="33" t="s">
        <v>176</v>
      </c>
      <c r="C45" s="33" t="s">
        <v>130</v>
      </c>
      <c r="D45" s="33" t="s">
        <v>128</v>
      </c>
    </row>
    <row r="46" spans="1:4">
      <c r="A46" s="32" t="s">
        <v>61</v>
      </c>
      <c r="B46" s="33" t="s">
        <v>177</v>
      </c>
      <c r="C46" s="33" t="s">
        <v>130</v>
      </c>
      <c r="D46" s="33" t="s">
        <v>128</v>
      </c>
    </row>
    <row r="47" spans="1:4">
      <c r="A47" s="32" t="s">
        <v>67</v>
      </c>
      <c r="B47" s="33" t="s">
        <v>178</v>
      </c>
      <c r="C47" s="33" t="s">
        <v>127</v>
      </c>
      <c r="D47" s="33" t="s">
        <v>169</v>
      </c>
    </row>
    <row r="48" spans="1:4">
      <c r="A48" s="32" t="s">
        <v>20</v>
      </c>
      <c r="B48" s="33" t="s">
        <v>179</v>
      </c>
      <c r="C48" s="33" t="s">
        <v>127</v>
      </c>
      <c r="D48" s="33" t="s">
        <v>169</v>
      </c>
    </row>
    <row r="49" spans="1:4">
      <c r="A49" s="32" t="s">
        <v>37</v>
      </c>
      <c r="B49" s="33" t="s">
        <v>180</v>
      </c>
      <c r="C49" s="33" t="s">
        <v>127</v>
      </c>
      <c r="D49" s="33" t="s">
        <v>169</v>
      </c>
    </row>
    <row r="50" spans="1:4">
      <c r="A50" s="32" t="s">
        <v>68</v>
      </c>
      <c r="B50" s="33" t="s">
        <v>181</v>
      </c>
      <c r="C50" s="33" t="s">
        <v>127</v>
      </c>
      <c r="D50" s="33" t="s">
        <v>128</v>
      </c>
    </row>
    <row r="51" spans="1:4">
      <c r="A51" s="32" t="s">
        <v>60</v>
      </c>
      <c r="B51" s="33" t="s">
        <v>182</v>
      </c>
      <c r="C51" s="33" t="s">
        <v>138</v>
      </c>
      <c r="D51" s="33" t="s">
        <v>169</v>
      </c>
    </row>
    <row r="52" spans="1:4">
      <c r="A52" s="32" t="s">
        <v>38</v>
      </c>
      <c r="B52" s="33" t="s">
        <v>183</v>
      </c>
      <c r="C52" s="33" t="s">
        <v>127</v>
      </c>
      <c r="D52" s="33" t="s">
        <v>169</v>
      </c>
    </row>
    <row r="53" spans="1:4">
      <c r="A53" s="32" t="s">
        <v>17</v>
      </c>
      <c r="B53" s="33" t="s">
        <v>184</v>
      </c>
      <c r="C53" s="33" t="s">
        <v>127</v>
      </c>
      <c r="D53" s="33" t="s">
        <v>169</v>
      </c>
    </row>
    <row r="54" spans="1:4">
      <c r="A54" s="32" t="s">
        <v>63</v>
      </c>
      <c r="B54" s="33" t="s">
        <v>185</v>
      </c>
      <c r="C54" s="33" t="s">
        <v>127</v>
      </c>
      <c r="D54" s="33" t="s">
        <v>169</v>
      </c>
    </row>
    <row r="55" spans="1:4">
      <c r="A55" s="32" t="s">
        <v>23</v>
      </c>
      <c r="B55" s="33" t="s">
        <v>186</v>
      </c>
      <c r="C55" s="33" t="s">
        <v>127</v>
      </c>
      <c r="D55" s="33" t="s">
        <v>169</v>
      </c>
    </row>
    <row r="56" spans="1:4">
      <c r="A56" s="32" t="s">
        <v>73</v>
      </c>
      <c r="B56" s="33" t="s">
        <v>187</v>
      </c>
      <c r="C56" s="33" t="s">
        <v>127</v>
      </c>
      <c r="D56" s="33" t="s">
        <v>169</v>
      </c>
    </row>
    <row r="57" spans="1:4">
      <c r="A57" s="32" t="s">
        <v>57</v>
      </c>
      <c r="B57" s="33" t="s">
        <v>188</v>
      </c>
      <c r="C57" s="33" t="s">
        <v>138</v>
      </c>
      <c r="D57" s="33" t="s">
        <v>169</v>
      </c>
    </row>
    <row r="58" spans="1:4">
      <c r="A58" s="32" t="s">
        <v>31</v>
      </c>
      <c r="B58" s="33" t="s">
        <v>189</v>
      </c>
      <c r="C58" s="33" t="s">
        <v>127</v>
      </c>
      <c r="D58" s="33" t="s">
        <v>169</v>
      </c>
    </row>
    <row r="59" spans="1:4">
      <c r="A59" s="32" t="s">
        <v>53</v>
      </c>
      <c r="B59" s="33" t="s">
        <v>190</v>
      </c>
      <c r="C59" s="33" t="s">
        <v>127</v>
      </c>
      <c r="D59" s="33" t="s">
        <v>128</v>
      </c>
    </row>
    <row r="60" spans="1:4">
      <c r="A60" s="32" t="s">
        <v>74</v>
      </c>
      <c r="B60" s="33" t="s">
        <v>191</v>
      </c>
      <c r="C60" s="33" t="s">
        <v>138</v>
      </c>
      <c r="D60" s="33" t="s">
        <v>169</v>
      </c>
    </row>
    <row r="61" spans="1:4">
      <c r="A61" s="32" t="s">
        <v>19</v>
      </c>
      <c r="B61" s="33" t="s">
        <v>192</v>
      </c>
      <c r="C61" s="33" t="s">
        <v>127</v>
      </c>
      <c r="D61" s="33" t="s">
        <v>169</v>
      </c>
    </row>
    <row r="62" spans="1:4">
      <c r="A62" s="32" t="s">
        <v>193</v>
      </c>
      <c r="B62" s="33" t="s">
        <v>194</v>
      </c>
      <c r="C62" s="33" t="s">
        <v>130</v>
      </c>
      <c r="D62" s="33" t="s">
        <v>169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6" workbookViewId="0">
      <selection activeCell="A78" sqref="A8:A78"/>
    </sheetView>
  </sheetViews>
  <sheetFormatPr defaultRowHeight="16.5"/>
  <cols>
    <col min="1" max="1" width="14.5" style="60" customWidth="1"/>
    <col min="2" max="2" width="12.25" style="60" customWidth="1"/>
    <col min="3" max="5" width="10.75" style="60" customWidth="1"/>
    <col min="6" max="6" width="11.25" style="60" customWidth="1"/>
    <col min="7" max="10" width="10.75" style="60" customWidth="1"/>
    <col min="11" max="11" width="11.25" style="60" customWidth="1"/>
    <col min="12" max="13" width="10.75" style="60" customWidth="1"/>
    <col min="14" max="16384" width="9" style="60"/>
  </cols>
  <sheetData>
    <row r="1" spans="1:13" ht="28.35" customHeight="1">
      <c r="A1" s="59" t="s">
        <v>221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ht="14.1" customHeight="1"/>
    <row r="3" spans="1:13" ht="14.1" customHeight="1">
      <c r="A3" s="61" t="s">
        <v>222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ht="14.1" customHeight="1">
      <c r="A4" s="61" t="s">
        <v>223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3" ht="14.1" customHeight="1">
      <c r="A5" s="62" t="s">
        <v>224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</row>
    <row r="6" spans="1:13" ht="19.899999999999999" customHeight="1">
      <c r="A6" s="63" t="s">
        <v>204</v>
      </c>
      <c r="B6" s="64" t="s">
        <v>225</v>
      </c>
      <c r="C6" s="64" t="s">
        <v>226</v>
      </c>
      <c r="D6" s="65" t="s">
        <v>227</v>
      </c>
      <c r="E6" s="66"/>
      <c r="F6" s="65" t="s">
        <v>228</v>
      </c>
      <c r="G6" s="65"/>
      <c r="H6" s="65"/>
      <c r="I6" s="66"/>
      <c r="J6" s="65" t="s">
        <v>229</v>
      </c>
      <c r="K6" s="65"/>
      <c r="L6" s="65"/>
      <c r="M6" s="66"/>
    </row>
    <row r="7" spans="1:13" ht="19.899999999999999" customHeight="1">
      <c r="A7" s="67"/>
      <c r="B7" s="68"/>
      <c r="C7" s="68"/>
      <c r="D7" s="69" t="s">
        <v>197</v>
      </c>
      <c r="E7" s="69" t="s">
        <v>230</v>
      </c>
      <c r="F7" s="69" t="s">
        <v>231</v>
      </c>
      <c r="G7" s="69" t="s">
        <v>232</v>
      </c>
      <c r="H7" s="69" t="s">
        <v>233</v>
      </c>
      <c r="I7" s="69" t="s">
        <v>234</v>
      </c>
      <c r="J7" s="69" t="s">
        <v>235</v>
      </c>
      <c r="K7" s="69" t="s">
        <v>236</v>
      </c>
      <c r="L7" s="69" t="s">
        <v>237</v>
      </c>
      <c r="M7" s="69" t="s">
        <v>236</v>
      </c>
    </row>
    <row r="8" spans="1:13" ht="22.7" customHeight="1">
      <c r="A8" s="70" t="s">
        <v>8</v>
      </c>
      <c r="B8" s="71" t="s">
        <v>238</v>
      </c>
      <c r="C8" s="32">
        <v>17</v>
      </c>
      <c r="D8" s="32">
        <v>92</v>
      </c>
      <c r="E8" s="32">
        <v>10548</v>
      </c>
      <c r="F8" s="32">
        <v>2730</v>
      </c>
      <c r="G8" s="32">
        <v>61</v>
      </c>
      <c r="H8" s="32">
        <v>322</v>
      </c>
      <c r="I8" s="32">
        <v>3113</v>
      </c>
      <c r="J8" s="32">
        <v>6083</v>
      </c>
      <c r="K8" s="32">
        <v>404</v>
      </c>
      <c r="L8" s="32">
        <v>1920</v>
      </c>
      <c r="M8" s="32">
        <v>192</v>
      </c>
    </row>
    <row r="9" spans="1:13" ht="22.7" customHeight="1">
      <c r="A9" s="70" t="s">
        <v>12</v>
      </c>
      <c r="B9" s="71" t="s">
        <v>239</v>
      </c>
      <c r="C9" s="32">
        <v>6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</row>
    <row r="10" spans="1:13" ht="25.5" customHeight="1">
      <c r="A10" s="70" t="s">
        <v>11</v>
      </c>
      <c r="B10" s="71" t="s">
        <v>240</v>
      </c>
      <c r="C10" s="32">
        <v>28</v>
      </c>
      <c r="D10" s="32">
        <v>154</v>
      </c>
      <c r="E10" s="32">
        <v>19646</v>
      </c>
      <c r="F10" s="32">
        <v>15870</v>
      </c>
      <c r="G10" s="32">
        <v>232</v>
      </c>
      <c r="H10" s="32">
        <v>2181</v>
      </c>
      <c r="I10" s="32">
        <v>18284</v>
      </c>
      <c r="J10" s="32">
        <v>12857</v>
      </c>
      <c r="K10" s="32">
        <v>695</v>
      </c>
      <c r="L10" s="32">
        <v>3788</v>
      </c>
      <c r="M10" s="32">
        <v>192</v>
      </c>
    </row>
    <row r="11" spans="1:13" ht="22.7" customHeight="1">
      <c r="A11" s="70" t="s">
        <v>9</v>
      </c>
      <c r="B11" s="71" t="s">
        <v>241</v>
      </c>
      <c r="C11" s="32">
        <v>9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</row>
    <row r="12" spans="1:13" ht="25.5" customHeight="1">
      <c r="A12" s="70" t="s">
        <v>14</v>
      </c>
      <c r="B12" s="71" t="s">
        <v>242</v>
      </c>
      <c r="C12" s="32">
        <v>14</v>
      </c>
      <c r="D12" s="32">
        <v>81</v>
      </c>
      <c r="E12" s="32">
        <v>7333</v>
      </c>
      <c r="F12" s="32">
        <v>923</v>
      </c>
      <c r="G12" s="32">
        <v>6</v>
      </c>
      <c r="H12" s="32">
        <v>321</v>
      </c>
      <c r="I12" s="32">
        <v>1249</v>
      </c>
      <c r="J12" s="32">
        <v>5143</v>
      </c>
      <c r="K12" s="32">
        <v>751</v>
      </c>
      <c r="L12" s="32">
        <v>2093</v>
      </c>
      <c r="M12" s="32">
        <v>139</v>
      </c>
    </row>
    <row r="13" spans="1:13" ht="22.7" customHeight="1">
      <c r="A13" s="70" t="s">
        <v>28</v>
      </c>
      <c r="B13" s="71" t="s">
        <v>243</v>
      </c>
      <c r="C13" s="32">
        <v>30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</row>
    <row r="14" spans="1:13" ht="22.7" customHeight="1">
      <c r="A14" s="70" t="s">
        <v>17</v>
      </c>
      <c r="B14" s="71" t="s">
        <v>244</v>
      </c>
      <c r="C14" s="32">
        <v>25</v>
      </c>
      <c r="D14" s="32">
        <v>194</v>
      </c>
      <c r="E14" s="32">
        <v>14653</v>
      </c>
      <c r="F14" s="32">
        <v>7257</v>
      </c>
      <c r="G14" s="32">
        <v>195</v>
      </c>
      <c r="H14" s="32">
        <v>604</v>
      </c>
      <c r="I14" s="32">
        <v>8057</v>
      </c>
      <c r="J14" s="32">
        <v>9968</v>
      </c>
      <c r="K14" s="32">
        <v>378</v>
      </c>
      <c r="L14" s="32">
        <v>5084</v>
      </c>
      <c r="M14" s="32">
        <v>263</v>
      </c>
    </row>
    <row r="15" spans="1:13" ht="25.5" customHeight="1">
      <c r="A15" s="70" t="s">
        <v>20</v>
      </c>
      <c r="B15" s="71" t="s">
        <v>245</v>
      </c>
      <c r="C15" s="32">
        <v>16</v>
      </c>
      <c r="D15" s="32">
        <v>103</v>
      </c>
      <c r="E15" s="32">
        <v>8912</v>
      </c>
      <c r="F15" s="32">
        <v>1951</v>
      </c>
      <c r="G15" s="32">
        <v>65</v>
      </c>
      <c r="H15" s="32">
        <v>505</v>
      </c>
      <c r="I15" s="32">
        <v>2520</v>
      </c>
      <c r="J15" s="32">
        <v>5826</v>
      </c>
      <c r="K15" s="32">
        <v>392</v>
      </c>
      <c r="L15" s="32">
        <v>3878</v>
      </c>
      <c r="M15" s="32">
        <v>330</v>
      </c>
    </row>
    <row r="16" spans="1:13" ht="22.7" customHeight="1">
      <c r="A16" s="70" t="s">
        <v>22</v>
      </c>
      <c r="B16" s="71" t="s">
        <v>246</v>
      </c>
      <c r="C16" s="32">
        <v>16</v>
      </c>
      <c r="D16" s="32">
        <v>104</v>
      </c>
      <c r="E16" s="32">
        <v>9519</v>
      </c>
      <c r="F16" s="32">
        <v>1620</v>
      </c>
      <c r="G16" s="32">
        <v>20</v>
      </c>
      <c r="H16" s="32">
        <v>571</v>
      </c>
      <c r="I16" s="32">
        <v>2211</v>
      </c>
      <c r="J16" s="32">
        <v>6599</v>
      </c>
      <c r="K16" s="32">
        <v>363</v>
      </c>
      <c r="L16" s="32">
        <v>2759</v>
      </c>
      <c r="M16" s="32">
        <v>190</v>
      </c>
    </row>
    <row r="17" spans="1:13" ht="25.5" customHeight="1">
      <c r="A17" s="70" t="s">
        <v>24</v>
      </c>
      <c r="B17" s="71" t="s">
        <v>247</v>
      </c>
      <c r="C17" s="32">
        <v>18</v>
      </c>
      <c r="D17" s="32">
        <v>97</v>
      </c>
      <c r="E17" s="32">
        <v>10986</v>
      </c>
      <c r="F17" s="32">
        <v>2926</v>
      </c>
      <c r="G17" s="32">
        <v>215</v>
      </c>
      <c r="H17" s="32">
        <v>827</v>
      </c>
      <c r="I17" s="32">
        <v>3968</v>
      </c>
      <c r="J17" s="32">
        <v>7575</v>
      </c>
      <c r="K17" s="32">
        <v>213</v>
      </c>
      <c r="L17" s="32">
        <v>2306</v>
      </c>
      <c r="M17" s="32">
        <v>59</v>
      </c>
    </row>
    <row r="18" spans="1:13" ht="22.7" customHeight="1">
      <c r="A18" s="70" t="s">
        <v>10</v>
      </c>
      <c r="B18" s="71" t="s">
        <v>248</v>
      </c>
      <c r="C18" s="32">
        <v>20</v>
      </c>
      <c r="D18" s="32">
        <v>148</v>
      </c>
      <c r="E18" s="32">
        <v>9224</v>
      </c>
      <c r="F18" s="32">
        <v>3338</v>
      </c>
      <c r="G18" s="32">
        <v>19</v>
      </c>
      <c r="H18" s="32">
        <v>706</v>
      </c>
      <c r="I18" s="32">
        <v>4063</v>
      </c>
      <c r="J18" s="32">
        <v>6282</v>
      </c>
      <c r="K18" s="32">
        <v>458</v>
      </c>
      <c r="L18" s="32">
        <v>1675</v>
      </c>
      <c r="M18" s="32">
        <v>98</v>
      </c>
    </row>
    <row r="19" spans="1:13" ht="22.7" customHeight="1">
      <c r="A19" s="70" t="s">
        <v>27</v>
      </c>
      <c r="B19" s="71" t="s">
        <v>249</v>
      </c>
      <c r="C19" s="32">
        <v>12</v>
      </c>
      <c r="D19" s="32">
        <v>67</v>
      </c>
      <c r="E19" s="32">
        <v>7151</v>
      </c>
      <c r="F19" s="32">
        <v>936</v>
      </c>
      <c r="G19" s="32">
        <v>111</v>
      </c>
      <c r="H19" s="32">
        <v>456</v>
      </c>
      <c r="I19" s="32">
        <v>1503</v>
      </c>
      <c r="J19" s="32">
        <v>4873</v>
      </c>
      <c r="K19" s="32">
        <v>136</v>
      </c>
      <c r="L19" s="32">
        <v>2662</v>
      </c>
      <c r="M19" s="32">
        <v>105</v>
      </c>
    </row>
    <row r="20" spans="1:13" ht="25.5" customHeight="1">
      <c r="A20" s="70" t="s">
        <v>30</v>
      </c>
      <c r="B20" s="71" t="s">
        <v>250</v>
      </c>
      <c r="C20" s="32">
        <v>14</v>
      </c>
      <c r="D20" s="32">
        <v>89</v>
      </c>
      <c r="E20" s="32">
        <v>7852</v>
      </c>
      <c r="F20" s="32">
        <v>1510</v>
      </c>
      <c r="G20" s="32">
        <v>33</v>
      </c>
      <c r="H20" s="32">
        <v>443</v>
      </c>
      <c r="I20" s="32">
        <v>1985</v>
      </c>
      <c r="J20" s="32">
        <v>3884</v>
      </c>
      <c r="K20" s="32">
        <v>235</v>
      </c>
      <c r="L20" s="32">
        <v>2166</v>
      </c>
      <c r="M20" s="32">
        <v>107</v>
      </c>
    </row>
    <row r="21" spans="1:13" ht="22.7" customHeight="1">
      <c r="A21" s="70" t="s">
        <v>32</v>
      </c>
      <c r="B21" s="71" t="s">
        <v>251</v>
      </c>
      <c r="C21" s="32">
        <v>23</v>
      </c>
      <c r="D21" s="32">
        <v>92</v>
      </c>
      <c r="E21" s="32">
        <v>10136</v>
      </c>
      <c r="F21" s="32">
        <v>5270</v>
      </c>
      <c r="G21" s="32">
        <v>102</v>
      </c>
      <c r="H21" s="32">
        <v>498</v>
      </c>
      <c r="I21" s="32">
        <v>5870</v>
      </c>
      <c r="J21" s="32">
        <v>6172</v>
      </c>
      <c r="K21" s="32">
        <v>159</v>
      </c>
      <c r="L21" s="32">
        <v>2672</v>
      </c>
      <c r="M21" s="32">
        <v>128</v>
      </c>
    </row>
    <row r="22" spans="1:13" ht="25.5" customHeight="1">
      <c r="A22" s="70" t="s">
        <v>34</v>
      </c>
      <c r="B22" s="71" t="s">
        <v>252</v>
      </c>
      <c r="C22" s="32">
        <v>14</v>
      </c>
      <c r="D22" s="32">
        <v>101</v>
      </c>
      <c r="E22" s="32">
        <v>9213</v>
      </c>
      <c r="F22" s="32">
        <v>2125</v>
      </c>
      <c r="G22" s="32">
        <v>6</v>
      </c>
      <c r="H22" s="32">
        <v>396</v>
      </c>
      <c r="I22" s="32">
        <v>2527</v>
      </c>
      <c r="J22" s="32">
        <v>5631</v>
      </c>
      <c r="K22" s="32">
        <v>923</v>
      </c>
      <c r="L22" s="32">
        <v>2106</v>
      </c>
      <c r="M22" s="32">
        <v>318</v>
      </c>
    </row>
    <row r="23" spans="1:13" ht="22.7" customHeight="1">
      <c r="A23" s="70" t="s">
        <v>15</v>
      </c>
      <c r="B23" s="71" t="s">
        <v>253</v>
      </c>
      <c r="C23" s="32">
        <v>8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</row>
    <row r="24" spans="1:13" ht="22.7" customHeight="1">
      <c r="A24" s="70" t="s">
        <v>16</v>
      </c>
      <c r="B24" s="71" t="s">
        <v>254</v>
      </c>
      <c r="C24" s="32">
        <v>15</v>
      </c>
      <c r="D24" s="32">
        <v>79</v>
      </c>
      <c r="E24" s="32">
        <v>15421</v>
      </c>
      <c r="F24" s="32">
        <v>4363</v>
      </c>
      <c r="G24" s="32">
        <v>99</v>
      </c>
      <c r="H24" s="32">
        <v>458</v>
      </c>
      <c r="I24" s="32">
        <v>4920</v>
      </c>
      <c r="J24" s="32">
        <v>9414</v>
      </c>
      <c r="K24" s="32">
        <v>1500</v>
      </c>
      <c r="L24" s="32">
        <v>2043</v>
      </c>
      <c r="M24" s="32">
        <v>93</v>
      </c>
    </row>
    <row r="25" spans="1:13" ht="25.5" customHeight="1">
      <c r="A25" s="70" t="s">
        <v>37</v>
      </c>
      <c r="B25" s="71" t="s">
        <v>255</v>
      </c>
      <c r="C25" s="32">
        <v>27</v>
      </c>
      <c r="D25" s="32">
        <v>175</v>
      </c>
      <c r="E25" s="32">
        <v>16184</v>
      </c>
      <c r="F25" s="32">
        <v>5389</v>
      </c>
      <c r="G25" s="32">
        <v>89</v>
      </c>
      <c r="H25" s="32">
        <v>577</v>
      </c>
      <c r="I25" s="32">
        <v>6055</v>
      </c>
      <c r="J25" s="32">
        <v>9801</v>
      </c>
      <c r="K25" s="32">
        <v>637</v>
      </c>
      <c r="L25" s="32">
        <v>4152</v>
      </c>
      <c r="M25" s="32">
        <v>366</v>
      </c>
    </row>
    <row r="26" spans="1:13" ht="22.7" customHeight="1">
      <c r="A26" s="70" t="s">
        <v>39</v>
      </c>
      <c r="B26" s="71" t="s">
        <v>256</v>
      </c>
      <c r="C26" s="32">
        <v>20</v>
      </c>
      <c r="D26" s="32">
        <v>52</v>
      </c>
      <c r="E26" s="32">
        <v>8939</v>
      </c>
      <c r="F26" s="32">
        <v>7836</v>
      </c>
      <c r="G26" s="32">
        <v>278</v>
      </c>
      <c r="H26" s="32">
        <v>173</v>
      </c>
      <c r="I26" s="32">
        <v>8288</v>
      </c>
      <c r="J26" s="32">
        <v>3435</v>
      </c>
      <c r="K26" s="32">
        <v>218</v>
      </c>
      <c r="L26" s="32">
        <v>416</v>
      </c>
      <c r="M26" s="32">
        <v>43</v>
      </c>
    </row>
    <row r="27" spans="1:13" ht="25.5" customHeight="1">
      <c r="A27" s="70" t="s">
        <v>40</v>
      </c>
      <c r="B27" s="71" t="s">
        <v>257</v>
      </c>
      <c r="C27" s="32">
        <v>12</v>
      </c>
      <c r="D27" s="32">
        <v>73</v>
      </c>
      <c r="E27" s="32">
        <v>6364</v>
      </c>
      <c r="F27" s="32">
        <v>1572</v>
      </c>
      <c r="G27" s="32">
        <v>28</v>
      </c>
      <c r="H27" s="32">
        <v>277</v>
      </c>
      <c r="I27" s="32">
        <v>1877</v>
      </c>
      <c r="J27" s="32">
        <v>3275</v>
      </c>
      <c r="K27" s="32">
        <v>61</v>
      </c>
      <c r="L27" s="32">
        <v>1652</v>
      </c>
      <c r="M27" s="32">
        <v>46</v>
      </c>
    </row>
    <row r="28" spans="1:13" ht="22.7" customHeight="1">
      <c r="A28" s="70" t="s">
        <v>43</v>
      </c>
      <c r="B28" s="71" t="s">
        <v>258</v>
      </c>
      <c r="C28" s="32">
        <v>11</v>
      </c>
      <c r="D28" s="32">
        <v>55</v>
      </c>
      <c r="E28" s="32">
        <v>6469</v>
      </c>
      <c r="F28" s="32">
        <v>2164</v>
      </c>
      <c r="G28" s="32">
        <v>79</v>
      </c>
      <c r="H28" s="32">
        <v>398</v>
      </c>
      <c r="I28" s="32">
        <v>2641</v>
      </c>
      <c r="J28" s="32">
        <v>4392</v>
      </c>
      <c r="K28" s="32">
        <v>95</v>
      </c>
      <c r="L28" s="32">
        <v>1216</v>
      </c>
      <c r="M28" s="32">
        <v>38</v>
      </c>
    </row>
    <row r="29" spans="1:13" ht="22.7" customHeight="1">
      <c r="A29" s="70" t="s">
        <v>44</v>
      </c>
      <c r="B29" s="71" t="s">
        <v>259</v>
      </c>
      <c r="C29" s="32">
        <v>14</v>
      </c>
      <c r="D29" s="32">
        <v>87</v>
      </c>
      <c r="E29" s="32">
        <v>7520</v>
      </c>
      <c r="F29" s="32">
        <v>2978</v>
      </c>
      <c r="G29" s="32">
        <v>76</v>
      </c>
      <c r="H29" s="32">
        <v>478</v>
      </c>
      <c r="I29" s="32">
        <v>3532</v>
      </c>
      <c r="J29" s="32">
        <v>5074</v>
      </c>
      <c r="K29" s="32">
        <v>192</v>
      </c>
      <c r="L29" s="32">
        <v>2150</v>
      </c>
      <c r="M29" s="32">
        <v>57</v>
      </c>
    </row>
    <row r="30" spans="1:13" ht="25.5" customHeight="1">
      <c r="A30" s="70" t="s">
        <v>19</v>
      </c>
      <c r="B30" s="71" t="s">
        <v>260</v>
      </c>
      <c r="C30" s="32">
        <v>15</v>
      </c>
      <c r="D30" s="32">
        <v>87</v>
      </c>
      <c r="E30" s="32">
        <v>7238</v>
      </c>
      <c r="F30" s="32">
        <v>1281</v>
      </c>
      <c r="G30" s="32">
        <v>85</v>
      </c>
      <c r="H30" s="32">
        <v>458</v>
      </c>
      <c r="I30" s="32">
        <v>1824</v>
      </c>
      <c r="J30" s="32">
        <v>4011</v>
      </c>
      <c r="K30" s="32">
        <v>180</v>
      </c>
      <c r="L30" s="32">
        <v>2379</v>
      </c>
      <c r="M30" s="32">
        <v>158</v>
      </c>
    </row>
    <row r="31" spans="1:13" ht="22.7" customHeight="1">
      <c r="A31" s="70" t="s">
        <v>45</v>
      </c>
      <c r="B31" s="71" t="s">
        <v>261</v>
      </c>
      <c r="C31" s="32">
        <v>14</v>
      </c>
      <c r="D31" s="32">
        <v>52</v>
      </c>
      <c r="E31" s="32">
        <v>6986</v>
      </c>
      <c r="F31" s="32">
        <v>8328</v>
      </c>
      <c r="G31" s="32">
        <v>144</v>
      </c>
      <c r="H31" s="32">
        <v>514</v>
      </c>
      <c r="I31" s="32">
        <v>8987</v>
      </c>
      <c r="J31" s="32">
        <v>4589</v>
      </c>
      <c r="K31" s="32">
        <v>273</v>
      </c>
      <c r="L31" s="32">
        <v>356</v>
      </c>
      <c r="M31" s="32">
        <v>33</v>
      </c>
    </row>
    <row r="32" spans="1:13" ht="25.5" customHeight="1">
      <c r="A32" s="70" t="s">
        <v>25</v>
      </c>
      <c r="B32" s="71" t="s">
        <v>262</v>
      </c>
      <c r="C32" s="32">
        <v>9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</row>
    <row r="33" spans="1:13" ht="22.7" customHeight="1">
      <c r="A33" s="70" t="s">
        <v>47</v>
      </c>
      <c r="B33" s="71" t="s">
        <v>263</v>
      </c>
      <c r="C33" s="32">
        <v>28</v>
      </c>
      <c r="D33" s="32">
        <v>154</v>
      </c>
      <c r="E33" s="32">
        <v>17044</v>
      </c>
      <c r="F33" s="32">
        <v>7330</v>
      </c>
      <c r="G33" s="32">
        <v>181</v>
      </c>
      <c r="H33" s="32">
        <v>744</v>
      </c>
      <c r="I33" s="32">
        <v>8255</v>
      </c>
      <c r="J33" s="32">
        <v>10437</v>
      </c>
      <c r="K33" s="32">
        <v>459</v>
      </c>
      <c r="L33" s="32">
        <v>3118</v>
      </c>
      <c r="M33" s="32">
        <v>189</v>
      </c>
    </row>
    <row r="34" spans="1:13" ht="22.7" customHeight="1">
      <c r="A34" s="70" t="s">
        <v>49</v>
      </c>
      <c r="B34" s="71" t="s">
        <v>264</v>
      </c>
      <c r="C34" s="32">
        <v>35</v>
      </c>
      <c r="D34" s="32">
        <v>206</v>
      </c>
      <c r="E34" s="32">
        <v>18710</v>
      </c>
      <c r="F34" s="32">
        <v>4281</v>
      </c>
      <c r="G34" s="32">
        <v>171</v>
      </c>
      <c r="H34" s="32">
        <v>958</v>
      </c>
      <c r="I34" s="32">
        <v>5410</v>
      </c>
      <c r="J34" s="32">
        <v>11779</v>
      </c>
      <c r="K34" s="32">
        <v>938</v>
      </c>
      <c r="L34" s="32">
        <v>3911</v>
      </c>
      <c r="M34" s="32">
        <v>178</v>
      </c>
    </row>
    <row r="35" spans="1:13" ht="25.5" customHeight="1">
      <c r="A35" s="70" t="s">
        <v>51</v>
      </c>
      <c r="B35" s="71" t="s">
        <v>265</v>
      </c>
      <c r="C35" s="32">
        <v>32</v>
      </c>
      <c r="D35" s="32">
        <v>138</v>
      </c>
      <c r="E35" s="32">
        <v>14788</v>
      </c>
      <c r="F35" s="32">
        <v>9140</v>
      </c>
      <c r="G35" s="32">
        <v>274</v>
      </c>
      <c r="H35" s="32">
        <v>1080</v>
      </c>
      <c r="I35" s="32">
        <v>10493</v>
      </c>
      <c r="J35" s="32">
        <v>10031</v>
      </c>
      <c r="K35" s="32">
        <v>644</v>
      </c>
      <c r="L35" s="32">
        <v>3068</v>
      </c>
      <c r="M35" s="32">
        <v>185</v>
      </c>
    </row>
    <row r="36" spans="1:13" ht="22.7" customHeight="1">
      <c r="A36" s="70" t="s">
        <v>53</v>
      </c>
      <c r="B36" s="71" t="s">
        <v>266</v>
      </c>
      <c r="C36" s="32">
        <v>12</v>
      </c>
      <c r="D36" s="32">
        <v>66</v>
      </c>
      <c r="E36" s="32">
        <v>6655</v>
      </c>
      <c r="F36" s="32">
        <v>786</v>
      </c>
      <c r="G36" s="32">
        <v>70</v>
      </c>
      <c r="H36" s="32">
        <v>212</v>
      </c>
      <c r="I36" s="32">
        <v>1068</v>
      </c>
      <c r="J36" s="32">
        <v>3329</v>
      </c>
      <c r="K36" s="32">
        <v>187</v>
      </c>
      <c r="L36" s="32">
        <v>1594</v>
      </c>
      <c r="M36" s="32">
        <v>116</v>
      </c>
    </row>
    <row r="37" spans="1:13" ht="25.5" customHeight="1">
      <c r="A37" s="70" t="s">
        <v>54</v>
      </c>
      <c r="B37" s="71" t="s">
        <v>267</v>
      </c>
      <c r="C37" s="32">
        <v>19</v>
      </c>
      <c r="D37" s="32">
        <v>112</v>
      </c>
      <c r="E37" s="32">
        <v>9123</v>
      </c>
      <c r="F37" s="32">
        <v>5955</v>
      </c>
      <c r="G37" s="32">
        <v>205</v>
      </c>
      <c r="H37" s="32">
        <v>526</v>
      </c>
      <c r="I37" s="32">
        <v>6686</v>
      </c>
      <c r="J37" s="32">
        <v>5955</v>
      </c>
      <c r="K37" s="32">
        <v>247</v>
      </c>
      <c r="L37" s="32">
        <v>3235</v>
      </c>
      <c r="M37" s="32">
        <v>86</v>
      </c>
    </row>
    <row r="38" spans="1:13" ht="22.7" customHeight="1">
      <c r="A38" s="70" t="s">
        <v>46</v>
      </c>
      <c r="B38" s="71" t="s">
        <v>268</v>
      </c>
      <c r="C38" s="32">
        <v>27</v>
      </c>
      <c r="D38" s="32">
        <v>124</v>
      </c>
      <c r="E38" s="32">
        <v>15741</v>
      </c>
      <c r="F38" s="32">
        <v>8047</v>
      </c>
      <c r="G38" s="32">
        <v>122</v>
      </c>
      <c r="H38" s="32">
        <v>793</v>
      </c>
      <c r="I38" s="32">
        <v>8962</v>
      </c>
      <c r="J38" s="32">
        <v>8413</v>
      </c>
      <c r="K38" s="32">
        <v>447</v>
      </c>
      <c r="L38" s="32">
        <v>1242</v>
      </c>
      <c r="M38" s="32">
        <v>65</v>
      </c>
    </row>
    <row r="39" spans="1:13" ht="22.7" customHeight="1">
      <c r="A39" s="70" t="s">
        <v>33</v>
      </c>
      <c r="B39" s="71" t="s">
        <v>269</v>
      </c>
      <c r="C39" s="32">
        <v>16</v>
      </c>
      <c r="D39" s="32">
        <v>107</v>
      </c>
      <c r="E39" s="32">
        <v>14866</v>
      </c>
      <c r="F39" s="32">
        <v>4880</v>
      </c>
      <c r="G39" s="32">
        <v>21</v>
      </c>
      <c r="H39" s="32">
        <v>502</v>
      </c>
      <c r="I39" s="32">
        <v>5404</v>
      </c>
      <c r="J39" s="32">
        <v>7995</v>
      </c>
      <c r="K39" s="32">
        <v>308</v>
      </c>
      <c r="L39" s="32">
        <v>2709</v>
      </c>
      <c r="M39" s="32">
        <v>63</v>
      </c>
    </row>
    <row r="40" spans="1:13" ht="25.5" customHeight="1">
      <c r="A40" s="70" t="s">
        <v>21</v>
      </c>
      <c r="B40" s="71" t="s">
        <v>270</v>
      </c>
      <c r="C40" s="32">
        <v>21</v>
      </c>
      <c r="D40" s="32">
        <v>106</v>
      </c>
      <c r="E40" s="32">
        <v>11570</v>
      </c>
      <c r="F40" s="32">
        <v>3327</v>
      </c>
      <c r="G40" s="32">
        <v>60</v>
      </c>
      <c r="H40" s="32">
        <v>964</v>
      </c>
      <c r="I40" s="32">
        <v>4351</v>
      </c>
      <c r="J40" s="32">
        <v>7717</v>
      </c>
      <c r="K40" s="32">
        <v>436</v>
      </c>
      <c r="L40" s="32">
        <v>2568</v>
      </c>
      <c r="M40" s="32">
        <v>68</v>
      </c>
    </row>
    <row r="41" spans="1:13" ht="22.7" customHeight="1">
      <c r="A41" s="70" t="s">
        <v>56</v>
      </c>
      <c r="B41" s="71" t="s">
        <v>271</v>
      </c>
      <c r="C41" s="32">
        <v>11</v>
      </c>
      <c r="D41" s="32">
        <v>58</v>
      </c>
      <c r="E41" s="32">
        <v>8894</v>
      </c>
      <c r="F41" s="32">
        <v>7582</v>
      </c>
      <c r="G41" s="32">
        <v>19</v>
      </c>
      <c r="H41" s="32">
        <v>369</v>
      </c>
      <c r="I41" s="32">
        <v>7970</v>
      </c>
      <c r="J41" s="32">
        <v>5946</v>
      </c>
      <c r="K41" s="32">
        <v>100</v>
      </c>
      <c r="L41" s="32">
        <v>690</v>
      </c>
      <c r="M41" s="32">
        <v>60</v>
      </c>
    </row>
    <row r="42" spans="1:13" ht="25.5" customHeight="1">
      <c r="A42" s="70" t="s">
        <v>42</v>
      </c>
      <c r="B42" s="71" t="s">
        <v>272</v>
      </c>
      <c r="C42" s="32">
        <v>16</v>
      </c>
      <c r="D42" s="32">
        <v>91</v>
      </c>
      <c r="E42" s="32">
        <v>9089</v>
      </c>
      <c r="F42" s="32">
        <v>3040</v>
      </c>
      <c r="G42" s="32">
        <v>56</v>
      </c>
      <c r="H42" s="32">
        <v>795</v>
      </c>
      <c r="I42" s="32">
        <v>3891</v>
      </c>
      <c r="J42" s="32">
        <v>5962</v>
      </c>
      <c r="K42" s="32">
        <v>262</v>
      </c>
      <c r="L42" s="32">
        <v>1676</v>
      </c>
      <c r="M42" s="32">
        <v>87</v>
      </c>
    </row>
    <row r="43" spans="1:13" ht="22.7" customHeight="1">
      <c r="A43" s="70" t="s">
        <v>57</v>
      </c>
      <c r="B43" s="71" t="s">
        <v>273</v>
      </c>
      <c r="C43" s="32">
        <v>23</v>
      </c>
      <c r="D43" s="32">
        <v>173</v>
      </c>
      <c r="E43" s="32">
        <v>18088</v>
      </c>
      <c r="F43" s="32">
        <v>3655</v>
      </c>
      <c r="G43" s="32">
        <v>36</v>
      </c>
      <c r="H43" s="32">
        <v>1037</v>
      </c>
      <c r="I43" s="32">
        <v>4728</v>
      </c>
      <c r="J43" s="32">
        <v>12041</v>
      </c>
      <c r="K43" s="32">
        <v>1202</v>
      </c>
      <c r="L43" s="32">
        <v>4188</v>
      </c>
      <c r="M43" s="32">
        <v>666</v>
      </c>
    </row>
    <row r="44" spans="1:13" ht="22.7" customHeight="1">
      <c r="A44" s="70" t="s">
        <v>274</v>
      </c>
      <c r="B44" s="71" t="s">
        <v>275</v>
      </c>
      <c r="C44" s="32">
        <v>12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32">
        <v>0</v>
      </c>
      <c r="M44" s="32">
        <v>0</v>
      </c>
    </row>
    <row r="45" spans="1:13" ht="25.5" customHeight="1">
      <c r="A45" s="70" t="s">
        <v>36</v>
      </c>
      <c r="B45" s="71" t="s">
        <v>276</v>
      </c>
      <c r="C45" s="32">
        <v>14</v>
      </c>
      <c r="D45" s="32">
        <v>85</v>
      </c>
      <c r="E45" s="32">
        <v>5022</v>
      </c>
      <c r="F45" s="32">
        <v>1136</v>
      </c>
      <c r="G45" s="32">
        <v>14</v>
      </c>
      <c r="H45" s="32">
        <v>195</v>
      </c>
      <c r="I45" s="32">
        <v>1345</v>
      </c>
      <c r="J45" s="32">
        <v>3160</v>
      </c>
      <c r="K45" s="32">
        <v>70</v>
      </c>
      <c r="L45" s="32">
        <v>2281</v>
      </c>
      <c r="M45" s="32">
        <v>67</v>
      </c>
    </row>
    <row r="46" spans="1:13" ht="22.7" customHeight="1">
      <c r="A46" s="70" t="s">
        <v>58</v>
      </c>
      <c r="B46" s="71" t="s">
        <v>277</v>
      </c>
      <c r="C46" s="32">
        <v>16</v>
      </c>
      <c r="D46" s="32">
        <v>89</v>
      </c>
      <c r="E46" s="32">
        <v>10942</v>
      </c>
      <c r="F46" s="32">
        <v>2579</v>
      </c>
      <c r="G46" s="32">
        <v>11</v>
      </c>
      <c r="H46" s="32">
        <v>684</v>
      </c>
      <c r="I46" s="32">
        <v>3274</v>
      </c>
      <c r="J46" s="32">
        <v>6614</v>
      </c>
      <c r="K46" s="32">
        <v>519</v>
      </c>
      <c r="L46" s="32">
        <v>1690</v>
      </c>
      <c r="M46" s="32">
        <v>266</v>
      </c>
    </row>
    <row r="47" spans="1:13" ht="25.5" customHeight="1">
      <c r="A47" s="70" t="s">
        <v>60</v>
      </c>
      <c r="B47" s="71" t="s">
        <v>278</v>
      </c>
      <c r="C47" s="32">
        <v>27</v>
      </c>
      <c r="D47" s="32">
        <v>173</v>
      </c>
      <c r="E47" s="32">
        <v>15842</v>
      </c>
      <c r="F47" s="32">
        <v>8812</v>
      </c>
      <c r="G47" s="32">
        <v>122</v>
      </c>
      <c r="H47" s="32">
        <v>645</v>
      </c>
      <c r="I47" s="32">
        <v>9578</v>
      </c>
      <c r="J47" s="32">
        <v>8218</v>
      </c>
      <c r="K47" s="32">
        <v>233</v>
      </c>
      <c r="L47" s="32">
        <v>3511</v>
      </c>
      <c r="M47" s="32">
        <v>112</v>
      </c>
    </row>
    <row r="48" spans="1:13" ht="22.7" customHeight="1">
      <c r="A48" s="70" t="s">
        <v>61</v>
      </c>
      <c r="B48" s="71" t="s">
        <v>279</v>
      </c>
      <c r="C48" s="32">
        <v>22</v>
      </c>
      <c r="D48" s="32">
        <v>91</v>
      </c>
      <c r="E48" s="32">
        <v>11794</v>
      </c>
      <c r="F48" s="32">
        <v>7294</v>
      </c>
      <c r="G48" s="32">
        <v>208</v>
      </c>
      <c r="H48" s="32">
        <v>503</v>
      </c>
      <c r="I48" s="32">
        <v>8005</v>
      </c>
      <c r="J48" s="32">
        <v>7408</v>
      </c>
      <c r="K48" s="32">
        <v>450</v>
      </c>
      <c r="L48" s="32">
        <v>2312</v>
      </c>
      <c r="M48" s="32">
        <v>85</v>
      </c>
    </row>
    <row r="49" spans="1:13" ht="22.7" customHeight="1">
      <c r="A49" s="70" t="s">
        <v>26</v>
      </c>
      <c r="B49" s="71" t="s">
        <v>280</v>
      </c>
      <c r="C49" s="32">
        <v>12</v>
      </c>
      <c r="D49" s="32">
        <v>50</v>
      </c>
      <c r="E49" s="32">
        <v>10101</v>
      </c>
      <c r="F49" s="32">
        <v>1368</v>
      </c>
      <c r="G49" s="32">
        <v>28</v>
      </c>
      <c r="H49" s="32">
        <v>729</v>
      </c>
      <c r="I49" s="32">
        <v>2125</v>
      </c>
      <c r="J49" s="32">
        <v>3992</v>
      </c>
      <c r="K49" s="32">
        <v>85</v>
      </c>
      <c r="L49" s="32">
        <v>609</v>
      </c>
      <c r="M49" s="32">
        <v>30</v>
      </c>
    </row>
    <row r="50" spans="1:13" ht="25.5" customHeight="1">
      <c r="A50" s="70" t="s">
        <v>354</v>
      </c>
      <c r="B50" s="71" t="s">
        <v>281</v>
      </c>
      <c r="C50" s="32">
        <v>12</v>
      </c>
      <c r="D50" s="32">
        <v>63</v>
      </c>
      <c r="E50" s="32">
        <v>3871</v>
      </c>
      <c r="F50" s="32">
        <v>2134</v>
      </c>
      <c r="G50" s="32">
        <v>79</v>
      </c>
      <c r="H50" s="32">
        <v>77</v>
      </c>
      <c r="I50" s="32">
        <v>2291</v>
      </c>
      <c r="J50" s="32">
        <v>2693</v>
      </c>
      <c r="K50" s="32">
        <v>224</v>
      </c>
      <c r="L50" s="32">
        <v>1133</v>
      </c>
      <c r="M50" s="32">
        <v>36</v>
      </c>
    </row>
    <row r="51" spans="1:13" ht="22.7" customHeight="1">
      <c r="A51" s="70" t="s">
        <v>63</v>
      </c>
      <c r="B51" s="71" t="s">
        <v>282</v>
      </c>
      <c r="C51" s="32">
        <v>14</v>
      </c>
      <c r="D51" s="32">
        <v>101</v>
      </c>
      <c r="E51" s="32">
        <v>6165</v>
      </c>
      <c r="F51" s="32">
        <v>1754</v>
      </c>
      <c r="G51" s="32">
        <v>124</v>
      </c>
      <c r="H51" s="32">
        <v>451</v>
      </c>
      <c r="I51" s="32">
        <v>2328</v>
      </c>
      <c r="J51" s="32">
        <v>3682</v>
      </c>
      <c r="K51" s="32">
        <v>206</v>
      </c>
      <c r="L51" s="32">
        <v>2031</v>
      </c>
      <c r="M51" s="32">
        <v>113</v>
      </c>
    </row>
    <row r="52" spans="1:13" ht="25.5" customHeight="1">
      <c r="A52" s="70" t="s">
        <v>158</v>
      </c>
      <c r="B52" s="71" t="s">
        <v>283</v>
      </c>
      <c r="C52" s="32">
        <v>23</v>
      </c>
      <c r="D52" s="32">
        <v>109</v>
      </c>
      <c r="E52" s="32">
        <v>11921</v>
      </c>
      <c r="F52" s="32">
        <v>10290</v>
      </c>
      <c r="G52" s="32">
        <v>373</v>
      </c>
      <c r="H52" s="32">
        <v>1700</v>
      </c>
      <c r="I52" s="32">
        <v>12364</v>
      </c>
      <c r="J52" s="32">
        <v>8671</v>
      </c>
      <c r="K52" s="32">
        <v>329</v>
      </c>
      <c r="L52" s="32">
        <v>2179</v>
      </c>
      <c r="M52" s="32">
        <v>153</v>
      </c>
    </row>
    <row r="53" spans="1:13" ht="22.7" customHeight="1">
      <c r="A53" s="70" t="s">
        <v>193</v>
      </c>
      <c r="B53" s="71" t="s">
        <v>284</v>
      </c>
      <c r="C53" s="32">
        <v>41</v>
      </c>
      <c r="D53" s="32">
        <v>161</v>
      </c>
      <c r="E53" s="32">
        <v>54541</v>
      </c>
      <c r="F53" s="32">
        <v>35709</v>
      </c>
      <c r="G53" s="32">
        <v>811</v>
      </c>
      <c r="H53" s="32">
        <v>2913</v>
      </c>
      <c r="I53" s="32">
        <v>39433</v>
      </c>
      <c r="J53" s="32">
        <v>27918</v>
      </c>
      <c r="K53" s="32">
        <v>441</v>
      </c>
      <c r="L53" s="32">
        <v>16917</v>
      </c>
      <c r="M53" s="32">
        <v>90</v>
      </c>
    </row>
    <row r="54" spans="1:13" ht="22.7" customHeight="1">
      <c r="A54" s="70" t="s">
        <v>65</v>
      </c>
      <c r="B54" s="71" t="s">
        <v>285</v>
      </c>
      <c r="C54" s="32">
        <v>12</v>
      </c>
      <c r="D54" s="32">
        <v>70</v>
      </c>
      <c r="E54" s="32">
        <v>8636</v>
      </c>
      <c r="F54" s="32">
        <v>2838</v>
      </c>
      <c r="G54" s="32">
        <v>13</v>
      </c>
      <c r="H54" s="32">
        <v>218</v>
      </c>
      <c r="I54" s="32">
        <v>3070</v>
      </c>
      <c r="J54" s="32">
        <v>5580</v>
      </c>
      <c r="K54" s="32">
        <v>194</v>
      </c>
      <c r="L54" s="32">
        <v>1885</v>
      </c>
      <c r="M54" s="32">
        <v>93</v>
      </c>
    </row>
    <row r="55" spans="1:13" ht="25.5" customHeight="1">
      <c r="A55" s="70" t="s">
        <v>66</v>
      </c>
      <c r="B55" s="71" t="s">
        <v>286</v>
      </c>
      <c r="C55" s="32">
        <v>17</v>
      </c>
      <c r="D55" s="32">
        <v>95</v>
      </c>
      <c r="E55" s="32">
        <v>9846</v>
      </c>
      <c r="F55" s="32">
        <v>2691</v>
      </c>
      <c r="G55" s="32">
        <v>48</v>
      </c>
      <c r="H55" s="32">
        <v>272</v>
      </c>
      <c r="I55" s="32">
        <v>3010</v>
      </c>
      <c r="J55" s="32">
        <v>5678</v>
      </c>
      <c r="K55" s="32">
        <v>472</v>
      </c>
      <c r="L55" s="32">
        <v>2137</v>
      </c>
      <c r="M55" s="32">
        <v>114</v>
      </c>
    </row>
    <row r="56" spans="1:13" ht="22.7" customHeight="1">
      <c r="A56" s="70" t="s">
        <v>67</v>
      </c>
      <c r="B56" s="71" t="s">
        <v>287</v>
      </c>
      <c r="C56" s="32">
        <v>23</v>
      </c>
      <c r="D56" s="32">
        <v>153</v>
      </c>
      <c r="E56" s="32">
        <v>19018</v>
      </c>
      <c r="F56" s="32">
        <v>4863</v>
      </c>
      <c r="G56" s="32">
        <v>135</v>
      </c>
      <c r="H56" s="32">
        <v>1280</v>
      </c>
      <c r="I56" s="32">
        <v>6277</v>
      </c>
      <c r="J56" s="32">
        <v>10971</v>
      </c>
      <c r="K56" s="32">
        <v>346</v>
      </c>
      <c r="L56" s="32">
        <v>3239</v>
      </c>
      <c r="M56" s="32">
        <v>77</v>
      </c>
    </row>
    <row r="57" spans="1:13" ht="25.5" customHeight="1">
      <c r="A57" s="70" t="s">
        <v>68</v>
      </c>
      <c r="B57" s="71" t="s">
        <v>288</v>
      </c>
      <c r="C57" s="32">
        <v>14</v>
      </c>
      <c r="D57" s="32">
        <v>107</v>
      </c>
      <c r="E57" s="32">
        <v>7700</v>
      </c>
      <c r="F57" s="32">
        <v>1405</v>
      </c>
      <c r="G57" s="32">
        <v>159</v>
      </c>
      <c r="H57" s="32">
        <v>374</v>
      </c>
      <c r="I57" s="32">
        <v>1939</v>
      </c>
      <c r="J57" s="32">
        <v>4919</v>
      </c>
      <c r="K57" s="32">
        <v>129</v>
      </c>
      <c r="L57" s="32">
        <v>2421</v>
      </c>
      <c r="M57" s="32">
        <v>98</v>
      </c>
    </row>
    <row r="58" spans="1:13" ht="22.7" customHeight="1">
      <c r="A58" s="70" t="s">
        <v>50</v>
      </c>
      <c r="B58" s="71" t="s">
        <v>289</v>
      </c>
      <c r="C58" s="32">
        <v>19</v>
      </c>
      <c r="D58" s="32">
        <v>88</v>
      </c>
      <c r="E58" s="32">
        <v>12247</v>
      </c>
      <c r="F58" s="32">
        <v>6041</v>
      </c>
      <c r="G58" s="32">
        <v>52</v>
      </c>
      <c r="H58" s="32">
        <v>813</v>
      </c>
      <c r="I58" s="32">
        <v>6906</v>
      </c>
      <c r="J58" s="32">
        <v>6579</v>
      </c>
      <c r="K58" s="32">
        <v>237</v>
      </c>
      <c r="L58" s="32">
        <v>1931</v>
      </c>
      <c r="M58" s="32">
        <v>133</v>
      </c>
    </row>
    <row r="59" spans="1:13" ht="22.7" customHeight="1">
      <c r="A59" s="70" t="s">
        <v>29</v>
      </c>
      <c r="B59" s="71" t="s">
        <v>290</v>
      </c>
      <c r="C59" s="32">
        <v>15</v>
      </c>
      <c r="D59" s="32">
        <v>96</v>
      </c>
      <c r="E59" s="32">
        <v>11531</v>
      </c>
      <c r="F59" s="32">
        <v>3269</v>
      </c>
      <c r="G59" s="32">
        <v>271</v>
      </c>
      <c r="H59" s="32">
        <v>421</v>
      </c>
      <c r="I59" s="32">
        <v>3961</v>
      </c>
      <c r="J59" s="32">
        <v>7798</v>
      </c>
      <c r="K59" s="32">
        <v>188</v>
      </c>
      <c r="L59" s="32">
        <v>2415</v>
      </c>
      <c r="M59" s="32">
        <v>158</v>
      </c>
    </row>
    <row r="60" spans="1:13" ht="25.5" customHeight="1">
      <c r="A60" s="70" t="s">
        <v>70</v>
      </c>
      <c r="B60" s="71" t="s">
        <v>291</v>
      </c>
      <c r="C60" s="32">
        <v>21</v>
      </c>
      <c r="D60" s="32">
        <v>80</v>
      </c>
      <c r="E60" s="32">
        <v>7817</v>
      </c>
      <c r="F60" s="32">
        <v>8262</v>
      </c>
      <c r="G60" s="32">
        <v>261</v>
      </c>
      <c r="H60" s="32">
        <v>400</v>
      </c>
      <c r="I60" s="32">
        <v>8923</v>
      </c>
      <c r="J60" s="32">
        <v>5873</v>
      </c>
      <c r="K60" s="32">
        <v>53</v>
      </c>
      <c r="L60" s="32">
        <v>1185</v>
      </c>
      <c r="M60" s="32">
        <v>16</v>
      </c>
    </row>
    <row r="61" spans="1:13" ht="22.7" customHeight="1">
      <c r="A61" s="70" t="s">
        <v>62</v>
      </c>
      <c r="B61" s="71" t="s">
        <v>292</v>
      </c>
      <c r="C61" s="32">
        <v>16</v>
      </c>
      <c r="D61" s="32">
        <v>72</v>
      </c>
      <c r="E61" s="32">
        <v>5125</v>
      </c>
      <c r="F61" s="32">
        <v>3874</v>
      </c>
      <c r="G61" s="32">
        <v>52</v>
      </c>
      <c r="H61" s="32">
        <v>175</v>
      </c>
      <c r="I61" s="32">
        <v>4101</v>
      </c>
      <c r="J61" s="32">
        <v>3455</v>
      </c>
      <c r="K61" s="32">
        <v>189</v>
      </c>
      <c r="L61" s="32">
        <v>1576</v>
      </c>
      <c r="M61" s="32">
        <v>57</v>
      </c>
    </row>
    <row r="62" spans="1:13" ht="22.7" customHeight="1">
      <c r="A62" s="70" t="s">
        <v>23</v>
      </c>
      <c r="B62" s="71" t="s">
        <v>293</v>
      </c>
      <c r="C62" s="32">
        <v>20</v>
      </c>
      <c r="D62" s="32">
        <v>167</v>
      </c>
      <c r="E62" s="32">
        <v>13769</v>
      </c>
      <c r="F62" s="32">
        <v>1390</v>
      </c>
      <c r="G62" s="32">
        <v>94</v>
      </c>
      <c r="H62" s="32">
        <v>584</v>
      </c>
      <c r="I62" s="32">
        <v>2068</v>
      </c>
      <c r="J62" s="32">
        <v>7093</v>
      </c>
      <c r="K62" s="32">
        <v>353</v>
      </c>
      <c r="L62" s="32">
        <v>3219</v>
      </c>
      <c r="M62" s="32">
        <v>154</v>
      </c>
    </row>
    <row r="63" spans="1:13" ht="22.7" customHeight="1">
      <c r="A63" s="70" t="s">
        <v>71</v>
      </c>
      <c r="B63" s="71" t="s">
        <v>294</v>
      </c>
      <c r="C63" s="32">
        <v>9</v>
      </c>
      <c r="D63" s="32">
        <v>35</v>
      </c>
      <c r="E63" s="32">
        <v>3402</v>
      </c>
      <c r="F63" s="32">
        <v>785</v>
      </c>
      <c r="G63" s="32">
        <v>10</v>
      </c>
      <c r="H63" s="32">
        <v>51</v>
      </c>
      <c r="I63" s="32">
        <v>846</v>
      </c>
      <c r="J63" s="32">
        <v>2085</v>
      </c>
      <c r="K63" s="32">
        <v>94</v>
      </c>
      <c r="L63" s="32">
        <v>552</v>
      </c>
      <c r="M63" s="32">
        <v>63</v>
      </c>
    </row>
    <row r="64" spans="1:13" ht="25.5" customHeight="1">
      <c r="A64" s="70" t="s">
        <v>55</v>
      </c>
      <c r="B64" s="71" t="s">
        <v>295</v>
      </c>
      <c r="C64" s="32">
        <v>27</v>
      </c>
      <c r="D64" s="32">
        <v>115</v>
      </c>
      <c r="E64" s="32">
        <v>39390</v>
      </c>
      <c r="F64" s="32">
        <v>10928</v>
      </c>
      <c r="G64" s="32">
        <v>201</v>
      </c>
      <c r="H64" s="32">
        <v>807</v>
      </c>
      <c r="I64" s="32">
        <v>11936</v>
      </c>
      <c r="J64" s="32">
        <v>13006</v>
      </c>
      <c r="K64" s="32">
        <v>1101</v>
      </c>
      <c r="L64" s="32">
        <v>690</v>
      </c>
      <c r="M64" s="32">
        <v>51</v>
      </c>
    </row>
    <row r="65" spans="1:13" ht="22.7" customHeight="1">
      <c r="A65" s="70" t="s">
        <v>41</v>
      </c>
      <c r="B65" s="71" t="s">
        <v>296</v>
      </c>
      <c r="C65" s="32">
        <v>32</v>
      </c>
      <c r="D65" s="32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</row>
    <row r="66" spans="1:13" ht="25.5" customHeight="1">
      <c r="A66" s="70" t="s">
        <v>64</v>
      </c>
      <c r="B66" s="71" t="s">
        <v>297</v>
      </c>
      <c r="C66" s="32">
        <v>15</v>
      </c>
      <c r="D66" s="32">
        <v>84</v>
      </c>
      <c r="E66" s="32">
        <v>9420</v>
      </c>
      <c r="F66" s="32">
        <v>3851</v>
      </c>
      <c r="G66" s="32">
        <v>82</v>
      </c>
      <c r="H66" s="32">
        <v>791</v>
      </c>
      <c r="I66" s="32">
        <v>4724</v>
      </c>
      <c r="J66" s="32">
        <v>4270</v>
      </c>
      <c r="K66" s="32">
        <v>111</v>
      </c>
      <c r="L66" s="32">
        <v>1571</v>
      </c>
      <c r="M66" s="32">
        <v>97</v>
      </c>
    </row>
    <row r="67" spans="1:13" ht="22.7" customHeight="1">
      <c r="A67" s="70" t="s">
        <v>31</v>
      </c>
      <c r="B67" s="71" t="s">
        <v>298</v>
      </c>
      <c r="C67" s="32">
        <v>19</v>
      </c>
      <c r="D67" s="32">
        <v>134</v>
      </c>
      <c r="E67" s="32">
        <v>13991</v>
      </c>
      <c r="F67" s="32">
        <v>5195</v>
      </c>
      <c r="G67" s="32">
        <v>90</v>
      </c>
      <c r="H67" s="32">
        <v>825</v>
      </c>
      <c r="I67" s="32">
        <v>6110</v>
      </c>
      <c r="J67" s="32">
        <v>7331</v>
      </c>
      <c r="K67" s="32">
        <v>339</v>
      </c>
      <c r="L67" s="32">
        <v>3639</v>
      </c>
      <c r="M67" s="32">
        <v>103</v>
      </c>
    </row>
    <row r="68" spans="1:13" ht="22.7" customHeight="1">
      <c r="A68" s="70" t="s">
        <v>59</v>
      </c>
      <c r="B68" s="71" t="s">
        <v>299</v>
      </c>
      <c r="C68" s="32">
        <v>18</v>
      </c>
      <c r="D68" s="32">
        <v>106</v>
      </c>
      <c r="E68" s="32">
        <v>18680</v>
      </c>
      <c r="F68" s="32">
        <v>1871</v>
      </c>
      <c r="G68" s="32">
        <v>18</v>
      </c>
      <c r="H68" s="32">
        <v>1196</v>
      </c>
      <c r="I68" s="32">
        <v>3085</v>
      </c>
      <c r="J68" s="32">
        <v>9605</v>
      </c>
      <c r="K68" s="32">
        <v>327</v>
      </c>
      <c r="L68" s="32">
        <v>2268</v>
      </c>
      <c r="M68" s="32">
        <v>164</v>
      </c>
    </row>
    <row r="69" spans="1:13" ht="25.5" customHeight="1">
      <c r="A69" s="70" t="s">
        <v>38</v>
      </c>
      <c r="B69" s="71" t="s">
        <v>300</v>
      </c>
      <c r="C69" s="32">
        <v>16</v>
      </c>
      <c r="D69" s="32">
        <v>100</v>
      </c>
      <c r="E69" s="32">
        <v>9271</v>
      </c>
      <c r="F69" s="32">
        <v>2492</v>
      </c>
      <c r="G69" s="32">
        <v>105</v>
      </c>
      <c r="H69" s="32">
        <v>647</v>
      </c>
      <c r="I69" s="32">
        <v>3244</v>
      </c>
      <c r="J69" s="32">
        <v>5370</v>
      </c>
      <c r="K69" s="32">
        <v>623</v>
      </c>
      <c r="L69" s="32">
        <v>2152</v>
      </c>
      <c r="M69" s="32">
        <v>129</v>
      </c>
    </row>
    <row r="70" spans="1:13" ht="22.7" customHeight="1">
      <c r="A70" s="70" t="s">
        <v>69</v>
      </c>
      <c r="B70" s="71" t="s">
        <v>301</v>
      </c>
      <c r="C70" s="32">
        <v>15</v>
      </c>
      <c r="D70" s="32">
        <v>94</v>
      </c>
      <c r="E70" s="32">
        <v>11395</v>
      </c>
      <c r="F70" s="32">
        <v>1484</v>
      </c>
      <c r="G70" s="32">
        <v>39</v>
      </c>
      <c r="H70" s="32">
        <v>722</v>
      </c>
      <c r="I70" s="32">
        <v>2246</v>
      </c>
      <c r="J70" s="32">
        <v>8095</v>
      </c>
      <c r="K70" s="32">
        <v>447</v>
      </c>
      <c r="L70" s="32">
        <v>2266</v>
      </c>
      <c r="M70" s="32">
        <v>116</v>
      </c>
    </row>
    <row r="71" spans="1:13" ht="25.5" customHeight="1">
      <c r="A71" s="70" t="s">
        <v>35</v>
      </c>
      <c r="B71" s="71" t="s">
        <v>302</v>
      </c>
      <c r="C71" s="32">
        <v>9</v>
      </c>
      <c r="D71" s="32">
        <v>0</v>
      </c>
      <c r="E71" s="32">
        <v>0</v>
      </c>
      <c r="F71" s="32">
        <v>0</v>
      </c>
      <c r="G71" s="32">
        <v>0</v>
      </c>
      <c r="H71" s="32">
        <v>0</v>
      </c>
      <c r="I71" s="32">
        <v>0</v>
      </c>
      <c r="J71" s="32">
        <v>0</v>
      </c>
      <c r="K71" s="32">
        <v>0</v>
      </c>
      <c r="L71" s="32">
        <v>0</v>
      </c>
      <c r="M71" s="32">
        <v>0</v>
      </c>
    </row>
    <row r="72" spans="1:13" ht="22.7" customHeight="1">
      <c r="A72" s="70" t="s">
        <v>52</v>
      </c>
      <c r="B72" s="71" t="s">
        <v>303</v>
      </c>
      <c r="C72" s="32">
        <v>15</v>
      </c>
      <c r="D72" s="32">
        <v>99</v>
      </c>
      <c r="E72" s="32">
        <v>10129</v>
      </c>
      <c r="F72" s="32">
        <v>1744</v>
      </c>
      <c r="G72" s="32">
        <v>39</v>
      </c>
      <c r="H72" s="32">
        <v>294</v>
      </c>
      <c r="I72" s="32">
        <v>2077</v>
      </c>
      <c r="J72" s="32">
        <v>6556</v>
      </c>
      <c r="K72" s="32">
        <v>265</v>
      </c>
      <c r="L72" s="32">
        <v>2798</v>
      </c>
      <c r="M72" s="32">
        <v>116</v>
      </c>
    </row>
    <row r="73" spans="1:13" ht="22.7" customHeight="1">
      <c r="A73" s="70" t="s">
        <v>72</v>
      </c>
      <c r="B73" s="71" t="s">
        <v>304</v>
      </c>
      <c r="C73" s="32">
        <v>22</v>
      </c>
      <c r="D73" s="32">
        <v>153</v>
      </c>
      <c r="E73" s="32">
        <v>15204</v>
      </c>
      <c r="F73" s="32">
        <v>2628</v>
      </c>
      <c r="G73" s="32">
        <v>14</v>
      </c>
      <c r="H73" s="32">
        <v>649</v>
      </c>
      <c r="I73" s="32">
        <v>3291</v>
      </c>
      <c r="J73" s="32">
        <v>10820</v>
      </c>
      <c r="K73" s="32">
        <v>1381</v>
      </c>
      <c r="L73" s="32">
        <v>3407</v>
      </c>
      <c r="M73" s="32">
        <v>309</v>
      </c>
    </row>
    <row r="74" spans="1:13" ht="25.5" customHeight="1">
      <c r="A74" s="70" t="s">
        <v>73</v>
      </c>
      <c r="B74" s="71" t="s">
        <v>305</v>
      </c>
      <c r="C74" s="32">
        <v>14</v>
      </c>
      <c r="D74" s="32">
        <v>90</v>
      </c>
      <c r="E74" s="32">
        <v>7540</v>
      </c>
      <c r="F74" s="32">
        <v>1374</v>
      </c>
      <c r="G74" s="32">
        <v>145</v>
      </c>
      <c r="H74" s="32">
        <v>422</v>
      </c>
      <c r="I74" s="32">
        <v>1941</v>
      </c>
      <c r="J74" s="32">
        <v>4463</v>
      </c>
      <c r="K74" s="32">
        <v>325</v>
      </c>
      <c r="L74" s="32">
        <v>1800</v>
      </c>
      <c r="M74" s="32">
        <v>135</v>
      </c>
    </row>
    <row r="75" spans="1:13" ht="22.7" customHeight="1">
      <c r="A75" s="70" t="s">
        <v>74</v>
      </c>
      <c r="B75" s="71" t="s">
        <v>306</v>
      </c>
      <c r="C75" s="32">
        <v>14</v>
      </c>
      <c r="D75" s="32">
        <v>95</v>
      </c>
      <c r="E75" s="32">
        <v>9405</v>
      </c>
      <c r="F75" s="32">
        <v>2322</v>
      </c>
      <c r="G75" s="32">
        <v>5</v>
      </c>
      <c r="H75" s="32">
        <v>81</v>
      </c>
      <c r="I75" s="32">
        <v>2407</v>
      </c>
      <c r="J75" s="32">
        <v>5268</v>
      </c>
      <c r="K75" s="32">
        <v>614</v>
      </c>
      <c r="L75" s="32">
        <v>2103</v>
      </c>
      <c r="M75" s="32">
        <v>36</v>
      </c>
    </row>
    <row r="76" spans="1:13" ht="25.5" customHeight="1">
      <c r="A76" s="70" t="s">
        <v>13</v>
      </c>
      <c r="B76" s="71" t="s">
        <v>307</v>
      </c>
      <c r="C76" s="32">
        <v>11</v>
      </c>
      <c r="D76" s="32">
        <v>38</v>
      </c>
      <c r="E76" s="32">
        <v>7156</v>
      </c>
      <c r="F76" s="32">
        <v>5088</v>
      </c>
      <c r="G76" s="32">
        <v>91</v>
      </c>
      <c r="H76" s="32">
        <v>317</v>
      </c>
      <c r="I76" s="32">
        <v>5496</v>
      </c>
      <c r="J76" s="32">
        <v>3510</v>
      </c>
      <c r="K76" s="32">
        <v>1</v>
      </c>
      <c r="L76" s="32">
        <v>1876</v>
      </c>
      <c r="M76" s="32">
        <v>0</v>
      </c>
    </row>
    <row r="77" spans="1:13" ht="22.7" customHeight="1">
      <c r="A77" s="70" t="s">
        <v>18</v>
      </c>
      <c r="B77" s="71" t="s">
        <v>308</v>
      </c>
      <c r="C77" s="32">
        <v>11</v>
      </c>
      <c r="D77" s="32">
        <v>0</v>
      </c>
      <c r="E77" s="32">
        <v>0</v>
      </c>
      <c r="F77" s="32">
        <v>0</v>
      </c>
      <c r="G77" s="32">
        <v>0</v>
      </c>
      <c r="H77" s="32">
        <v>0</v>
      </c>
      <c r="I77" s="32">
        <v>0</v>
      </c>
      <c r="J77" s="32">
        <v>0</v>
      </c>
      <c r="K77" s="32">
        <v>0</v>
      </c>
      <c r="L77" s="32">
        <v>0</v>
      </c>
      <c r="M77" s="32">
        <v>0</v>
      </c>
    </row>
    <row r="78" spans="1:13" ht="22.7" customHeight="1">
      <c r="A78" s="70" t="s">
        <v>309</v>
      </c>
      <c r="B78" s="72"/>
      <c r="C78" s="32">
        <v>102</v>
      </c>
      <c r="D78" s="32">
        <v>4</v>
      </c>
      <c r="E78" s="32">
        <v>186</v>
      </c>
      <c r="F78" s="32">
        <v>0</v>
      </c>
      <c r="G78" s="32">
        <v>0</v>
      </c>
      <c r="H78" s="32">
        <v>0</v>
      </c>
      <c r="I78" s="32">
        <v>0</v>
      </c>
      <c r="J78" s="32">
        <v>93</v>
      </c>
      <c r="K78" s="32">
        <v>41</v>
      </c>
      <c r="L78" s="32">
        <v>57</v>
      </c>
      <c r="M78" s="32">
        <v>6</v>
      </c>
    </row>
    <row r="79" spans="1:13" ht="25.5" customHeight="1">
      <c r="A79" s="73" t="s">
        <v>310</v>
      </c>
      <c r="B79" s="74"/>
      <c r="C79" s="75">
        <v>1346</v>
      </c>
      <c r="D79" s="75">
        <v>6314</v>
      </c>
      <c r="E79" s="75">
        <v>725919</v>
      </c>
      <c r="F79" s="75">
        <v>283861</v>
      </c>
      <c r="G79" s="75">
        <v>6852</v>
      </c>
      <c r="H79" s="75">
        <v>38379</v>
      </c>
      <c r="I79" s="75">
        <v>329093</v>
      </c>
      <c r="J79" s="75">
        <v>425263</v>
      </c>
      <c r="K79" s="75">
        <v>23880</v>
      </c>
      <c r="L79" s="75">
        <v>153322</v>
      </c>
      <c r="M79" s="75">
        <v>7895</v>
      </c>
    </row>
    <row r="80" spans="1:13" ht="14.1" customHeight="1"/>
    <row r="81" spans="1:13" ht="14.1" customHeight="1">
      <c r="A81" s="76" t="s">
        <v>311</v>
      </c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</row>
    <row r="82" spans="1:13" ht="14.1" customHeight="1">
      <c r="A82" s="77" t="s">
        <v>312</v>
      </c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</row>
  </sheetData>
  <mergeCells count="13">
    <mergeCell ref="A79:B79"/>
    <mergeCell ref="A81:M81"/>
    <mergeCell ref="A82:M82"/>
    <mergeCell ref="A1:M1"/>
    <mergeCell ref="A3:M3"/>
    <mergeCell ref="A4:M4"/>
    <mergeCell ref="A5:M5"/>
    <mergeCell ref="A6:A7"/>
    <mergeCell ref="B6:B7"/>
    <mergeCell ref="C6:C7"/>
    <mergeCell ref="D6:E6"/>
    <mergeCell ref="F6:I6"/>
    <mergeCell ref="J6:M6"/>
  </mergeCells>
  <phoneticPr fontId="2" type="noConversion"/>
  <pageMargins left="0.39370078740157483" right="0.39370078740157483" top="0.39370078740157483" bottom="0.39370078740157483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opLeftCell="A8" workbookViewId="0">
      <selection activeCell="C12" sqref="C12"/>
    </sheetView>
  </sheetViews>
  <sheetFormatPr defaultRowHeight="16.5"/>
  <cols>
    <col min="1" max="1" width="14.5" style="60" customWidth="1"/>
    <col min="2" max="2" width="12.25" style="60" customWidth="1"/>
    <col min="3" max="5" width="10.75" style="60" customWidth="1"/>
    <col min="6" max="6" width="11.25" style="60" customWidth="1"/>
    <col min="7" max="10" width="10.75" style="60" customWidth="1"/>
    <col min="11" max="11" width="11.25" style="60" customWidth="1"/>
    <col min="12" max="13" width="10.75" style="60" customWidth="1"/>
    <col min="14" max="16384" width="9" style="60"/>
  </cols>
  <sheetData>
    <row r="1" spans="1:13" ht="28.35" customHeight="1">
      <c r="A1" s="59" t="s">
        <v>221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ht="14.1" customHeight="1"/>
    <row r="3" spans="1:13" ht="14.1" customHeight="1">
      <c r="A3" s="61" t="s">
        <v>313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ht="14.1" customHeight="1">
      <c r="A4" s="61" t="s">
        <v>223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3" ht="14.1" customHeight="1">
      <c r="A5" s="62" t="s">
        <v>224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</row>
    <row r="6" spans="1:13" ht="19.899999999999999" customHeight="1">
      <c r="A6" s="63" t="s">
        <v>204</v>
      </c>
      <c r="B6" s="64" t="s">
        <v>225</v>
      </c>
      <c r="C6" s="64" t="s">
        <v>226</v>
      </c>
      <c r="D6" s="65" t="s">
        <v>227</v>
      </c>
      <c r="E6" s="66"/>
      <c r="F6" s="65" t="s">
        <v>228</v>
      </c>
      <c r="G6" s="65"/>
      <c r="H6" s="65"/>
      <c r="I6" s="66"/>
      <c r="J6" s="65" t="s">
        <v>229</v>
      </c>
      <c r="K6" s="65"/>
      <c r="L6" s="65"/>
      <c r="M6" s="66"/>
    </row>
    <row r="7" spans="1:13" ht="19.899999999999999" customHeight="1">
      <c r="A7" s="67"/>
      <c r="B7" s="68"/>
      <c r="C7" s="68"/>
      <c r="D7" s="69" t="s">
        <v>197</v>
      </c>
      <c r="E7" s="69" t="s">
        <v>230</v>
      </c>
      <c r="F7" s="69" t="s">
        <v>231</v>
      </c>
      <c r="G7" s="69" t="s">
        <v>232</v>
      </c>
      <c r="H7" s="69" t="s">
        <v>233</v>
      </c>
      <c r="I7" s="69" t="s">
        <v>234</v>
      </c>
      <c r="J7" s="69" t="s">
        <v>235</v>
      </c>
      <c r="K7" s="69" t="s">
        <v>236</v>
      </c>
      <c r="L7" s="69" t="s">
        <v>237</v>
      </c>
      <c r="M7" s="69" t="s">
        <v>236</v>
      </c>
    </row>
    <row r="8" spans="1:13" ht="22.7" customHeight="1">
      <c r="A8" s="70" t="s">
        <v>8</v>
      </c>
      <c r="B8" s="71" t="s">
        <v>238</v>
      </c>
      <c r="C8" s="32">
        <v>16</v>
      </c>
      <c r="D8" s="32">
        <v>111</v>
      </c>
      <c r="E8" s="32">
        <v>11525</v>
      </c>
      <c r="F8" s="32">
        <v>2894</v>
      </c>
      <c r="G8" s="32">
        <v>148</v>
      </c>
      <c r="H8" s="32">
        <v>302</v>
      </c>
      <c r="I8" s="32">
        <v>3344</v>
      </c>
      <c r="J8" s="32">
        <v>7344</v>
      </c>
      <c r="K8" s="32">
        <v>361</v>
      </c>
      <c r="L8" s="32">
        <v>2649</v>
      </c>
      <c r="M8" s="32">
        <v>172</v>
      </c>
    </row>
    <row r="9" spans="1:13" ht="22.7" customHeight="1">
      <c r="A9" s="70" t="s">
        <v>12</v>
      </c>
      <c r="B9" s="71" t="s">
        <v>239</v>
      </c>
      <c r="C9" s="32">
        <v>6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</row>
    <row r="10" spans="1:13" ht="25.5" customHeight="1">
      <c r="A10" s="70" t="s">
        <v>11</v>
      </c>
      <c r="B10" s="71" t="s">
        <v>240</v>
      </c>
      <c r="C10" s="32">
        <v>25</v>
      </c>
      <c r="D10" s="32">
        <v>144</v>
      </c>
      <c r="E10" s="32">
        <v>17570</v>
      </c>
      <c r="F10" s="32">
        <v>13799</v>
      </c>
      <c r="G10" s="32">
        <v>1394</v>
      </c>
      <c r="H10" s="32">
        <v>2149</v>
      </c>
      <c r="I10" s="32">
        <v>17342</v>
      </c>
      <c r="J10" s="32">
        <v>14205</v>
      </c>
      <c r="K10" s="32">
        <v>749</v>
      </c>
      <c r="L10" s="32">
        <v>3957</v>
      </c>
      <c r="M10" s="32">
        <v>227</v>
      </c>
    </row>
    <row r="11" spans="1:13" ht="22.7" customHeight="1">
      <c r="A11" s="70" t="s">
        <v>9</v>
      </c>
      <c r="B11" s="71" t="s">
        <v>241</v>
      </c>
      <c r="C11" s="32">
        <v>8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</row>
    <row r="12" spans="1:13" ht="25.5" customHeight="1">
      <c r="A12" s="70" t="s">
        <v>14</v>
      </c>
      <c r="B12" s="71" t="s">
        <v>242</v>
      </c>
      <c r="C12" s="32">
        <v>13</v>
      </c>
      <c r="D12" s="32">
        <v>78</v>
      </c>
      <c r="E12" s="32">
        <v>6101</v>
      </c>
      <c r="F12" s="32">
        <v>851</v>
      </c>
      <c r="G12" s="32">
        <v>98</v>
      </c>
      <c r="H12" s="32">
        <v>278</v>
      </c>
      <c r="I12" s="32">
        <v>1227</v>
      </c>
      <c r="J12" s="32">
        <v>4228</v>
      </c>
      <c r="K12" s="32">
        <v>779</v>
      </c>
      <c r="L12" s="32">
        <v>1370</v>
      </c>
      <c r="M12" s="32">
        <v>196</v>
      </c>
    </row>
    <row r="13" spans="1:13" ht="22.7" customHeight="1">
      <c r="A13" s="70" t="s">
        <v>28</v>
      </c>
      <c r="B13" s="71" t="s">
        <v>243</v>
      </c>
      <c r="C13" s="32">
        <v>24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</row>
    <row r="14" spans="1:13" ht="22.7" customHeight="1">
      <c r="A14" s="70" t="s">
        <v>17</v>
      </c>
      <c r="B14" s="71" t="s">
        <v>314</v>
      </c>
      <c r="C14" s="32">
        <v>18</v>
      </c>
      <c r="D14" s="32">
        <v>138</v>
      </c>
      <c r="E14" s="32">
        <v>11198</v>
      </c>
      <c r="F14" s="32">
        <v>3550</v>
      </c>
      <c r="G14" s="32">
        <v>345</v>
      </c>
      <c r="H14" s="32">
        <v>426</v>
      </c>
      <c r="I14" s="32">
        <v>4320</v>
      </c>
      <c r="J14" s="32">
        <v>7692</v>
      </c>
      <c r="K14" s="32">
        <v>282</v>
      </c>
      <c r="L14" s="32">
        <v>3570</v>
      </c>
      <c r="M14" s="32">
        <v>163</v>
      </c>
    </row>
    <row r="15" spans="1:13" ht="25.5" customHeight="1">
      <c r="A15" s="70" t="s">
        <v>20</v>
      </c>
      <c r="B15" s="71" t="s">
        <v>245</v>
      </c>
      <c r="C15" s="32">
        <v>17</v>
      </c>
      <c r="D15" s="32">
        <v>109</v>
      </c>
      <c r="E15" s="32">
        <v>9375</v>
      </c>
      <c r="F15" s="32">
        <v>1968</v>
      </c>
      <c r="G15" s="32">
        <v>79</v>
      </c>
      <c r="H15" s="32">
        <v>496</v>
      </c>
      <c r="I15" s="32">
        <v>2542</v>
      </c>
      <c r="J15" s="32">
        <v>6297</v>
      </c>
      <c r="K15" s="32">
        <v>234</v>
      </c>
      <c r="L15" s="32">
        <v>3161</v>
      </c>
      <c r="M15" s="32">
        <v>201</v>
      </c>
    </row>
    <row r="16" spans="1:13" ht="22.7" customHeight="1">
      <c r="A16" s="70" t="s">
        <v>22</v>
      </c>
      <c r="B16" s="71" t="s">
        <v>246</v>
      </c>
      <c r="C16" s="32">
        <v>14</v>
      </c>
      <c r="D16" s="32">
        <v>101</v>
      </c>
      <c r="E16" s="32">
        <v>9091</v>
      </c>
      <c r="F16" s="32">
        <v>1282</v>
      </c>
      <c r="G16" s="32">
        <v>31</v>
      </c>
      <c r="H16" s="32">
        <v>553</v>
      </c>
      <c r="I16" s="32">
        <v>1866</v>
      </c>
      <c r="J16" s="32">
        <v>6934</v>
      </c>
      <c r="K16" s="32">
        <v>261</v>
      </c>
      <c r="L16" s="32">
        <v>2894</v>
      </c>
      <c r="M16" s="32">
        <v>160</v>
      </c>
    </row>
    <row r="17" spans="1:13" ht="25.5" customHeight="1">
      <c r="A17" s="70" t="s">
        <v>346</v>
      </c>
      <c r="B17" s="71" t="s">
        <v>314</v>
      </c>
      <c r="C17" s="32">
        <v>9</v>
      </c>
      <c r="D17" s="32">
        <v>59</v>
      </c>
      <c r="E17" s="32">
        <v>2757</v>
      </c>
      <c r="F17" s="32">
        <v>1475</v>
      </c>
      <c r="G17" s="32">
        <v>183</v>
      </c>
      <c r="H17" s="32">
        <v>166</v>
      </c>
      <c r="I17" s="32">
        <v>1824</v>
      </c>
      <c r="J17" s="32">
        <v>1845</v>
      </c>
      <c r="K17" s="32">
        <v>76</v>
      </c>
      <c r="L17" s="32">
        <v>1589</v>
      </c>
      <c r="M17" s="32">
        <v>49</v>
      </c>
    </row>
    <row r="18" spans="1:13" ht="22.7" customHeight="1">
      <c r="A18" s="70" t="s">
        <v>24</v>
      </c>
      <c r="B18" s="71" t="s">
        <v>247</v>
      </c>
      <c r="C18" s="32">
        <v>18</v>
      </c>
      <c r="D18" s="32">
        <v>95</v>
      </c>
      <c r="E18" s="32">
        <v>9765</v>
      </c>
      <c r="F18" s="32">
        <v>2508</v>
      </c>
      <c r="G18" s="32">
        <v>412</v>
      </c>
      <c r="H18" s="32">
        <v>753</v>
      </c>
      <c r="I18" s="32">
        <v>3673</v>
      </c>
      <c r="J18" s="32">
        <v>7466</v>
      </c>
      <c r="K18" s="32">
        <v>354</v>
      </c>
      <c r="L18" s="32">
        <v>1683</v>
      </c>
      <c r="M18" s="32">
        <v>135</v>
      </c>
    </row>
    <row r="19" spans="1:13" ht="22.7" customHeight="1">
      <c r="A19" s="70" t="s">
        <v>10</v>
      </c>
      <c r="B19" s="71" t="s">
        <v>248</v>
      </c>
      <c r="C19" s="32">
        <v>19</v>
      </c>
      <c r="D19" s="32">
        <v>171</v>
      </c>
      <c r="E19" s="32">
        <v>10144</v>
      </c>
      <c r="F19" s="32">
        <v>2116</v>
      </c>
      <c r="G19" s="32">
        <v>54</v>
      </c>
      <c r="H19" s="32">
        <v>687</v>
      </c>
      <c r="I19" s="32">
        <v>2858</v>
      </c>
      <c r="J19" s="32">
        <v>7543</v>
      </c>
      <c r="K19" s="32">
        <v>475</v>
      </c>
      <c r="L19" s="32">
        <v>1979</v>
      </c>
      <c r="M19" s="32">
        <v>95</v>
      </c>
    </row>
    <row r="20" spans="1:13" ht="25.5" customHeight="1">
      <c r="A20" s="70" t="s">
        <v>27</v>
      </c>
      <c r="B20" s="71" t="s">
        <v>249</v>
      </c>
      <c r="C20" s="32">
        <v>12</v>
      </c>
      <c r="D20" s="32">
        <v>69</v>
      </c>
      <c r="E20" s="32">
        <v>5621</v>
      </c>
      <c r="F20" s="32">
        <v>1162</v>
      </c>
      <c r="G20" s="32">
        <v>113</v>
      </c>
      <c r="H20" s="32">
        <v>203</v>
      </c>
      <c r="I20" s="32">
        <v>1477</v>
      </c>
      <c r="J20" s="32">
        <v>4424</v>
      </c>
      <c r="K20" s="32">
        <v>87</v>
      </c>
      <c r="L20" s="32">
        <v>2958</v>
      </c>
      <c r="M20" s="32">
        <v>58</v>
      </c>
    </row>
    <row r="21" spans="1:13" ht="22.7" customHeight="1">
      <c r="A21" s="70" t="s">
        <v>30</v>
      </c>
      <c r="B21" s="71" t="s">
        <v>250</v>
      </c>
      <c r="C21" s="32">
        <v>13</v>
      </c>
      <c r="D21" s="32">
        <v>82</v>
      </c>
      <c r="E21" s="32">
        <v>6066</v>
      </c>
      <c r="F21" s="32">
        <v>1118</v>
      </c>
      <c r="G21" s="32">
        <v>73</v>
      </c>
      <c r="H21" s="32">
        <v>363</v>
      </c>
      <c r="I21" s="32">
        <v>1554</v>
      </c>
      <c r="J21" s="32">
        <v>3312</v>
      </c>
      <c r="K21" s="32">
        <v>179</v>
      </c>
      <c r="L21" s="32">
        <v>1804</v>
      </c>
      <c r="M21" s="32">
        <v>106</v>
      </c>
    </row>
    <row r="22" spans="1:13" ht="25.5" customHeight="1">
      <c r="A22" s="70" t="s">
        <v>347</v>
      </c>
      <c r="B22" s="71" t="s">
        <v>315</v>
      </c>
      <c r="C22" s="32">
        <v>12</v>
      </c>
      <c r="D22" s="32">
        <v>67</v>
      </c>
      <c r="E22" s="32">
        <v>9602</v>
      </c>
      <c r="F22" s="32">
        <v>1932</v>
      </c>
      <c r="G22" s="32">
        <v>48</v>
      </c>
      <c r="H22" s="32">
        <v>397</v>
      </c>
      <c r="I22" s="32">
        <v>2377</v>
      </c>
      <c r="J22" s="32">
        <v>6310</v>
      </c>
      <c r="K22" s="32">
        <v>365</v>
      </c>
      <c r="L22" s="32">
        <v>961</v>
      </c>
      <c r="M22" s="32">
        <v>232</v>
      </c>
    </row>
    <row r="23" spans="1:13" ht="22.7" customHeight="1">
      <c r="A23" s="70" t="s">
        <v>32</v>
      </c>
      <c r="B23" s="71" t="s">
        <v>251</v>
      </c>
      <c r="C23" s="32">
        <v>24</v>
      </c>
      <c r="D23" s="32">
        <v>89</v>
      </c>
      <c r="E23" s="32">
        <v>8865</v>
      </c>
      <c r="F23" s="32">
        <v>4928</v>
      </c>
      <c r="G23" s="32">
        <v>261</v>
      </c>
      <c r="H23" s="32">
        <v>459</v>
      </c>
      <c r="I23" s="32">
        <v>5647</v>
      </c>
      <c r="J23" s="32">
        <v>6429</v>
      </c>
      <c r="K23" s="32">
        <v>137</v>
      </c>
      <c r="L23" s="32">
        <v>2318</v>
      </c>
      <c r="M23" s="32">
        <v>126</v>
      </c>
    </row>
    <row r="24" spans="1:13" ht="22.7" customHeight="1">
      <c r="A24" s="70" t="s">
        <v>34</v>
      </c>
      <c r="B24" s="71" t="s">
        <v>252</v>
      </c>
      <c r="C24" s="32">
        <v>12</v>
      </c>
      <c r="D24" s="32">
        <v>91</v>
      </c>
      <c r="E24" s="32">
        <v>8159</v>
      </c>
      <c r="F24" s="32">
        <v>1184</v>
      </c>
      <c r="G24" s="32">
        <v>12</v>
      </c>
      <c r="H24" s="32">
        <v>300</v>
      </c>
      <c r="I24" s="32">
        <v>1496</v>
      </c>
      <c r="J24" s="32">
        <v>6530</v>
      </c>
      <c r="K24" s="32">
        <v>1077</v>
      </c>
      <c r="L24" s="32">
        <v>2134</v>
      </c>
      <c r="M24" s="32">
        <v>279</v>
      </c>
    </row>
    <row r="25" spans="1:13" ht="25.5" customHeight="1">
      <c r="A25" s="70" t="s">
        <v>15</v>
      </c>
      <c r="B25" s="71" t="s">
        <v>253</v>
      </c>
      <c r="C25" s="32">
        <v>7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</row>
    <row r="26" spans="1:13" ht="22.7" customHeight="1">
      <c r="A26" s="70" t="s">
        <v>16</v>
      </c>
      <c r="B26" s="71" t="s">
        <v>254</v>
      </c>
      <c r="C26" s="32">
        <v>16</v>
      </c>
      <c r="D26" s="32">
        <v>84</v>
      </c>
      <c r="E26" s="32">
        <v>10005</v>
      </c>
      <c r="F26" s="32">
        <v>4885</v>
      </c>
      <c r="G26" s="32">
        <v>131</v>
      </c>
      <c r="H26" s="32">
        <v>377</v>
      </c>
      <c r="I26" s="32">
        <v>5393</v>
      </c>
      <c r="J26" s="32">
        <v>7428</v>
      </c>
      <c r="K26" s="32">
        <v>928</v>
      </c>
      <c r="L26" s="32">
        <v>3587</v>
      </c>
      <c r="M26" s="32">
        <v>157</v>
      </c>
    </row>
    <row r="27" spans="1:13" ht="25.5" customHeight="1">
      <c r="A27" s="70" t="s">
        <v>348</v>
      </c>
      <c r="B27" s="71" t="s">
        <v>316</v>
      </c>
      <c r="C27" s="32">
        <v>14</v>
      </c>
      <c r="D27" s="32">
        <v>87</v>
      </c>
      <c r="E27" s="32">
        <v>6699</v>
      </c>
      <c r="F27" s="32">
        <v>1805</v>
      </c>
      <c r="G27" s="32">
        <v>75</v>
      </c>
      <c r="H27" s="32">
        <v>211</v>
      </c>
      <c r="I27" s="32">
        <v>2091</v>
      </c>
      <c r="J27" s="32">
        <v>4251</v>
      </c>
      <c r="K27" s="32">
        <v>559</v>
      </c>
      <c r="L27" s="32">
        <v>1920</v>
      </c>
      <c r="M27" s="32">
        <v>245</v>
      </c>
    </row>
    <row r="28" spans="1:13" ht="22.7" customHeight="1">
      <c r="A28" s="70" t="s">
        <v>37</v>
      </c>
      <c r="B28" s="71" t="s">
        <v>255</v>
      </c>
      <c r="C28" s="32">
        <v>13</v>
      </c>
      <c r="D28" s="32">
        <v>100</v>
      </c>
      <c r="E28" s="32">
        <v>7696</v>
      </c>
      <c r="F28" s="32">
        <v>4079</v>
      </c>
      <c r="G28" s="32">
        <v>335</v>
      </c>
      <c r="H28" s="32">
        <v>299</v>
      </c>
      <c r="I28" s="32">
        <v>4713</v>
      </c>
      <c r="J28" s="32">
        <v>5003</v>
      </c>
      <c r="K28" s="32">
        <v>285</v>
      </c>
      <c r="L28" s="32">
        <v>2546</v>
      </c>
      <c r="M28" s="32">
        <v>203</v>
      </c>
    </row>
    <row r="29" spans="1:13" ht="22.7" customHeight="1">
      <c r="A29" s="70" t="s">
        <v>39</v>
      </c>
      <c r="B29" s="71" t="s">
        <v>256</v>
      </c>
      <c r="C29" s="32">
        <v>19</v>
      </c>
      <c r="D29" s="32">
        <v>53</v>
      </c>
      <c r="E29" s="32">
        <v>9526</v>
      </c>
      <c r="F29" s="32">
        <v>6285</v>
      </c>
      <c r="G29" s="32">
        <v>1175</v>
      </c>
      <c r="H29" s="32">
        <v>453</v>
      </c>
      <c r="I29" s="32">
        <v>7913</v>
      </c>
      <c r="J29" s="32">
        <v>4574</v>
      </c>
      <c r="K29" s="32">
        <v>259</v>
      </c>
      <c r="L29" s="32">
        <v>480</v>
      </c>
      <c r="M29" s="32">
        <v>82</v>
      </c>
    </row>
    <row r="30" spans="1:13" ht="25.5" customHeight="1">
      <c r="A30" s="70" t="s">
        <v>40</v>
      </c>
      <c r="B30" s="71" t="s">
        <v>257</v>
      </c>
      <c r="C30" s="32">
        <v>12</v>
      </c>
      <c r="D30" s="32">
        <v>74</v>
      </c>
      <c r="E30" s="32">
        <v>5407</v>
      </c>
      <c r="F30" s="32">
        <v>1380</v>
      </c>
      <c r="G30" s="32">
        <v>32</v>
      </c>
      <c r="H30" s="32">
        <v>271</v>
      </c>
      <c r="I30" s="32">
        <v>1683</v>
      </c>
      <c r="J30" s="32">
        <v>3938</v>
      </c>
      <c r="K30" s="32">
        <v>169</v>
      </c>
      <c r="L30" s="32">
        <v>2178</v>
      </c>
      <c r="M30" s="32">
        <v>122</v>
      </c>
    </row>
    <row r="31" spans="1:13" ht="22.7" customHeight="1">
      <c r="A31" s="70" t="s">
        <v>43</v>
      </c>
      <c r="B31" s="71" t="s">
        <v>258</v>
      </c>
      <c r="C31" s="32">
        <v>11</v>
      </c>
      <c r="D31" s="32">
        <v>55</v>
      </c>
      <c r="E31" s="32">
        <v>5585</v>
      </c>
      <c r="F31" s="32">
        <v>1889</v>
      </c>
      <c r="G31" s="32">
        <v>118</v>
      </c>
      <c r="H31" s="32">
        <v>114</v>
      </c>
      <c r="I31" s="32">
        <v>2121</v>
      </c>
      <c r="J31" s="32">
        <v>4334</v>
      </c>
      <c r="K31" s="32">
        <v>180</v>
      </c>
      <c r="L31" s="32">
        <v>1767</v>
      </c>
      <c r="M31" s="32">
        <v>94</v>
      </c>
    </row>
    <row r="32" spans="1:13" ht="25.5" customHeight="1">
      <c r="A32" s="70" t="s">
        <v>44</v>
      </c>
      <c r="B32" s="71" t="s">
        <v>259</v>
      </c>
      <c r="C32" s="32">
        <v>16</v>
      </c>
      <c r="D32" s="32">
        <v>86</v>
      </c>
      <c r="E32" s="32">
        <v>6813</v>
      </c>
      <c r="F32" s="32">
        <v>4531</v>
      </c>
      <c r="G32" s="32">
        <v>245</v>
      </c>
      <c r="H32" s="32">
        <v>496</v>
      </c>
      <c r="I32" s="32">
        <v>5273</v>
      </c>
      <c r="J32" s="32">
        <v>4450</v>
      </c>
      <c r="K32" s="32">
        <v>164</v>
      </c>
      <c r="L32" s="32">
        <v>2543</v>
      </c>
      <c r="M32" s="32">
        <v>75</v>
      </c>
    </row>
    <row r="33" spans="1:13" ht="22.7" customHeight="1">
      <c r="A33" s="70" t="s">
        <v>19</v>
      </c>
      <c r="B33" s="71" t="s">
        <v>260</v>
      </c>
      <c r="C33" s="32">
        <v>14</v>
      </c>
      <c r="D33" s="32">
        <v>91</v>
      </c>
      <c r="E33" s="32">
        <v>7568</v>
      </c>
      <c r="F33" s="32">
        <v>1068</v>
      </c>
      <c r="G33" s="32">
        <v>136</v>
      </c>
      <c r="H33" s="32">
        <v>510</v>
      </c>
      <c r="I33" s="32">
        <v>1714</v>
      </c>
      <c r="J33" s="32">
        <v>4610</v>
      </c>
      <c r="K33" s="32">
        <v>203</v>
      </c>
      <c r="L33" s="32">
        <v>2590</v>
      </c>
      <c r="M33" s="32">
        <v>148</v>
      </c>
    </row>
    <row r="34" spans="1:13" ht="22.7" customHeight="1">
      <c r="A34" s="70" t="s">
        <v>351</v>
      </c>
      <c r="B34" s="71" t="s">
        <v>317</v>
      </c>
      <c r="C34" s="32">
        <v>15</v>
      </c>
      <c r="D34" s="32">
        <v>79</v>
      </c>
      <c r="E34" s="32">
        <v>6058</v>
      </c>
      <c r="F34" s="32">
        <v>720</v>
      </c>
      <c r="G34" s="32">
        <v>1</v>
      </c>
      <c r="H34" s="32">
        <v>284</v>
      </c>
      <c r="I34" s="32">
        <v>1005</v>
      </c>
      <c r="J34" s="32">
        <v>4073</v>
      </c>
      <c r="K34" s="32">
        <v>421</v>
      </c>
      <c r="L34" s="32">
        <v>1835</v>
      </c>
      <c r="M34" s="32">
        <v>275</v>
      </c>
    </row>
    <row r="35" spans="1:13" ht="25.5" customHeight="1">
      <c r="A35" s="70" t="s">
        <v>45</v>
      </c>
      <c r="B35" s="71" t="s">
        <v>261</v>
      </c>
      <c r="C35" s="32">
        <v>15</v>
      </c>
      <c r="D35" s="32">
        <v>52</v>
      </c>
      <c r="E35" s="32">
        <v>6612</v>
      </c>
      <c r="F35" s="32">
        <v>6349</v>
      </c>
      <c r="G35" s="32">
        <v>951</v>
      </c>
      <c r="H35" s="32">
        <v>474</v>
      </c>
      <c r="I35" s="32">
        <v>7773</v>
      </c>
      <c r="J35" s="32">
        <v>4715</v>
      </c>
      <c r="K35" s="32">
        <v>167</v>
      </c>
      <c r="L35" s="32">
        <v>861</v>
      </c>
      <c r="M35" s="32">
        <v>37</v>
      </c>
    </row>
    <row r="36" spans="1:13" ht="22.7" customHeight="1">
      <c r="A36" s="70" t="s">
        <v>25</v>
      </c>
      <c r="B36" s="71" t="s">
        <v>262</v>
      </c>
      <c r="C36" s="32">
        <v>10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</row>
    <row r="37" spans="1:13" ht="25.5" customHeight="1">
      <c r="A37" s="70" t="s">
        <v>47</v>
      </c>
      <c r="B37" s="71" t="s">
        <v>263</v>
      </c>
      <c r="C37" s="32">
        <v>19</v>
      </c>
      <c r="D37" s="32">
        <v>114</v>
      </c>
      <c r="E37" s="32">
        <v>12358</v>
      </c>
      <c r="F37" s="32">
        <v>4377</v>
      </c>
      <c r="G37" s="32">
        <v>359</v>
      </c>
      <c r="H37" s="32">
        <v>538</v>
      </c>
      <c r="I37" s="32">
        <v>5275</v>
      </c>
      <c r="J37" s="32">
        <v>7005</v>
      </c>
      <c r="K37" s="32">
        <v>512</v>
      </c>
      <c r="L37" s="32">
        <v>2473</v>
      </c>
      <c r="M37" s="32">
        <v>142</v>
      </c>
    </row>
    <row r="38" spans="1:13" ht="22.7" customHeight="1">
      <c r="A38" s="70" t="s">
        <v>49</v>
      </c>
      <c r="B38" s="71" t="s">
        <v>302</v>
      </c>
      <c r="C38" s="32">
        <v>24</v>
      </c>
      <c r="D38" s="32">
        <v>147</v>
      </c>
      <c r="E38" s="32">
        <v>12098</v>
      </c>
      <c r="F38" s="32">
        <v>3374</v>
      </c>
      <c r="G38" s="32">
        <v>285</v>
      </c>
      <c r="H38" s="32">
        <v>1169</v>
      </c>
      <c r="I38" s="32">
        <v>4828</v>
      </c>
      <c r="J38" s="32">
        <v>8785</v>
      </c>
      <c r="K38" s="32">
        <v>861</v>
      </c>
      <c r="L38" s="32">
        <v>1770</v>
      </c>
      <c r="M38" s="32">
        <v>158</v>
      </c>
    </row>
    <row r="39" spans="1:13" ht="22.7" customHeight="1">
      <c r="A39" s="70" t="s">
        <v>352</v>
      </c>
      <c r="B39" s="71" t="s">
        <v>302</v>
      </c>
      <c r="C39" s="32">
        <v>13</v>
      </c>
      <c r="D39" s="32">
        <v>102</v>
      </c>
      <c r="E39" s="32">
        <v>7163</v>
      </c>
      <c r="F39" s="32">
        <v>1247</v>
      </c>
      <c r="G39" s="32">
        <v>48</v>
      </c>
      <c r="H39" s="32">
        <v>147</v>
      </c>
      <c r="I39" s="32">
        <v>1442</v>
      </c>
      <c r="J39" s="32">
        <v>4006</v>
      </c>
      <c r="K39" s="32">
        <v>194</v>
      </c>
      <c r="L39" s="32">
        <v>2088</v>
      </c>
      <c r="M39" s="32">
        <v>167</v>
      </c>
    </row>
    <row r="40" spans="1:13" ht="25.5" customHeight="1">
      <c r="A40" s="70" t="s">
        <v>51</v>
      </c>
      <c r="B40" s="71" t="s">
        <v>265</v>
      </c>
      <c r="C40" s="32">
        <v>26</v>
      </c>
      <c r="D40" s="32">
        <v>133</v>
      </c>
      <c r="E40" s="32">
        <v>13650</v>
      </c>
      <c r="F40" s="32">
        <v>6358</v>
      </c>
      <c r="G40" s="32">
        <v>805</v>
      </c>
      <c r="H40" s="32">
        <v>1085</v>
      </c>
      <c r="I40" s="32">
        <v>8249</v>
      </c>
      <c r="J40" s="32">
        <v>9698</v>
      </c>
      <c r="K40" s="32">
        <v>871</v>
      </c>
      <c r="L40" s="32">
        <v>3241</v>
      </c>
      <c r="M40" s="32">
        <v>264</v>
      </c>
    </row>
    <row r="41" spans="1:13" ht="22.7" customHeight="1">
      <c r="A41" s="70" t="s">
        <v>353</v>
      </c>
      <c r="B41" s="71" t="s">
        <v>273</v>
      </c>
      <c r="C41" s="32">
        <v>10</v>
      </c>
      <c r="D41" s="32">
        <v>52</v>
      </c>
      <c r="E41" s="32">
        <v>3489</v>
      </c>
      <c r="F41" s="32">
        <v>950</v>
      </c>
      <c r="G41" s="32">
        <v>150</v>
      </c>
      <c r="H41" s="32">
        <v>203</v>
      </c>
      <c r="I41" s="32">
        <v>1303</v>
      </c>
      <c r="J41" s="32">
        <v>1959</v>
      </c>
      <c r="K41" s="32">
        <v>72</v>
      </c>
      <c r="L41" s="32">
        <v>957</v>
      </c>
      <c r="M41" s="32">
        <v>42</v>
      </c>
    </row>
    <row r="42" spans="1:13" ht="25.5" customHeight="1">
      <c r="A42" s="70" t="s">
        <v>53</v>
      </c>
      <c r="B42" s="71" t="s">
        <v>266</v>
      </c>
      <c r="C42" s="32">
        <v>15</v>
      </c>
      <c r="D42" s="32">
        <v>63</v>
      </c>
      <c r="E42" s="32">
        <v>6060</v>
      </c>
      <c r="F42" s="32">
        <v>693</v>
      </c>
      <c r="G42" s="32">
        <v>121</v>
      </c>
      <c r="H42" s="32">
        <v>206</v>
      </c>
      <c r="I42" s="32">
        <v>1020</v>
      </c>
      <c r="J42" s="32">
        <v>2803</v>
      </c>
      <c r="K42" s="32">
        <v>171</v>
      </c>
      <c r="L42" s="32">
        <v>1190</v>
      </c>
      <c r="M42" s="32">
        <v>125</v>
      </c>
    </row>
    <row r="43" spans="1:13" ht="22.7" customHeight="1">
      <c r="A43" s="70" t="s">
        <v>54</v>
      </c>
      <c r="B43" s="71" t="s">
        <v>267</v>
      </c>
      <c r="C43" s="32">
        <v>19</v>
      </c>
      <c r="D43" s="32">
        <v>108</v>
      </c>
      <c r="E43" s="32">
        <v>7302</v>
      </c>
      <c r="F43" s="32">
        <v>5160</v>
      </c>
      <c r="G43" s="32">
        <v>372</v>
      </c>
      <c r="H43" s="32">
        <v>582</v>
      </c>
      <c r="I43" s="32">
        <v>6115</v>
      </c>
      <c r="J43" s="32">
        <v>4551</v>
      </c>
      <c r="K43" s="32">
        <v>173</v>
      </c>
      <c r="L43" s="32">
        <v>2351</v>
      </c>
      <c r="M43" s="32">
        <v>54</v>
      </c>
    </row>
    <row r="44" spans="1:13" ht="22.7" customHeight="1">
      <c r="A44" s="70" t="s">
        <v>46</v>
      </c>
      <c r="B44" s="71" t="s">
        <v>268</v>
      </c>
      <c r="C44" s="32">
        <v>26</v>
      </c>
      <c r="D44" s="32">
        <v>123</v>
      </c>
      <c r="E44" s="32">
        <v>13827</v>
      </c>
      <c r="F44" s="32">
        <v>10004</v>
      </c>
      <c r="G44" s="32">
        <v>713</v>
      </c>
      <c r="H44" s="32">
        <v>772</v>
      </c>
      <c r="I44" s="32">
        <v>11489</v>
      </c>
      <c r="J44" s="32">
        <v>9633</v>
      </c>
      <c r="K44" s="32">
        <v>415</v>
      </c>
      <c r="L44" s="32">
        <v>1429</v>
      </c>
      <c r="M44" s="32">
        <v>83</v>
      </c>
    </row>
    <row r="45" spans="1:13" ht="25.5" customHeight="1">
      <c r="A45" s="70" t="s">
        <v>33</v>
      </c>
      <c r="B45" s="71" t="s">
        <v>269</v>
      </c>
      <c r="C45" s="32">
        <v>16</v>
      </c>
      <c r="D45" s="32">
        <v>109</v>
      </c>
      <c r="E45" s="32">
        <v>13774</v>
      </c>
      <c r="F45" s="32">
        <v>3361</v>
      </c>
      <c r="G45" s="32">
        <v>239</v>
      </c>
      <c r="H45" s="32">
        <v>445</v>
      </c>
      <c r="I45" s="32">
        <v>4044</v>
      </c>
      <c r="J45" s="32">
        <v>8889</v>
      </c>
      <c r="K45" s="32">
        <v>395</v>
      </c>
      <c r="L45" s="32">
        <v>2832</v>
      </c>
      <c r="M45" s="32">
        <v>105</v>
      </c>
    </row>
    <row r="46" spans="1:13" ht="22.7" customHeight="1">
      <c r="A46" s="70" t="s">
        <v>21</v>
      </c>
      <c r="B46" s="71" t="s">
        <v>270</v>
      </c>
      <c r="C46" s="32">
        <v>20</v>
      </c>
      <c r="D46" s="32">
        <v>108</v>
      </c>
      <c r="E46" s="32">
        <v>10894</v>
      </c>
      <c r="F46" s="32">
        <v>1775</v>
      </c>
      <c r="G46" s="32">
        <v>289</v>
      </c>
      <c r="H46" s="32">
        <v>879</v>
      </c>
      <c r="I46" s="32">
        <v>2943</v>
      </c>
      <c r="J46" s="32">
        <v>7138</v>
      </c>
      <c r="K46" s="32">
        <v>494</v>
      </c>
      <c r="L46" s="32">
        <v>2373</v>
      </c>
      <c r="M46" s="32">
        <v>108</v>
      </c>
    </row>
    <row r="47" spans="1:13" ht="25.5" customHeight="1">
      <c r="A47" s="70" t="s">
        <v>56</v>
      </c>
      <c r="B47" s="71" t="s">
        <v>271</v>
      </c>
      <c r="C47" s="32">
        <v>12</v>
      </c>
      <c r="D47" s="32">
        <v>63</v>
      </c>
      <c r="E47" s="32">
        <v>8572</v>
      </c>
      <c r="F47" s="32">
        <v>4866</v>
      </c>
      <c r="G47" s="32">
        <v>138</v>
      </c>
      <c r="H47" s="32">
        <v>729</v>
      </c>
      <c r="I47" s="32">
        <v>5733</v>
      </c>
      <c r="J47" s="32">
        <v>6359</v>
      </c>
      <c r="K47" s="32">
        <v>112</v>
      </c>
      <c r="L47" s="32">
        <v>783</v>
      </c>
      <c r="M47" s="32">
        <v>73</v>
      </c>
    </row>
    <row r="48" spans="1:13" ht="22.7" customHeight="1">
      <c r="A48" s="70" t="s">
        <v>42</v>
      </c>
      <c r="B48" s="71" t="s">
        <v>272</v>
      </c>
      <c r="C48" s="32">
        <v>19</v>
      </c>
      <c r="D48" s="32">
        <v>88</v>
      </c>
      <c r="E48" s="32">
        <v>8293</v>
      </c>
      <c r="F48" s="32">
        <v>4017</v>
      </c>
      <c r="G48" s="32">
        <v>123</v>
      </c>
      <c r="H48" s="32">
        <v>567</v>
      </c>
      <c r="I48" s="32">
        <v>4707</v>
      </c>
      <c r="J48" s="32">
        <v>5742</v>
      </c>
      <c r="K48" s="32">
        <v>541</v>
      </c>
      <c r="L48" s="32">
        <v>2443</v>
      </c>
      <c r="M48" s="32">
        <v>184</v>
      </c>
    </row>
    <row r="49" spans="1:13" ht="22.7" customHeight="1">
      <c r="A49" s="70" t="s">
        <v>57</v>
      </c>
      <c r="B49" s="71" t="s">
        <v>273</v>
      </c>
      <c r="C49" s="32">
        <v>14</v>
      </c>
      <c r="D49" s="32">
        <v>102</v>
      </c>
      <c r="E49" s="32">
        <v>10845</v>
      </c>
      <c r="F49" s="32">
        <v>2243</v>
      </c>
      <c r="G49" s="32">
        <v>74</v>
      </c>
      <c r="H49" s="32">
        <v>597</v>
      </c>
      <c r="I49" s="32">
        <v>2913</v>
      </c>
      <c r="J49" s="32">
        <v>7876</v>
      </c>
      <c r="K49" s="32">
        <v>699</v>
      </c>
      <c r="L49" s="32">
        <v>2967</v>
      </c>
      <c r="M49" s="32">
        <v>453</v>
      </c>
    </row>
    <row r="50" spans="1:13" ht="25.5" customHeight="1">
      <c r="A50" s="70" t="s">
        <v>36</v>
      </c>
      <c r="B50" s="71" t="s">
        <v>276</v>
      </c>
      <c r="C50" s="32">
        <v>14</v>
      </c>
      <c r="D50" s="32">
        <v>77</v>
      </c>
      <c r="E50" s="32">
        <v>3795</v>
      </c>
      <c r="F50" s="32">
        <v>1121</v>
      </c>
      <c r="G50" s="32">
        <v>21</v>
      </c>
      <c r="H50" s="32">
        <v>129</v>
      </c>
      <c r="I50" s="32">
        <v>1271</v>
      </c>
      <c r="J50" s="32">
        <v>3091</v>
      </c>
      <c r="K50" s="32">
        <v>202</v>
      </c>
      <c r="L50" s="32">
        <v>2178</v>
      </c>
      <c r="M50" s="32">
        <v>189</v>
      </c>
    </row>
    <row r="51" spans="1:13" ht="22.7" customHeight="1">
      <c r="A51" s="70" t="s">
        <v>58</v>
      </c>
      <c r="B51" s="71" t="s">
        <v>277</v>
      </c>
      <c r="C51" s="32">
        <v>15</v>
      </c>
      <c r="D51" s="32">
        <v>95</v>
      </c>
      <c r="E51" s="32">
        <v>10077</v>
      </c>
      <c r="F51" s="32">
        <v>2213</v>
      </c>
      <c r="G51" s="32">
        <v>16</v>
      </c>
      <c r="H51" s="32">
        <v>562</v>
      </c>
      <c r="I51" s="32">
        <v>2790</v>
      </c>
      <c r="J51" s="32">
        <v>7035</v>
      </c>
      <c r="K51" s="32">
        <v>489</v>
      </c>
      <c r="L51" s="32">
        <v>1974</v>
      </c>
      <c r="M51" s="32">
        <v>270</v>
      </c>
    </row>
    <row r="52" spans="1:13" ht="25.5" customHeight="1">
      <c r="A52" s="70" t="s">
        <v>60</v>
      </c>
      <c r="B52" s="71" t="s">
        <v>273</v>
      </c>
      <c r="C52" s="32">
        <v>18</v>
      </c>
      <c r="D52" s="32">
        <v>100</v>
      </c>
      <c r="E52" s="32">
        <v>9106</v>
      </c>
      <c r="F52" s="32">
        <v>5543</v>
      </c>
      <c r="G52" s="32">
        <v>384</v>
      </c>
      <c r="H52" s="32">
        <v>290</v>
      </c>
      <c r="I52" s="32">
        <v>6217</v>
      </c>
      <c r="J52" s="32">
        <v>6767</v>
      </c>
      <c r="K52" s="32">
        <v>266</v>
      </c>
      <c r="L52" s="32">
        <v>2744</v>
      </c>
      <c r="M52" s="32">
        <v>119</v>
      </c>
    </row>
    <row r="53" spans="1:13" ht="22.7" customHeight="1">
      <c r="A53" s="70" t="s">
        <v>61</v>
      </c>
      <c r="B53" s="71" t="s">
        <v>279</v>
      </c>
      <c r="C53" s="32">
        <v>23</v>
      </c>
      <c r="D53" s="32">
        <v>91</v>
      </c>
      <c r="E53" s="32">
        <v>9585</v>
      </c>
      <c r="F53" s="32">
        <v>5049</v>
      </c>
      <c r="G53" s="32">
        <v>993</v>
      </c>
      <c r="H53" s="32">
        <v>387</v>
      </c>
      <c r="I53" s="32">
        <v>6430</v>
      </c>
      <c r="J53" s="32">
        <v>7357</v>
      </c>
      <c r="K53" s="32">
        <v>522</v>
      </c>
      <c r="L53" s="32">
        <v>2455</v>
      </c>
      <c r="M53" s="32">
        <v>170</v>
      </c>
    </row>
    <row r="54" spans="1:13" ht="22.7" customHeight="1">
      <c r="A54" s="70" t="s">
        <v>26</v>
      </c>
      <c r="B54" s="71" t="s">
        <v>280</v>
      </c>
      <c r="C54" s="32">
        <v>11</v>
      </c>
      <c r="D54" s="32">
        <v>56</v>
      </c>
      <c r="E54" s="32">
        <v>10158</v>
      </c>
      <c r="F54" s="32">
        <v>1241</v>
      </c>
      <c r="G54" s="32">
        <v>108</v>
      </c>
      <c r="H54" s="32">
        <v>811</v>
      </c>
      <c r="I54" s="32">
        <v>2160</v>
      </c>
      <c r="J54" s="32">
        <v>3949</v>
      </c>
      <c r="K54" s="32">
        <v>187</v>
      </c>
      <c r="L54" s="32">
        <v>579</v>
      </c>
      <c r="M54" s="32">
        <v>54</v>
      </c>
    </row>
    <row r="55" spans="1:13" ht="25.5" customHeight="1">
      <c r="A55" s="70" t="s">
        <v>354</v>
      </c>
      <c r="B55" s="71" t="s">
        <v>281</v>
      </c>
      <c r="C55" s="32">
        <v>11</v>
      </c>
      <c r="D55" s="32">
        <v>62</v>
      </c>
      <c r="E55" s="32">
        <v>4031</v>
      </c>
      <c r="F55" s="32">
        <v>2424</v>
      </c>
      <c r="G55" s="32">
        <v>157</v>
      </c>
      <c r="H55" s="32">
        <v>79</v>
      </c>
      <c r="I55" s="32">
        <v>2660</v>
      </c>
      <c r="J55" s="32">
        <v>2205</v>
      </c>
      <c r="K55" s="32">
        <v>237</v>
      </c>
      <c r="L55" s="32">
        <v>797</v>
      </c>
      <c r="M55" s="32">
        <v>46</v>
      </c>
    </row>
    <row r="56" spans="1:13" ht="22.7" customHeight="1">
      <c r="A56" s="70" t="s">
        <v>63</v>
      </c>
      <c r="B56" s="71" t="s">
        <v>282</v>
      </c>
      <c r="C56" s="32">
        <v>16</v>
      </c>
      <c r="D56" s="32">
        <v>99</v>
      </c>
      <c r="E56" s="32">
        <v>5908</v>
      </c>
      <c r="F56" s="32">
        <v>1553</v>
      </c>
      <c r="G56" s="32">
        <v>395</v>
      </c>
      <c r="H56" s="32">
        <v>409</v>
      </c>
      <c r="I56" s="32">
        <v>2356</v>
      </c>
      <c r="J56" s="32">
        <v>3387</v>
      </c>
      <c r="K56" s="32">
        <v>288</v>
      </c>
      <c r="L56" s="32">
        <v>1740</v>
      </c>
      <c r="M56" s="32">
        <v>180</v>
      </c>
    </row>
    <row r="57" spans="1:13" ht="25.5" customHeight="1">
      <c r="A57" s="70" t="s">
        <v>158</v>
      </c>
      <c r="B57" s="71" t="s">
        <v>283</v>
      </c>
      <c r="C57" s="32">
        <v>26</v>
      </c>
      <c r="D57" s="32">
        <v>105</v>
      </c>
      <c r="E57" s="32">
        <v>11098</v>
      </c>
      <c r="F57" s="32">
        <v>9803</v>
      </c>
      <c r="G57" s="32">
        <v>1078</v>
      </c>
      <c r="H57" s="32">
        <v>1348</v>
      </c>
      <c r="I57" s="32">
        <v>12229</v>
      </c>
      <c r="J57" s="32">
        <v>8136</v>
      </c>
      <c r="K57" s="32">
        <v>319</v>
      </c>
      <c r="L57" s="32">
        <v>1945</v>
      </c>
      <c r="M57" s="32">
        <v>135</v>
      </c>
    </row>
    <row r="58" spans="1:13" ht="22.7" customHeight="1">
      <c r="A58" s="70" t="s">
        <v>193</v>
      </c>
      <c r="B58" s="71" t="s">
        <v>284</v>
      </c>
      <c r="C58" s="32">
        <v>37</v>
      </c>
      <c r="D58" s="32">
        <v>159</v>
      </c>
      <c r="E58" s="32">
        <v>39064</v>
      </c>
      <c r="F58" s="32">
        <v>34415</v>
      </c>
      <c r="G58" s="32">
        <v>1223</v>
      </c>
      <c r="H58" s="32">
        <v>2772</v>
      </c>
      <c r="I58" s="32">
        <v>38410</v>
      </c>
      <c r="J58" s="32">
        <v>29466</v>
      </c>
      <c r="K58" s="32">
        <v>249</v>
      </c>
      <c r="L58" s="32">
        <v>19274</v>
      </c>
      <c r="M58" s="32">
        <v>65</v>
      </c>
    </row>
    <row r="59" spans="1:13" ht="22.7" customHeight="1">
      <c r="A59" s="70" t="s">
        <v>65</v>
      </c>
      <c r="B59" s="71" t="s">
        <v>285</v>
      </c>
      <c r="C59" s="32">
        <v>13</v>
      </c>
      <c r="D59" s="32">
        <v>73</v>
      </c>
      <c r="E59" s="32">
        <v>6298</v>
      </c>
      <c r="F59" s="32">
        <v>1270</v>
      </c>
      <c r="G59" s="32">
        <v>24</v>
      </c>
      <c r="H59" s="32">
        <v>186</v>
      </c>
      <c r="I59" s="32">
        <v>1479</v>
      </c>
      <c r="J59" s="32">
        <v>4399</v>
      </c>
      <c r="K59" s="32">
        <v>186</v>
      </c>
      <c r="L59" s="32">
        <v>1993</v>
      </c>
      <c r="M59" s="32">
        <v>98</v>
      </c>
    </row>
    <row r="60" spans="1:13" ht="25.5" customHeight="1">
      <c r="A60" s="70" t="s">
        <v>66</v>
      </c>
      <c r="B60" s="71" t="s">
        <v>286</v>
      </c>
      <c r="C60" s="32">
        <v>14</v>
      </c>
      <c r="D60" s="32">
        <v>95</v>
      </c>
      <c r="E60" s="32">
        <v>8578</v>
      </c>
      <c r="F60" s="32">
        <v>2250</v>
      </c>
      <c r="G60" s="32">
        <v>83</v>
      </c>
      <c r="H60" s="32">
        <v>229</v>
      </c>
      <c r="I60" s="32">
        <v>2562</v>
      </c>
      <c r="J60" s="32">
        <v>6270</v>
      </c>
      <c r="K60" s="32">
        <v>475</v>
      </c>
      <c r="L60" s="32">
        <v>2647</v>
      </c>
      <c r="M60" s="32">
        <v>126</v>
      </c>
    </row>
    <row r="61" spans="1:13" ht="22.7" customHeight="1">
      <c r="A61" s="70" t="s">
        <v>67</v>
      </c>
      <c r="B61" s="71" t="s">
        <v>287</v>
      </c>
      <c r="C61" s="32">
        <v>18</v>
      </c>
      <c r="D61" s="32">
        <v>96</v>
      </c>
      <c r="E61" s="32">
        <v>10169</v>
      </c>
      <c r="F61" s="32">
        <v>4261</v>
      </c>
      <c r="G61" s="32">
        <v>273</v>
      </c>
      <c r="H61" s="32">
        <v>528</v>
      </c>
      <c r="I61" s="32">
        <v>5063</v>
      </c>
      <c r="J61" s="32">
        <v>5812</v>
      </c>
      <c r="K61" s="32">
        <v>162</v>
      </c>
      <c r="L61" s="32">
        <v>2387</v>
      </c>
      <c r="M61" s="32">
        <v>47</v>
      </c>
    </row>
    <row r="62" spans="1:13" ht="22.7" customHeight="1">
      <c r="A62" s="70" t="s">
        <v>68</v>
      </c>
      <c r="B62" s="71" t="s">
        <v>288</v>
      </c>
      <c r="C62" s="32">
        <v>15</v>
      </c>
      <c r="D62" s="32">
        <v>108</v>
      </c>
      <c r="E62" s="32">
        <v>7639</v>
      </c>
      <c r="F62" s="32">
        <v>1144</v>
      </c>
      <c r="G62" s="32">
        <v>26</v>
      </c>
      <c r="H62" s="32">
        <v>361</v>
      </c>
      <c r="I62" s="32">
        <v>1532</v>
      </c>
      <c r="J62" s="32">
        <v>4960</v>
      </c>
      <c r="K62" s="32">
        <v>126</v>
      </c>
      <c r="L62" s="32">
        <v>2853</v>
      </c>
      <c r="M62" s="32">
        <v>94</v>
      </c>
    </row>
    <row r="63" spans="1:13" ht="22.7" customHeight="1">
      <c r="A63" s="70" t="s">
        <v>50</v>
      </c>
      <c r="B63" s="71" t="s">
        <v>289</v>
      </c>
      <c r="C63" s="32">
        <v>18</v>
      </c>
      <c r="D63" s="32">
        <v>86</v>
      </c>
      <c r="E63" s="32">
        <v>10610</v>
      </c>
      <c r="F63" s="32">
        <v>4097</v>
      </c>
      <c r="G63" s="32">
        <v>131</v>
      </c>
      <c r="H63" s="32">
        <v>681</v>
      </c>
      <c r="I63" s="32">
        <v>4909</v>
      </c>
      <c r="J63" s="32">
        <v>5874</v>
      </c>
      <c r="K63" s="32">
        <v>253</v>
      </c>
      <c r="L63" s="32">
        <v>2023</v>
      </c>
      <c r="M63" s="32">
        <v>113</v>
      </c>
    </row>
    <row r="64" spans="1:13" ht="25.5" customHeight="1">
      <c r="A64" s="70" t="s">
        <v>29</v>
      </c>
      <c r="B64" s="71" t="s">
        <v>290</v>
      </c>
      <c r="C64" s="32">
        <v>16</v>
      </c>
      <c r="D64" s="32">
        <v>89</v>
      </c>
      <c r="E64" s="32">
        <v>10017</v>
      </c>
      <c r="F64" s="32">
        <v>3395</v>
      </c>
      <c r="G64" s="32">
        <v>823</v>
      </c>
      <c r="H64" s="32">
        <v>379</v>
      </c>
      <c r="I64" s="32">
        <v>4597</v>
      </c>
      <c r="J64" s="32">
        <v>7219</v>
      </c>
      <c r="K64" s="32">
        <v>232</v>
      </c>
      <c r="L64" s="32">
        <v>2304</v>
      </c>
      <c r="M64" s="32">
        <v>132</v>
      </c>
    </row>
    <row r="65" spans="1:13" ht="22.7" customHeight="1">
      <c r="A65" s="70" t="s">
        <v>70</v>
      </c>
      <c r="B65" s="71" t="s">
        <v>318</v>
      </c>
      <c r="C65" s="32">
        <v>19</v>
      </c>
      <c r="D65" s="32">
        <v>77</v>
      </c>
      <c r="E65" s="32">
        <v>6801</v>
      </c>
      <c r="F65" s="32">
        <v>7877</v>
      </c>
      <c r="G65" s="32">
        <v>700</v>
      </c>
      <c r="H65" s="32">
        <v>493</v>
      </c>
      <c r="I65" s="32">
        <v>9069</v>
      </c>
      <c r="J65" s="32">
        <v>3365</v>
      </c>
      <c r="K65" s="32">
        <v>49</v>
      </c>
      <c r="L65" s="32">
        <v>1132</v>
      </c>
      <c r="M65" s="32">
        <v>17</v>
      </c>
    </row>
    <row r="66" spans="1:13" ht="25.5" customHeight="1">
      <c r="A66" s="70" t="s">
        <v>62</v>
      </c>
      <c r="B66" s="71" t="s">
        <v>292</v>
      </c>
      <c r="C66" s="32">
        <v>14</v>
      </c>
      <c r="D66" s="32">
        <v>71</v>
      </c>
      <c r="E66" s="32">
        <v>4620</v>
      </c>
      <c r="F66" s="32">
        <v>3625</v>
      </c>
      <c r="G66" s="32">
        <v>165</v>
      </c>
      <c r="H66" s="32">
        <v>177</v>
      </c>
      <c r="I66" s="32">
        <v>3967</v>
      </c>
      <c r="J66" s="32">
        <v>3537</v>
      </c>
      <c r="K66" s="32">
        <v>206</v>
      </c>
      <c r="L66" s="32">
        <v>1644</v>
      </c>
      <c r="M66" s="32">
        <v>45</v>
      </c>
    </row>
    <row r="67" spans="1:13" ht="22.7" customHeight="1">
      <c r="A67" s="70" t="s">
        <v>23</v>
      </c>
      <c r="B67" s="71" t="s">
        <v>293</v>
      </c>
      <c r="C67" s="32">
        <v>21</v>
      </c>
      <c r="D67" s="32">
        <v>161</v>
      </c>
      <c r="E67" s="32">
        <v>11178</v>
      </c>
      <c r="F67" s="32">
        <v>1331</v>
      </c>
      <c r="G67" s="32">
        <v>205</v>
      </c>
      <c r="H67" s="32">
        <v>671</v>
      </c>
      <c r="I67" s="32">
        <v>2206</v>
      </c>
      <c r="J67" s="32">
        <v>6768</v>
      </c>
      <c r="K67" s="32">
        <v>324</v>
      </c>
      <c r="L67" s="32">
        <v>3303</v>
      </c>
      <c r="M67" s="32">
        <v>176</v>
      </c>
    </row>
    <row r="68" spans="1:13" ht="22.7" customHeight="1">
      <c r="A68" s="70" t="s">
        <v>71</v>
      </c>
      <c r="B68" s="71" t="s">
        <v>294</v>
      </c>
      <c r="C68" s="32">
        <v>9</v>
      </c>
      <c r="D68" s="32">
        <v>36</v>
      </c>
      <c r="E68" s="32">
        <v>2069</v>
      </c>
      <c r="F68" s="32">
        <v>963</v>
      </c>
      <c r="G68" s="32">
        <v>39</v>
      </c>
      <c r="H68" s="32">
        <v>66</v>
      </c>
      <c r="I68" s="32">
        <v>1068</v>
      </c>
      <c r="J68" s="32">
        <v>1314</v>
      </c>
      <c r="K68" s="32">
        <v>100</v>
      </c>
      <c r="L68" s="32">
        <v>1178</v>
      </c>
      <c r="M68" s="32">
        <v>59</v>
      </c>
    </row>
    <row r="69" spans="1:13" ht="25.5" customHeight="1">
      <c r="A69" s="70" t="s">
        <v>55</v>
      </c>
      <c r="B69" s="71" t="s">
        <v>295</v>
      </c>
      <c r="C69" s="32">
        <v>26</v>
      </c>
      <c r="D69" s="32">
        <v>110</v>
      </c>
      <c r="E69" s="32">
        <v>38184</v>
      </c>
      <c r="F69" s="32">
        <v>9248</v>
      </c>
      <c r="G69" s="32">
        <v>663</v>
      </c>
      <c r="H69" s="32">
        <v>719</v>
      </c>
      <c r="I69" s="32">
        <v>10630</v>
      </c>
      <c r="J69" s="32">
        <v>13349</v>
      </c>
      <c r="K69" s="32">
        <v>865</v>
      </c>
      <c r="L69" s="32">
        <v>771</v>
      </c>
      <c r="M69" s="32">
        <v>78</v>
      </c>
    </row>
    <row r="70" spans="1:13" ht="22.7" customHeight="1">
      <c r="A70" s="70" t="s">
        <v>41</v>
      </c>
      <c r="B70" s="71" t="s">
        <v>296</v>
      </c>
      <c r="C70" s="32">
        <v>35</v>
      </c>
      <c r="D70" s="32">
        <v>0</v>
      </c>
      <c r="E70" s="32">
        <v>0</v>
      </c>
      <c r="F70" s="32">
        <v>0</v>
      </c>
      <c r="G70" s="32">
        <v>0</v>
      </c>
      <c r="H70" s="32">
        <v>0</v>
      </c>
      <c r="I70" s="32">
        <v>0</v>
      </c>
      <c r="J70" s="32">
        <v>0</v>
      </c>
      <c r="K70" s="32">
        <v>0</v>
      </c>
      <c r="L70" s="32">
        <v>0</v>
      </c>
      <c r="M70" s="32">
        <v>0</v>
      </c>
    </row>
    <row r="71" spans="1:13" ht="25.5" customHeight="1">
      <c r="A71" s="70" t="s">
        <v>64</v>
      </c>
      <c r="B71" s="71" t="s">
        <v>297</v>
      </c>
      <c r="C71" s="32">
        <v>15</v>
      </c>
      <c r="D71" s="32">
        <v>83</v>
      </c>
      <c r="E71" s="32">
        <v>9133</v>
      </c>
      <c r="F71" s="32">
        <v>2279</v>
      </c>
      <c r="G71" s="32">
        <v>79</v>
      </c>
      <c r="H71" s="32">
        <v>452</v>
      </c>
      <c r="I71" s="32">
        <v>2810</v>
      </c>
      <c r="J71" s="32">
        <v>4354</v>
      </c>
      <c r="K71" s="32">
        <v>107</v>
      </c>
      <c r="L71" s="32">
        <v>2076</v>
      </c>
      <c r="M71" s="32">
        <v>95</v>
      </c>
    </row>
    <row r="72" spans="1:13" ht="22.7" customHeight="1">
      <c r="A72" s="70" t="s">
        <v>31</v>
      </c>
      <c r="B72" s="71" t="s">
        <v>298</v>
      </c>
      <c r="C72" s="32">
        <v>20</v>
      </c>
      <c r="D72" s="32">
        <v>126</v>
      </c>
      <c r="E72" s="32">
        <v>12397</v>
      </c>
      <c r="F72" s="32">
        <v>4258</v>
      </c>
      <c r="G72" s="32">
        <v>238</v>
      </c>
      <c r="H72" s="32">
        <v>760</v>
      </c>
      <c r="I72" s="32">
        <v>5256</v>
      </c>
      <c r="J72" s="32">
        <v>6720</v>
      </c>
      <c r="K72" s="32">
        <v>280</v>
      </c>
      <c r="L72" s="32">
        <v>2457</v>
      </c>
      <c r="M72" s="32">
        <v>70</v>
      </c>
    </row>
    <row r="73" spans="1:13" ht="22.7" customHeight="1">
      <c r="A73" s="70" t="s">
        <v>59</v>
      </c>
      <c r="B73" s="71" t="s">
        <v>299</v>
      </c>
      <c r="C73" s="32">
        <v>19</v>
      </c>
      <c r="D73" s="32">
        <v>109</v>
      </c>
      <c r="E73" s="32">
        <v>17449</v>
      </c>
      <c r="F73" s="32">
        <v>1576</v>
      </c>
      <c r="G73" s="32">
        <v>64</v>
      </c>
      <c r="H73" s="32">
        <v>973</v>
      </c>
      <c r="I73" s="32">
        <v>2613</v>
      </c>
      <c r="J73" s="32">
        <v>11470</v>
      </c>
      <c r="K73" s="32">
        <v>428</v>
      </c>
      <c r="L73" s="32">
        <v>2471</v>
      </c>
      <c r="M73" s="32">
        <v>188</v>
      </c>
    </row>
    <row r="74" spans="1:13" ht="25.5" customHeight="1">
      <c r="A74" s="70" t="s">
        <v>38</v>
      </c>
      <c r="B74" s="71" t="s">
        <v>300</v>
      </c>
      <c r="C74" s="32">
        <v>17</v>
      </c>
      <c r="D74" s="32">
        <v>107</v>
      </c>
      <c r="E74" s="32">
        <v>8006</v>
      </c>
      <c r="F74" s="32">
        <v>2340</v>
      </c>
      <c r="G74" s="32">
        <v>213</v>
      </c>
      <c r="H74" s="32">
        <v>765</v>
      </c>
      <c r="I74" s="32">
        <v>3317</v>
      </c>
      <c r="J74" s="32">
        <v>6175</v>
      </c>
      <c r="K74" s="32">
        <v>831</v>
      </c>
      <c r="L74" s="32">
        <v>2117</v>
      </c>
      <c r="M74" s="32">
        <v>151</v>
      </c>
    </row>
    <row r="75" spans="1:13" ht="22.7" customHeight="1">
      <c r="A75" s="70" t="s">
        <v>69</v>
      </c>
      <c r="B75" s="71" t="s">
        <v>301</v>
      </c>
      <c r="C75" s="32">
        <v>15</v>
      </c>
      <c r="D75" s="32">
        <v>100</v>
      </c>
      <c r="E75" s="32">
        <v>10801</v>
      </c>
      <c r="F75" s="32">
        <v>896</v>
      </c>
      <c r="G75" s="32">
        <v>60</v>
      </c>
      <c r="H75" s="32">
        <v>648</v>
      </c>
      <c r="I75" s="32">
        <v>1603</v>
      </c>
      <c r="J75" s="32">
        <v>6701</v>
      </c>
      <c r="K75" s="32">
        <v>510</v>
      </c>
      <c r="L75" s="32">
        <v>1630</v>
      </c>
      <c r="M75" s="32">
        <v>114</v>
      </c>
    </row>
    <row r="76" spans="1:13" ht="25.5" customHeight="1">
      <c r="A76" s="70" t="s">
        <v>35</v>
      </c>
      <c r="B76" s="71" t="s">
        <v>302</v>
      </c>
      <c r="C76" s="32">
        <v>9</v>
      </c>
      <c r="D76" s="32">
        <v>0</v>
      </c>
      <c r="E76" s="32">
        <v>0</v>
      </c>
      <c r="F76" s="32">
        <v>0</v>
      </c>
      <c r="G76" s="32">
        <v>0</v>
      </c>
      <c r="H76" s="32">
        <v>0</v>
      </c>
      <c r="I76" s="32">
        <v>0</v>
      </c>
      <c r="J76" s="32">
        <v>0</v>
      </c>
      <c r="K76" s="32">
        <v>0</v>
      </c>
      <c r="L76" s="32">
        <v>0</v>
      </c>
      <c r="M76" s="32">
        <v>0</v>
      </c>
    </row>
    <row r="77" spans="1:13" ht="22.7" customHeight="1">
      <c r="A77" s="70" t="s">
        <v>52</v>
      </c>
      <c r="B77" s="71" t="s">
        <v>303</v>
      </c>
      <c r="C77" s="32">
        <v>14</v>
      </c>
      <c r="D77" s="32">
        <v>99</v>
      </c>
      <c r="E77" s="32">
        <v>9197</v>
      </c>
      <c r="F77" s="32">
        <v>1452</v>
      </c>
      <c r="G77" s="32">
        <v>53</v>
      </c>
      <c r="H77" s="32">
        <v>395</v>
      </c>
      <c r="I77" s="32">
        <v>1900</v>
      </c>
      <c r="J77" s="32">
        <v>6695</v>
      </c>
      <c r="K77" s="32">
        <v>162</v>
      </c>
      <c r="L77" s="32">
        <v>2745</v>
      </c>
      <c r="M77" s="32">
        <v>84</v>
      </c>
    </row>
    <row r="78" spans="1:13" ht="22.7" customHeight="1">
      <c r="A78" s="70" t="s">
        <v>72</v>
      </c>
      <c r="B78" s="71" t="s">
        <v>304</v>
      </c>
      <c r="C78" s="32">
        <v>16</v>
      </c>
      <c r="D78" s="32">
        <v>112</v>
      </c>
      <c r="E78" s="32">
        <v>10578</v>
      </c>
      <c r="F78" s="32">
        <v>1396</v>
      </c>
      <c r="G78" s="32">
        <v>48</v>
      </c>
      <c r="H78" s="32">
        <v>501</v>
      </c>
      <c r="I78" s="32">
        <v>1945</v>
      </c>
      <c r="J78" s="32">
        <v>7147</v>
      </c>
      <c r="K78" s="32">
        <v>497</v>
      </c>
      <c r="L78" s="32">
        <v>3615</v>
      </c>
      <c r="M78" s="32">
        <v>347</v>
      </c>
    </row>
    <row r="79" spans="1:13" ht="25.5" customHeight="1">
      <c r="A79" s="70" t="s">
        <v>73</v>
      </c>
      <c r="B79" s="71" t="s">
        <v>305</v>
      </c>
      <c r="C79" s="32">
        <v>16</v>
      </c>
      <c r="D79" s="32">
        <v>92</v>
      </c>
      <c r="E79" s="32">
        <v>7374</v>
      </c>
      <c r="F79" s="32">
        <v>1082</v>
      </c>
      <c r="G79" s="32">
        <v>277</v>
      </c>
      <c r="H79" s="32">
        <v>462</v>
      </c>
      <c r="I79" s="32">
        <v>1821</v>
      </c>
      <c r="J79" s="32">
        <v>4973</v>
      </c>
      <c r="K79" s="32">
        <v>442</v>
      </c>
      <c r="L79" s="32">
        <v>2257</v>
      </c>
      <c r="M79" s="32">
        <v>202</v>
      </c>
    </row>
    <row r="80" spans="1:13" ht="22.7" customHeight="1">
      <c r="A80" s="70" t="s">
        <v>74</v>
      </c>
      <c r="B80" s="71" t="s">
        <v>306</v>
      </c>
      <c r="C80" s="32">
        <v>12</v>
      </c>
      <c r="D80" s="32">
        <v>75</v>
      </c>
      <c r="E80" s="32">
        <v>6634</v>
      </c>
      <c r="F80" s="32">
        <v>1038</v>
      </c>
      <c r="G80" s="32">
        <v>8</v>
      </c>
      <c r="H80" s="32">
        <v>261</v>
      </c>
      <c r="I80" s="32">
        <v>1307</v>
      </c>
      <c r="J80" s="32">
        <v>5012</v>
      </c>
      <c r="K80" s="32">
        <v>103</v>
      </c>
      <c r="L80" s="32">
        <v>1409</v>
      </c>
      <c r="M80" s="32">
        <v>28</v>
      </c>
    </row>
    <row r="81" spans="1:13" ht="25.5" customHeight="1">
      <c r="A81" s="70" t="s">
        <v>13</v>
      </c>
      <c r="B81" s="71" t="s">
        <v>307</v>
      </c>
      <c r="C81" s="32">
        <v>14</v>
      </c>
      <c r="D81" s="32">
        <v>34</v>
      </c>
      <c r="E81" s="32">
        <v>5942</v>
      </c>
      <c r="F81" s="32">
        <v>3497</v>
      </c>
      <c r="G81" s="32">
        <v>493</v>
      </c>
      <c r="H81" s="32">
        <v>272</v>
      </c>
      <c r="I81" s="32">
        <v>4262</v>
      </c>
      <c r="J81" s="32">
        <v>2700</v>
      </c>
      <c r="K81" s="32">
        <v>9</v>
      </c>
      <c r="L81" s="32">
        <v>826</v>
      </c>
      <c r="M81" s="32">
        <v>0</v>
      </c>
    </row>
    <row r="82" spans="1:13" ht="22.7" customHeight="1">
      <c r="A82" s="70" t="s">
        <v>357</v>
      </c>
      <c r="B82" s="71" t="s">
        <v>319</v>
      </c>
      <c r="C82" s="32">
        <v>10</v>
      </c>
      <c r="D82" s="32">
        <v>40</v>
      </c>
      <c r="E82" s="32">
        <v>2611</v>
      </c>
      <c r="F82" s="32">
        <v>2847</v>
      </c>
      <c r="G82" s="32">
        <v>447</v>
      </c>
      <c r="H82" s="32">
        <v>173</v>
      </c>
      <c r="I82" s="32">
        <v>3467</v>
      </c>
      <c r="J82" s="32">
        <v>1805</v>
      </c>
      <c r="K82" s="32">
        <v>106</v>
      </c>
      <c r="L82" s="32">
        <v>949</v>
      </c>
      <c r="M82" s="32">
        <v>26</v>
      </c>
    </row>
    <row r="83" spans="1:13" ht="22.7" customHeight="1">
      <c r="A83" s="70" t="s">
        <v>18</v>
      </c>
      <c r="B83" s="71" t="s">
        <v>308</v>
      </c>
      <c r="C83" s="32">
        <v>6</v>
      </c>
      <c r="D83" s="32">
        <v>0</v>
      </c>
      <c r="E83" s="32">
        <v>0</v>
      </c>
      <c r="F83" s="32">
        <v>0</v>
      </c>
      <c r="G83" s="32">
        <v>0</v>
      </c>
      <c r="H83" s="32">
        <v>0</v>
      </c>
      <c r="I83" s="32">
        <v>0</v>
      </c>
      <c r="J83" s="32">
        <v>0</v>
      </c>
      <c r="K83" s="32">
        <v>0</v>
      </c>
      <c r="L83" s="32">
        <v>0</v>
      </c>
      <c r="M83" s="32">
        <v>0</v>
      </c>
    </row>
    <row r="84" spans="1:13" ht="25.5" customHeight="1">
      <c r="A84" s="70" t="s">
        <v>358</v>
      </c>
      <c r="B84" s="71" t="s">
        <v>273</v>
      </c>
      <c r="C84" s="32">
        <v>13</v>
      </c>
      <c r="D84" s="32">
        <v>85</v>
      </c>
      <c r="E84" s="32">
        <v>7226</v>
      </c>
      <c r="F84" s="32">
        <v>896</v>
      </c>
      <c r="G84" s="32">
        <v>21</v>
      </c>
      <c r="H84" s="32">
        <v>260</v>
      </c>
      <c r="I84" s="32">
        <v>1177</v>
      </c>
      <c r="J84" s="32">
        <v>5391</v>
      </c>
      <c r="K84" s="32">
        <v>226</v>
      </c>
      <c r="L84" s="32">
        <v>2033</v>
      </c>
      <c r="M84" s="32">
        <v>54</v>
      </c>
    </row>
    <row r="85" spans="1:13" ht="22.7" customHeight="1">
      <c r="A85" s="70" t="s">
        <v>309</v>
      </c>
      <c r="B85" s="72"/>
      <c r="C85" s="32">
        <v>114</v>
      </c>
      <c r="D85" s="32">
        <v>5</v>
      </c>
      <c r="E85" s="32">
        <v>197</v>
      </c>
      <c r="F85" s="32">
        <v>0</v>
      </c>
      <c r="G85" s="32">
        <v>0</v>
      </c>
      <c r="H85" s="32">
        <v>0</v>
      </c>
      <c r="I85" s="32">
        <v>0</v>
      </c>
      <c r="J85" s="32">
        <v>56</v>
      </c>
      <c r="K85" s="32">
        <v>42</v>
      </c>
      <c r="L85" s="32">
        <v>8</v>
      </c>
      <c r="M85" s="32">
        <v>6</v>
      </c>
    </row>
    <row r="86" spans="1:13" ht="25.5" customHeight="1">
      <c r="A86" s="73" t="s">
        <v>310</v>
      </c>
      <c r="B86" s="74"/>
      <c r="C86" s="75">
        <v>1354</v>
      </c>
      <c r="D86" s="75">
        <v>6390</v>
      </c>
      <c r="E86" s="75">
        <v>652663</v>
      </c>
      <c r="F86" s="75">
        <v>248563</v>
      </c>
      <c r="G86" s="75">
        <v>19674</v>
      </c>
      <c r="H86" s="75">
        <v>36139</v>
      </c>
      <c r="I86" s="75">
        <v>304370</v>
      </c>
      <c r="J86" s="75">
        <v>425838</v>
      </c>
      <c r="K86" s="75">
        <v>23741</v>
      </c>
      <c r="L86" s="75">
        <v>160745</v>
      </c>
      <c r="M86" s="75">
        <v>9173</v>
      </c>
    </row>
    <row r="87" spans="1:13" ht="14.1" customHeight="1"/>
    <row r="88" spans="1:13" ht="14.1" customHeight="1">
      <c r="A88" s="76" t="s">
        <v>320</v>
      </c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</row>
    <row r="89" spans="1:13" ht="14.1" customHeight="1">
      <c r="A89" s="77" t="s">
        <v>312</v>
      </c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</row>
  </sheetData>
  <mergeCells count="13">
    <mergeCell ref="A86:B86"/>
    <mergeCell ref="A88:M88"/>
    <mergeCell ref="A89:M89"/>
    <mergeCell ref="A1:M1"/>
    <mergeCell ref="A3:M3"/>
    <mergeCell ref="A4:M4"/>
    <mergeCell ref="A5:M5"/>
    <mergeCell ref="A6:A7"/>
    <mergeCell ref="B6:B7"/>
    <mergeCell ref="C6:C7"/>
    <mergeCell ref="D6:E6"/>
    <mergeCell ref="F6:I6"/>
    <mergeCell ref="J6:M6"/>
  </mergeCells>
  <phoneticPr fontId="2" type="noConversion"/>
  <pageMargins left="0.39370078740157483" right="0.39370078740157483" top="0.39370078740157483" bottom="0.39370078740157483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topLeftCell="A66" workbookViewId="0">
      <selection activeCell="A43" sqref="A43:J43"/>
    </sheetView>
  </sheetViews>
  <sheetFormatPr defaultRowHeight="16.5"/>
  <cols>
    <col min="1" max="1" width="14.5" style="60" customWidth="1"/>
    <col min="2" max="2" width="12.25" style="60" customWidth="1"/>
    <col min="3" max="5" width="10.75" style="60" customWidth="1"/>
    <col min="6" max="6" width="11.25" style="60" customWidth="1"/>
    <col min="7" max="10" width="10.75" style="60" customWidth="1"/>
    <col min="11" max="11" width="11.25" style="60" customWidth="1"/>
    <col min="12" max="13" width="10.75" style="60" customWidth="1"/>
    <col min="14" max="16384" width="9" style="60"/>
  </cols>
  <sheetData>
    <row r="1" spans="1:13" ht="28.35" customHeight="1">
      <c r="A1" s="59" t="s">
        <v>221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ht="14.1" customHeight="1"/>
    <row r="3" spans="1:13" ht="14.1" customHeight="1">
      <c r="A3" s="61" t="s">
        <v>321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ht="14.1" customHeight="1">
      <c r="A4" s="61" t="s">
        <v>223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3" ht="14.1" customHeight="1">
      <c r="A5" s="62" t="s">
        <v>224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</row>
    <row r="6" spans="1:13" ht="19.899999999999999" customHeight="1">
      <c r="A6" s="63" t="s">
        <v>204</v>
      </c>
      <c r="B6" s="64" t="s">
        <v>225</v>
      </c>
      <c r="C6" s="64" t="s">
        <v>226</v>
      </c>
      <c r="D6" s="65" t="s">
        <v>227</v>
      </c>
      <c r="E6" s="66"/>
      <c r="F6" s="65" t="s">
        <v>228</v>
      </c>
      <c r="G6" s="65"/>
      <c r="H6" s="65"/>
      <c r="I6" s="66"/>
      <c r="J6" s="65" t="s">
        <v>229</v>
      </c>
      <c r="K6" s="65"/>
      <c r="L6" s="65"/>
      <c r="M6" s="66"/>
    </row>
    <row r="7" spans="1:13" ht="19.899999999999999" customHeight="1">
      <c r="A7" s="67"/>
      <c r="B7" s="68"/>
      <c r="C7" s="68"/>
      <c r="D7" s="69" t="s">
        <v>197</v>
      </c>
      <c r="E7" s="69" t="s">
        <v>230</v>
      </c>
      <c r="F7" s="69" t="s">
        <v>231</v>
      </c>
      <c r="G7" s="69" t="s">
        <v>232</v>
      </c>
      <c r="H7" s="69" t="s">
        <v>233</v>
      </c>
      <c r="I7" s="69" t="s">
        <v>234</v>
      </c>
      <c r="J7" s="69" t="s">
        <v>235</v>
      </c>
      <c r="K7" s="69" t="s">
        <v>236</v>
      </c>
      <c r="L7" s="69" t="s">
        <v>237</v>
      </c>
      <c r="M7" s="69" t="s">
        <v>236</v>
      </c>
    </row>
    <row r="8" spans="1:13" ht="22.7" customHeight="1">
      <c r="A8" s="70" t="s">
        <v>8</v>
      </c>
      <c r="B8" s="71" t="s">
        <v>238</v>
      </c>
      <c r="C8" s="32">
        <v>16</v>
      </c>
      <c r="D8" s="32">
        <v>101</v>
      </c>
      <c r="E8" s="32">
        <v>9953</v>
      </c>
      <c r="F8" s="32">
        <v>2735</v>
      </c>
      <c r="G8" s="32">
        <v>309</v>
      </c>
      <c r="H8" s="32">
        <v>250</v>
      </c>
      <c r="I8" s="32">
        <v>3294</v>
      </c>
      <c r="J8" s="32">
        <v>5545</v>
      </c>
      <c r="K8" s="32">
        <v>300</v>
      </c>
      <c r="L8" s="32">
        <v>1790</v>
      </c>
      <c r="M8" s="32">
        <v>92</v>
      </c>
    </row>
    <row r="9" spans="1:13" ht="22.7" customHeight="1">
      <c r="A9" s="70" t="s">
        <v>12</v>
      </c>
      <c r="B9" s="71" t="s">
        <v>322</v>
      </c>
      <c r="C9" s="32">
        <v>7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</row>
    <row r="10" spans="1:13" ht="25.5" customHeight="1">
      <c r="A10" s="70" t="s">
        <v>11</v>
      </c>
      <c r="B10" s="71" t="s">
        <v>240</v>
      </c>
      <c r="C10" s="32">
        <v>26</v>
      </c>
      <c r="D10" s="32">
        <v>140</v>
      </c>
      <c r="E10" s="32">
        <v>14709</v>
      </c>
      <c r="F10" s="32">
        <v>9606</v>
      </c>
      <c r="G10" s="32">
        <v>2427</v>
      </c>
      <c r="H10" s="32">
        <v>827</v>
      </c>
      <c r="I10" s="32">
        <v>12860</v>
      </c>
      <c r="J10" s="32">
        <v>9344</v>
      </c>
      <c r="K10" s="32">
        <v>705</v>
      </c>
      <c r="L10" s="32">
        <v>3375</v>
      </c>
      <c r="M10" s="32">
        <v>283</v>
      </c>
    </row>
    <row r="11" spans="1:13" ht="22.7" customHeight="1">
      <c r="A11" s="70" t="s">
        <v>9</v>
      </c>
      <c r="B11" s="71" t="s">
        <v>323</v>
      </c>
      <c r="C11" s="32">
        <v>8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</row>
    <row r="12" spans="1:13" ht="25.5" customHeight="1">
      <c r="A12" s="70" t="s">
        <v>14</v>
      </c>
      <c r="B12" s="71" t="s">
        <v>324</v>
      </c>
      <c r="C12" s="32">
        <v>15</v>
      </c>
      <c r="D12" s="32">
        <v>76</v>
      </c>
      <c r="E12" s="32">
        <v>5557</v>
      </c>
      <c r="F12" s="32">
        <v>631</v>
      </c>
      <c r="G12" s="32">
        <v>137</v>
      </c>
      <c r="H12" s="32">
        <v>231</v>
      </c>
      <c r="I12" s="32">
        <v>999</v>
      </c>
      <c r="J12" s="32">
        <v>3396</v>
      </c>
      <c r="K12" s="32">
        <v>763</v>
      </c>
      <c r="L12" s="32">
        <v>1188</v>
      </c>
      <c r="M12" s="32">
        <v>260</v>
      </c>
    </row>
    <row r="13" spans="1:13" ht="22.7" customHeight="1">
      <c r="A13" s="70" t="s">
        <v>28</v>
      </c>
      <c r="B13" s="71" t="s">
        <v>325</v>
      </c>
      <c r="C13" s="32">
        <v>26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</row>
    <row r="14" spans="1:13" ht="22.7" customHeight="1">
      <c r="A14" s="70" t="s">
        <v>345</v>
      </c>
      <c r="B14" s="71" t="s">
        <v>326</v>
      </c>
      <c r="C14" s="32">
        <v>9</v>
      </c>
      <c r="D14" s="32">
        <v>44</v>
      </c>
      <c r="E14" s="32">
        <v>2666</v>
      </c>
      <c r="F14" s="32">
        <v>162</v>
      </c>
      <c r="G14" s="32">
        <v>110</v>
      </c>
      <c r="H14" s="32">
        <v>37</v>
      </c>
      <c r="I14" s="32">
        <v>309</v>
      </c>
      <c r="J14" s="32">
        <v>1074</v>
      </c>
      <c r="K14" s="32">
        <v>95</v>
      </c>
      <c r="L14" s="32">
        <v>555</v>
      </c>
      <c r="M14" s="32">
        <v>50</v>
      </c>
    </row>
    <row r="15" spans="1:13" ht="25.5" customHeight="1">
      <c r="A15" s="70" t="s">
        <v>17</v>
      </c>
      <c r="B15" s="71" t="s">
        <v>314</v>
      </c>
      <c r="C15" s="32">
        <v>20</v>
      </c>
      <c r="D15" s="32">
        <v>121</v>
      </c>
      <c r="E15" s="32">
        <v>9404</v>
      </c>
      <c r="F15" s="32">
        <v>2781</v>
      </c>
      <c r="G15" s="32">
        <v>609</v>
      </c>
      <c r="H15" s="32">
        <v>465</v>
      </c>
      <c r="I15" s="32">
        <v>3854</v>
      </c>
      <c r="J15" s="32">
        <v>5653</v>
      </c>
      <c r="K15" s="32">
        <v>199</v>
      </c>
      <c r="L15" s="32">
        <v>3231</v>
      </c>
      <c r="M15" s="32">
        <v>121</v>
      </c>
    </row>
    <row r="16" spans="1:13" ht="22.7" customHeight="1">
      <c r="A16" s="70" t="s">
        <v>20</v>
      </c>
      <c r="B16" s="71" t="s">
        <v>270</v>
      </c>
      <c r="C16" s="32">
        <v>17</v>
      </c>
      <c r="D16" s="32">
        <v>102</v>
      </c>
      <c r="E16" s="32">
        <v>7854</v>
      </c>
      <c r="F16" s="32">
        <v>1515</v>
      </c>
      <c r="G16" s="32">
        <v>233</v>
      </c>
      <c r="H16" s="32">
        <v>493</v>
      </c>
      <c r="I16" s="32">
        <v>2240</v>
      </c>
      <c r="J16" s="32">
        <v>4744</v>
      </c>
      <c r="K16" s="32">
        <v>346</v>
      </c>
      <c r="L16" s="32">
        <v>2709</v>
      </c>
      <c r="M16" s="32">
        <v>279</v>
      </c>
    </row>
    <row r="17" spans="1:13" ht="25.5" customHeight="1">
      <c r="A17" s="70" t="s">
        <v>22</v>
      </c>
      <c r="B17" s="71" t="s">
        <v>293</v>
      </c>
      <c r="C17" s="32">
        <v>14</v>
      </c>
      <c r="D17" s="32">
        <v>86</v>
      </c>
      <c r="E17" s="32">
        <v>6692</v>
      </c>
      <c r="F17" s="32">
        <v>873</v>
      </c>
      <c r="G17" s="32">
        <v>110</v>
      </c>
      <c r="H17" s="32">
        <v>390</v>
      </c>
      <c r="I17" s="32">
        <v>1373</v>
      </c>
      <c r="J17" s="32">
        <v>4061</v>
      </c>
      <c r="K17" s="32">
        <v>278</v>
      </c>
      <c r="L17" s="32">
        <v>1949</v>
      </c>
      <c r="M17" s="32">
        <v>171</v>
      </c>
    </row>
    <row r="18" spans="1:13" ht="22.7" customHeight="1">
      <c r="A18" s="70" t="s">
        <v>346</v>
      </c>
      <c r="B18" s="71" t="s">
        <v>327</v>
      </c>
      <c r="C18" s="32">
        <v>9</v>
      </c>
      <c r="D18" s="32">
        <v>50</v>
      </c>
      <c r="E18" s="32">
        <v>2149</v>
      </c>
      <c r="F18" s="32">
        <v>1080</v>
      </c>
      <c r="G18" s="32">
        <v>479</v>
      </c>
      <c r="H18" s="32">
        <v>162</v>
      </c>
      <c r="I18" s="32">
        <v>1721</v>
      </c>
      <c r="J18" s="32">
        <v>1343</v>
      </c>
      <c r="K18" s="32">
        <v>75</v>
      </c>
      <c r="L18" s="32">
        <v>1203</v>
      </c>
      <c r="M18" s="32">
        <v>75</v>
      </c>
    </row>
    <row r="19" spans="1:13" ht="22.7" customHeight="1">
      <c r="A19" s="70" t="s">
        <v>24</v>
      </c>
      <c r="B19" s="71" t="s">
        <v>247</v>
      </c>
      <c r="C19" s="32">
        <v>19</v>
      </c>
      <c r="D19" s="32">
        <v>99</v>
      </c>
      <c r="E19" s="32">
        <v>9464</v>
      </c>
      <c r="F19" s="32">
        <v>1957</v>
      </c>
      <c r="G19" s="32">
        <v>725</v>
      </c>
      <c r="H19" s="32">
        <v>746</v>
      </c>
      <c r="I19" s="32">
        <v>3428</v>
      </c>
      <c r="J19" s="32">
        <v>7135</v>
      </c>
      <c r="K19" s="32">
        <v>207</v>
      </c>
      <c r="L19" s="32">
        <v>1695</v>
      </c>
      <c r="M19" s="32">
        <v>75</v>
      </c>
    </row>
    <row r="20" spans="1:13" ht="25.5" customHeight="1">
      <c r="A20" s="70" t="s">
        <v>10</v>
      </c>
      <c r="B20" s="71" t="s">
        <v>248</v>
      </c>
      <c r="C20" s="32">
        <v>16</v>
      </c>
      <c r="D20" s="32">
        <v>176</v>
      </c>
      <c r="E20" s="32">
        <v>9466</v>
      </c>
      <c r="F20" s="32">
        <v>1631</v>
      </c>
      <c r="G20" s="32">
        <v>174</v>
      </c>
      <c r="H20" s="32">
        <v>637</v>
      </c>
      <c r="I20" s="32">
        <v>2442</v>
      </c>
      <c r="J20" s="32">
        <v>5984</v>
      </c>
      <c r="K20" s="32">
        <v>390</v>
      </c>
      <c r="L20" s="32">
        <v>1805</v>
      </c>
      <c r="M20" s="32">
        <v>135</v>
      </c>
    </row>
    <row r="21" spans="1:13" ht="22.7" customHeight="1">
      <c r="A21" s="70" t="s">
        <v>27</v>
      </c>
      <c r="B21" s="71" t="s">
        <v>249</v>
      </c>
      <c r="C21" s="32">
        <v>14</v>
      </c>
      <c r="D21" s="32">
        <v>68</v>
      </c>
      <c r="E21" s="32">
        <v>4568</v>
      </c>
      <c r="F21" s="32">
        <v>706</v>
      </c>
      <c r="G21" s="32">
        <v>227</v>
      </c>
      <c r="H21" s="32">
        <v>357</v>
      </c>
      <c r="I21" s="32">
        <v>1291</v>
      </c>
      <c r="J21" s="32">
        <v>3211</v>
      </c>
      <c r="K21" s="32">
        <v>170</v>
      </c>
      <c r="L21" s="32">
        <v>2099</v>
      </c>
      <c r="M21" s="32">
        <v>98</v>
      </c>
    </row>
    <row r="22" spans="1:13" ht="25.5" customHeight="1">
      <c r="A22" s="70" t="s">
        <v>30</v>
      </c>
      <c r="B22" s="71" t="s">
        <v>250</v>
      </c>
      <c r="C22" s="32">
        <v>13</v>
      </c>
      <c r="D22" s="32">
        <v>82</v>
      </c>
      <c r="E22" s="32">
        <v>5861</v>
      </c>
      <c r="F22" s="32">
        <v>982</v>
      </c>
      <c r="G22" s="32">
        <v>139</v>
      </c>
      <c r="H22" s="32">
        <v>364</v>
      </c>
      <c r="I22" s="32">
        <v>1485</v>
      </c>
      <c r="J22" s="32">
        <v>2744</v>
      </c>
      <c r="K22" s="32">
        <v>147</v>
      </c>
      <c r="L22" s="32">
        <v>1854</v>
      </c>
      <c r="M22" s="32">
        <v>97</v>
      </c>
    </row>
    <row r="23" spans="1:13" ht="22.7" customHeight="1">
      <c r="A23" s="70" t="s">
        <v>347</v>
      </c>
      <c r="B23" s="71" t="s">
        <v>328</v>
      </c>
      <c r="C23" s="32">
        <v>12</v>
      </c>
      <c r="D23" s="32">
        <v>72</v>
      </c>
      <c r="E23" s="32">
        <v>8693</v>
      </c>
      <c r="F23" s="32">
        <v>674</v>
      </c>
      <c r="G23" s="32">
        <v>74</v>
      </c>
      <c r="H23" s="32">
        <v>442</v>
      </c>
      <c r="I23" s="32">
        <v>1189</v>
      </c>
      <c r="J23" s="32">
        <v>4735</v>
      </c>
      <c r="K23" s="32">
        <v>189</v>
      </c>
      <c r="L23" s="32">
        <v>845</v>
      </c>
      <c r="M23" s="32">
        <v>43</v>
      </c>
    </row>
    <row r="24" spans="1:13" ht="22.7" customHeight="1">
      <c r="A24" s="70" t="s">
        <v>32</v>
      </c>
      <c r="B24" s="71" t="s">
        <v>251</v>
      </c>
      <c r="C24" s="32">
        <v>22</v>
      </c>
      <c r="D24" s="32">
        <v>62</v>
      </c>
      <c r="E24" s="32">
        <v>5425</v>
      </c>
      <c r="F24" s="32">
        <v>4112</v>
      </c>
      <c r="G24" s="32">
        <v>787</v>
      </c>
      <c r="H24" s="32">
        <v>297</v>
      </c>
      <c r="I24" s="32">
        <v>5196</v>
      </c>
      <c r="J24" s="32">
        <v>4352</v>
      </c>
      <c r="K24" s="32">
        <v>61</v>
      </c>
      <c r="L24" s="32">
        <v>2010</v>
      </c>
      <c r="M24" s="32">
        <v>52</v>
      </c>
    </row>
    <row r="25" spans="1:13" ht="25.5" customHeight="1">
      <c r="A25" s="70" t="s">
        <v>34</v>
      </c>
      <c r="B25" s="71" t="s">
        <v>252</v>
      </c>
      <c r="C25" s="32">
        <v>12</v>
      </c>
      <c r="D25" s="32">
        <v>91</v>
      </c>
      <c r="E25" s="32">
        <v>7965</v>
      </c>
      <c r="F25" s="32">
        <v>812</v>
      </c>
      <c r="G25" s="32">
        <v>28</v>
      </c>
      <c r="H25" s="32">
        <v>312</v>
      </c>
      <c r="I25" s="32">
        <v>1151</v>
      </c>
      <c r="J25" s="32">
        <v>4654</v>
      </c>
      <c r="K25" s="32">
        <v>1129</v>
      </c>
      <c r="L25" s="32">
        <v>1391</v>
      </c>
      <c r="M25" s="32">
        <v>289</v>
      </c>
    </row>
    <row r="26" spans="1:13" ht="22.7" customHeight="1">
      <c r="A26" s="70" t="s">
        <v>16</v>
      </c>
      <c r="B26" s="71" t="s">
        <v>329</v>
      </c>
      <c r="C26" s="32">
        <v>17</v>
      </c>
      <c r="D26" s="32">
        <v>91</v>
      </c>
      <c r="E26" s="32">
        <v>7586</v>
      </c>
      <c r="F26" s="32">
        <v>2167</v>
      </c>
      <c r="G26" s="32">
        <v>412</v>
      </c>
      <c r="H26" s="32">
        <v>390</v>
      </c>
      <c r="I26" s="32">
        <v>2969</v>
      </c>
      <c r="J26" s="32">
        <v>5167</v>
      </c>
      <c r="K26" s="32">
        <v>603</v>
      </c>
      <c r="L26" s="32">
        <v>1435</v>
      </c>
      <c r="M26" s="32">
        <v>169</v>
      </c>
    </row>
    <row r="27" spans="1:13" ht="25.5" customHeight="1">
      <c r="A27" s="70" t="s">
        <v>348</v>
      </c>
      <c r="B27" s="71" t="s">
        <v>316</v>
      </c>
      <c r="C27" s="32">
        <v>13</v>
      </c>
      <c r="D27" s="32">
        <v>82</v>
      </c>
      <c r="E27" s="32">
        <v>5553</v>
      </c>
      <c r="F27" s="32">
        <v>1650</v>
      </c>
      <c r="G27" s="32">
        <v>157</v>
      </c>
      <c r="H27" s="32">
        <v>180</v>
      </c>
      <c r="I27" s="32">
        <v>1987</v>
      </c>
      <c r="J27" s="32">
        <v>3459</v>
      </c>
      <c r="K27" s="32">
        <v>566</v>
      </c>
      <c r="L27" s="32">
        <v>1413</v>
      </c>
      <c r="M27" s="32">
        <v>277</v>
      </c>
    </row>
    <row r="28" spans="1:13" ht="22.7" customHeight="1">
      <c r="A28" s="70" t="s">
        <v>37</v>
      </c>
      <c r="B28" s="71" t="s">
        <v>255</v>
      </c>
      <c r="C28" s="32">
        <v>15</v>
      </c>
      <c r="D28" s="32">
        <v>104</v>
      </c>
      <c r="E28" s="32">
        <v>7863</v>
      </c>
      <c r="F28" s="32">
        <v>3536</v>
      </c>
      <c r="G28" s="32">
        <v>572</v>
      </c>
      <c r="H28" s="32">
        <v>285</v>
      </c>
      <c r="I28" s="32">
        <v>4394</v>
      </c>
      <c r="J28" s="32">
        <v>5641</v>
      </c>
      <c r="K28" s="32">
        <v>264</v>
      </c>
      <c r="L28" s="32">
        <v>2432</v>
      </c>
      <c r="M28" s="32">
        <v>206</v>
      </c>
    </row>
    <row r="29" spans="1:13" ht="22.7" customHeight="1">
      <c r="A29" s="70" t="s">
        <v>39</v>
      </c>
      <c r="B29" s="71" t="s">
        <v>256</v>
      </c>
      <c r="C29" s="32">
        <v>19</v>
      </c>
      <c r="D29" s="32">
        <v>51</v>
      </c>
      <c r="E29" s="32">
        <v>9069</v>
      </c>
      <c r="F29" s="32">
        <v>4996</v>
      </c>
      <c r="G29" s="32">
        <v>2947</v>
      </c>
      <c r="H29" s="32">
        <v>546</v>
      </c>
      <c r="I29" s="32">
        <v>8489</v>
      </c>
      <c r="J29" s="32">
        <v>3962</v>
      </c>
      <c r="K29" s="32">
        <v>173</v>
      </c>
      <c r="L29" s="32">
        <v>585</v>
      </c>
      <c r="M29" s="32">
        <v>80</v>
      </c>
    </row>
    <row r="30" spans="1:13" ht="25.5" customHeight="1">
      <c r="A30" s="70" t="s">
        <v>349</v>
      </c>
      <c r="B30" s="71" t="s">
        <v>330</v>
      </c>
      <c r="C30" s="32">
        <v>11</v>
      </c>
      <c r="D30" s="32">
        <v>47</v>
      </c>
      <c r="E30" s="32">
        <v>2405</v>
      </c>
      <c r="F30" s="32">
        <v>681</v>
      </c>
      <c r="G30" s="32">
        <v>139</v>
      </c>
      <c r="H30" s="32">
        <v>90</v>
      </c>
      <c r="I30" s="32">
        <v>910</v>
      </c>
      <c r="J30" s="32">
        <v>1882</v>
      </c>
      <c r="K30" s="32">
        <v>42</v>
      </c>
      <c r="L30" s="32">
        <v>1042</v>
      </c>
      <c r="M30" s="32">
        <v>34</v>
      </c>
    </row>
    <row r="31" spans="1:13" ht="22.7" customHeight="1">
      <c r="A31" s="70" t="s">
        <v>40</v>
      </c>
      <c r="B31" s="71" t="s">
        <v>257</v>
      </c>
      <c r="C31" s="32">
        <v>12</v>
      </c>
      <c r="D31" s="32">
        <v>69</v>
      </c>
      <c r="E31" s="32">
        <v>4693</v>
      </c>
      <c r="F31" s="32">
        <v>1051</v>
      </c>
      <c r="G31" s="32">
        <v>123</v>
      </c>
      <c r="H31" s="32">
        <v>245</v>
      </c>
      <c r="I31" s="32">
        <v>1419</v>
      </c>
      <c r="J31" s="32">
        <v>3519</v>
      </c>
      <c r="K31" s="32">
        <v>152</v>
      </c>
      <c r="L31" s="32">
        <v>1454</v>
      </c>
      <c r="M31" s="32">
        <v>152</v>
      </c>
    </row>
    <row r="32" spans="1:13" ht="25.5" customHeight="1">
      <c r="A32" s="70" t="s">
        <v>43</v>
      </c>
      <c r="B32" s="71" t="s">
        <v>258</v>
      </c>
      <c r="C32" s="32">
        <v>11</v>
      </c>
      <c r="D32" s="32">
        <v>54</v>
      </c>
      <c r="E32" s="32">
        <v>4602</v>
      </c>
      <c r="F32" s="32">
        <v>1998</v>
      </c>
      <c r="G32" s="32">
        <v>248</v>
      </c>
      <c r="H32" s="32">
        <v>153</v>
      </c>
      <c r="I32" s="32">
        <v>2400</v>
      </c>
      <c r="J32" s="32">
        <v>3637</v>
      </c>
      <c r="K32" s="32">
        <v>121</v>
      </c>
      <c r="L32" s="32">
        <v>1061</v>
      </c>
      <c r="M32" s="32">
        <v>77</v>
      </c>
    </row>
    <row r="33" spans="1:13" ht="22.7" customHeight="1">
      <c r="A33" s="70" t="s">
        <v>350</v>
      </c>
      <c r="B33" s="71" t="s">
        <v>331</v>
      </c>
      <c r="C33" s="32">
        <v>8</v>
      </c>
      <c r="D33" s="32">
        <v>54</v>
      </c>
      <c r="E33" s="32">
        <v>3869</v>
      </c>
      <c r="F33" s="32">
        <v>396</v>
      </c>
      <c r="G33" s="32">
        <v>100</v>
      </c>
      <c r="H33" s="32">
        <v>81</v>
      </c>
      <c r="I33" s="32">
        <v>577</v>
      </c>
      <c r="J33" s="32">
        <v>2158</v>
      </c>
      <c r="K33" s="32">
        <v>90</v>
      </c>
      <c r="L33" s="32">
        <v>1000</v>
      </c>
      <c r="M33" s="32">
        <v>7</v>
      </c>
    </row>
    <row r="34" spans="1:13" ht="22.7" customHeight="1">
      <c r="A34" s="70" t="s">
        <v>44</v>
      </c>
      <c r="B34" s="71" t="s">
        <v>259</v>
      </c>
      <c r="C34" s="32">
        <v>16</v>
      </c>
      <c r="D34" s="32">
        <v>85</v>
      </c>
      <c r="E34" s="32">
        <v>5552</v>
      </c>
      <c r="F34" s="32">
        <v>2763</v>
      </c>
      <c r="G34" s="32">
        <v>622</v>
      </c>
      <c r="H34" s="32">
        <v>309</v>
      </c>
      <c r="I34" s="32">
        <v>3694</v>
      </c>
      <c r="J34" s="32">
        <v>3345</v>
      </c>
      <c r="K34" s="32">
        <v>251</v>
      </c>
      <c r="L34" s="32">
        <v>2236</v>
      </c>
      <c r="M34" s="32">
        <v>157</v>
      </c>
    </row>
    <row r="35" spans="1:13" ht="25.5" customHeight="1">
      <c r="A35" s="70" t="s">
        <v>19</v>
      </c>
      <c r="B35" s="71" t="s">
        <v>332</v>
      </c>
      <c r="C35" s="32">
        <v>14</v>
      </c>
      <c r="D35" s="32">
        <v>100</v>
      </c>
      <c r="E35" s="32">
        <v>11765</v>
      </c>
      <c r="F35" s="32">
        <v>944</v>
      </c>
      <c r="G35" s="32">
        <v>322</v>
      </c>
      <c r="H35" s="32">
        <v>566</v>
      </c>
      <c r="I35" s="32">
        <v>1832</v>
      </c>
      <c r="J35" s="32">
        <v>5245</v>
      </c>
      <c r="K35" s="32">
        <v>212</v>
      </c>
      <c r="L35" s="32">
        <v>2451</v>
      </c>
      <c r="M35" s="32">
        <v>180</v>
      </c>
    </row>
    <row r="36" spans="1:13" ht="22.7" customHeight="1">
      <c r="A36" s="70" t="s">
        <v>351</v>
      </c>
      <c r="B36" s="71" t="s">
        <v>317</v>
      </c>
      <c r="C36" s="32">
        <v>14</v>
      </c>
      <c r="D36" s="32">
        <v>80</v>
      </c>
      <c r="E36" s="32">
        <v>5146</v>
      </c>
      <c r="F36" s="32">
        <v>396</v>
      </c>
      <c r="G36" s="32">
        <v>5</v>
      </c>
      <c r="H36" s="32">
        <v>186</v>
      </c>
      <c r="I36" s="32">
        <v>588</v>
      </c>
      <c r="J36" s="32">
        <v>3767</v>
      </c>
      <c r="K36" s="32">
        <v>825</v>
      </c>
      <c r="L36" s="32">
        <v>1331</v>
      </c>
      <c r="M36" s="32">
        <v>255</v>
      </c>
    </row>
    <row r="37" spans="1:13" ht="25.5" customHeight="1">
      <c r="A37" s="70" t="s">
        <v>45</v>
      </c>
      <c r="B37" s="71" t="s">
        <v>261</v>
      </c>
      <c r="C37" s="32">
        <v>16</v>
      </c>
      <c r="D37" s="32">
        <v>59</v>
      </c>
      <c r="E37" s="32">
        <v>5221</v>
      </c>
      <c r="F37" s="32">
        <v>6119</v>
      </c>
      <c r="G37" s="32">
        <v>1905</v>
      </c>
      <c r="H37" s="32">
        <v>404</v>
      </c>
      <c r="I37" s="32">
        <v>8428</v>
      </c>
      <c r="J37" s="32">
        <v>4065</v>
      </c>
      <c r="K37" s="32">
        <v>135</v>
      </c>
      <c r="L37" s="32">
        <v>1092</v>
      </c>
      <c r="M37" s="32">
        <v>48</v>
      </c>
    </row>
    <row r="38" spans="1:13" ht="22.7" customHeight="1">
      <c r="A38" s="70" t="s">
        <v>47</v>
      </c>
      <c r="B38" s="71" t="s">
        <v>263</v>
      </c>
      <c r="C38" s="32">
        <v>22</v>
      </c>
      <c r="D38" s="32">
        <v>110</v>
      </c>
      <c r="E38" s="32">
        <v>10867</v>
      </c>
      <c r="F38" s="32">
        <v>3910</v>
      </c>
      <c r="G38" s="32">
        <v>926</v>
      </c>
      <c r="H38" s="32">
        <v>540</v>
      </c>
      <c r="I38" s="32">
        <v>5377</v>
      </c>
      <c r="J38" s="32">
        <v>4437</v>
      </c>
      <c r="K38" s="32">
        <v>418</v>
      </c>
      <c r="L38" s="32">
        <v>1936</v>
      </c>
      <c r="M38" s="32">
        <v>160</v>
      </c>
    </row>
    <row r="39" spans="1:13" ht="22.7" customHeight="1">
      <c r="A39" s="70" t="s">
        <v>49</v>
      </c>
      <c r="B39" s="71" t="s">
        <v>302</v>
      </c>
      <c r="C39" s="32">
        <v>27</v>
      </c>
      <c r="D39" s="32">
        <v>145</v>
      </c>
      <c r="E39" s="32">
        <v>11611</v>
      </c>
      <c r="F39" s="32">
        <v>2535</v>
      </c>
      <c r="G39" s="32">
        <v>619</v>
      </c>
      <c r="H39" s="32">
        <v>716</v>
      </c>
      <c r="I39" s="32">
        <v>3870</v>
      </c>
      <c r="J39" s="32">
        <v>8105</v>
      </c>
      <c r="K39" s="32">
        <v>623</v>
      </c>
      <c r="L39" s="32">
        <v>1927</v>
      </c>
      <c r="M39" s="32">
        <v>245</v>
      </c>
    </row>
    <row r="40" spans="1:13" ht="25.5" customHeight="1">
      <c r="A40" s="70" t="s">
        <v>352</v>
      </c>
      <c r="B40" s="71" t="s">
        <v>302</v>
      </c>
      <c r="C40" s="32">
        <v>13</v>
      </c>
      <c r="D40" s="32">
        <v>107</v>
      </c>
      <c r="E40" s="32">
        <v>5545</v>
      </c>
      <c r="F40" s="32">
        <v>985</v>
      </c>
      <c r="G40" s="32">
        <v>150</v>
      </c>
      <c r="H40" s="32">
        <v>149</v>
      </c>
      <c r="I40" s="32">
        <v>1284</v>
      </c>
      <c r="J40" s="32">
        <v>3427</v>
      </c>
      <c r="K40" s="32">
        <v>152</v>
      </c>
      <c r="L40" s="32">
        <v>2348</v>
      </c>
      <c r="M40" s="32">
        <v>112</v>
      </c>
    </row>
    <row r="41" spans="1:13" ht="22.7" customHeight="1">
      <c r="A41" s="70" t="s">
        <v>51</v>
      </c>
      <c r="B41" s="71" t="s">
        <v>265</v>
      </c>
      <c r="C41" s="32">
        <v>27</v>
      </c>
      <c r="D41" s="32">
        <v>145</v>
      </c>
      <c r="E41" s="32">
        <v>13831</v>
      </c>
      <c r="F41" s="32">
        <v>6012</v>
      </c>
      <c r="G41" s="32">
        <v>1860</v>
      </c>
      <c r="H41" s="32">
        <v>966</v>
      </c>
      <c r="I41" s="32">
        <v>8838</v>
      </c>
      <c r="J41" s="32">
        <v>9308</v>
      </c>
      <c r="K41" s="32">
        <v>776</v>
      </c>
      <c r="L41" s="32">
        <v>3734</v>
      </c>
      <c r="M41" s="32">
        <v>274</v>
      </c>
    </row>
    <row r="42" spans="1:13" ht="25.5" customHeight="1">
      <c r="A42" s="70" t="s">
        <v>353</v>
      </c>
      <c r="B42" s="71" t="s">
        <v>273</v>
      </c>
      <c r="C42" s="32">
        <v>12</v>
      </c>
      <c r="D42" s="32">
        <v>46</v>
      </c>
      <c r="E42" s="32">
        <v>3029</v>
      </c>
      <c r="F42" s="32">
        <v>1052</v>
      </c>
      <c r="G42" s="32">
        <v>248</v>
      </c>
      <c r="H42" s="32">
        <v>153</v>
      </c>
      <c r="I42" s="32">
        <v>1453</v>
      </c>
      <c r="J42" s="32">
        <v>1866</v>
      </c>
      <c r="K42" s="32">
        <v>76</v>
      </c>
      <c r="L42" s="32">
        <v>687</v>
      </c>
      <c r="M42" s="32">
        <v>46</v>
      </c>
    </row>
    <row r="43" spans="1:13" ht="22.7" customHeight="1">
      <c r="A43" s="70" t="s">
        <v>53</v>
      </c>
      <c r="B43" s="71" t="s">
        <v>266</v>
      </c>
      <c r="C43" s="32">
        <v>13</v>
      </c>
      <c r="D43" s="32">
        <v>65</v>
      </c>
      <c r="E43" s="32">
        <v>5856</v>
      </c>
      <c r="F43" s="32">
        <v>614</v>
      </c>
      <c r="G43" s="32">
        <v>213</v>
      </c>
      <c r="H43" s="32">
        <v>189</v>
      </c>
      <c r="I43" s="32">
        <v>1016</v>
      </c>
      <c r="J43" s="32">
        <v>2591</v>
      </c>
      <c r="K43" s="32">
        <v>304</v>
      </c>
      <c r="L43" s="32">
        <v>1266</v>
      </c>
      <c r="M43" s="32">
        <v>251</v>
      </c>
    </row>
    <row r="44" spans="1:13" ht="22.7" customHeight="1">
      <c r="A44" s="70" t="s">
        <v>54</v>
      </c>
      <c r="B44" s="71" t="s">
        <v>267</v>
      </c>
      <c r="C44" s="32">
        <v>14</v>
      </c>
      <c r="D44" s="32">
        <v>55</v>
      </c>
      <c r="E44" s="32">
        <v>3322</v>
      </c>
      <c r="F44" s="32">
        <v>3091</v>
      </c>
      <c r="G44" s="32">
        <v>705</v>
      </c>
      <c r="H44" s="32">
        <v>313</v>
      </c>
      <c r="I44" s="32">
        <v>4109</v>
      </c>
      <c r="J44" s="32">
        <v>2297</v>
      </c>
      <c r="K44" s="32">
        <v>212</v>
      </c>
      <c r="L44" s="32">
        <v>1263</v>
      </c>
      <c r="M44" s="32">
        <v>28</v>
      </c>
    </row>
    <row r="45" spans="1:13" ht="25.5" customHeight="1">
      <c r="A45" s="70" t="s">
        <v>46</v>
      </c>
      <c r="B45" s="71" t="s">
        <v>268</v>
      </c>
      <c r="C45" s="32">
        <v>24</v>
      </c>
      <c r="D45" s="32">
        <v>110</v>
      </c>
      <c r="E45" s="32">
        <v>11207</v>
      </c>
      <c r="F45" s="32">
        <v>7564</v>
      </c>
      <c r="G45" s="32">
        <v>1521</v>
      </c>
      <c r="H45" s="32">
        <v>705</v>
      </c>
      <c r="I45" s="32">
        <v>9789</v>
      </c>
      <c r="J45" s="32">
        <v>7482</v>
      </c>
      <c r="K45" s="32">
        <v>281</v>
      </c>
      <c r="L45" s="32">
        <v>921</v>
      </c>
      <c r="M45" s="32">
        <v>57</v>
      </c>
    </row>
    <row r="46" spans="1:13" ht="22.7" customHeight="1">
      <c r="A46" s="70" t="s">
        <v>33</v>
      </c>
      <c r="B46" s="71" t="s">
        <v>269</v>
      </c>
      <c r="C46" s="32">
        <v>16</v>
      </c>
      <c r="D46" s="32">
        <v>107</v>
      </c>
      <c r="E46" s="32">
        <v>12539</v>
      </c>
      <c r="F46" s="32">
        <v>2761</v>
      </c>
      <c r="G46" s="32">
        <v>419</v>
      </c>
      <c r="H46" s="32">
        <v>296</v>
      </c>
      <c r="I46" s="32">
        <v>3476</v>
      </c>
      <c r="J46" s="32">
        <v>7189</v>
      </c>
      <c r="K46" s="32">
        <v>318</v>
      </c>
      <c r="L46" s="32">
        <v>1899</v>
      </c>
      <c r="M46" s="32">
        <v>103</v>
      </c>
    </row>
    <row r="47" spans="1:13" ht="25.5" customHeight="1">
      <c r="A47" s="70" t="s">
        <v>21</v>
      </c>
      <c r="B47" s="71" t="s">
        <v>333</v>
      </c>
      <c r="C47" s="32">
        <v>19</v>
      </c>
      <c r="D47" s="32">
        <v>112</v>
      </c>
      <c r="E47" s="32">
        <v>10238</v>
      </c>
      <c r="F47" s="32">
        <v>1192</v>
      </c>
      <c r="G47" s="32">
        <v>602</v>
      </c>
      <c r="H47" s="32">
        <v>788</v>
      </c>
      <c r="I47" s="32">
        <v>2582</v>
      </c>
      <c r="J47" s="32">
        <v>6887</v>
      </c>
      <c r="K47" s="32">
        <v>485</v>
      </c>
      <c r="L47" s="32">
        <v>2212</v>
      </c>
      <c r="M47" s="32">
        <v>122</v>
      </c>
    </row>
    <row r="48" spans="1:13" ht="22.7" customHeight="1">
      <c r="A48" s="70" t="s">
        <v>56</v>
      </c>
      <c r="B48" s="71" t="s">
        <v>271</v>
      </c>
      <c r="C48" s="32">
        <v>13</v>
      </c>
      <c r="D48" s="32">
        <v>65</v>
      </c>
      <c r="E48" s="32">
        <v>7248</v>
      </c>
      <c r="F48" s="32">
        <v>4391</v>
      </c>
      <c r="G48" s="32">
        <v>147</v>
      </c>
      <c r="H48" s="32">
        <v>1194</v>
      </c>
      <c r="I48" s="32">
        <v>5732</v>
      </c>
      <c r="J48" s="32">
        <v>4352</v>
      </c>
      <c r="K48" s="32">
        <v>114</v>
      </c>
      <c r="L48" s="32">
        <v>777</v>
      </c>
      <c r="M48" s="32">
        <v>51</v>
      </c>
    </row>
    <row r="49" spans="1:13" ht="22.7" customHeight="1">
      <c r="A49" s="70" t="s">
        <v>42</v>
      </c>
      <c r="B49" s="71" t="s">
        <v>272</v>
      </c>
      <c r="C49" s="32">
        <v>20</v>
      </c>
      <c r="D49" s="32">
        <v>87</v>
      </c>
      <c r="E49" s="32">
        <v>7410</v>
      </c>
      <c r="F49" s="32">
        <v>3861</v>
      </c>
      <c r="G49" s="32">
        <v>291</v>
      </c>
      <c r="H49" s="32">
        <v>491</v>
      </c>
      <c r="I49" s="32">
        <v>4644</v>
      </c>
      <c r="J49" s="32">
        <v>4534</v>
      </c>
      <c r="K49" s="32">
        <v>320</v>
      </c>
      <c r="L49" s="32">
        <v>1666</v>
      </c>
      <c r="M49" s="32">
        <v>86</v>
      </c>
    </row>
    <row r="50" spans="1:13" ht="25.5" customHeight="1">
      <c r="A50" s="70" t="s">
        <v>57</v>
      </c>
      <c r="B50" s="71" t="s">
        <v>273</v>
      </c>
      <c r="C50" s="32">
        <v>16</v>
      </c>
      <c r="D50" s="32">
        <v>98</v>
      </c>
      <c r="E50" s="32">
        <v>8958</v>
      </c>
      <c r="F50" s="32">
        <v>1926</v>
      </c>
      <c r="G50" s="32">
        <v>144</v>
      </c>
      <c r="H50" s="32">
        <v>490</v>
      </c>
      <c r="I50" s="32">
        <v>2559</v>
      </c>
      <c r="J50" s="32">
        <v>5831</v>
      </c>
      <c r="K50" s="32">
        <v>598</v>
      </c>
      <c r="L50" s="32">
        <v>2770</v>
      </c>
      <c r="M50" s="32">
        <v>430</v>
      </c>
    </row>
    <row r="51" spans="1:13" ht="22.7" customHeight="1">
      <c r="A51" s="70" t="s">
        <v>36</v>
      </c>
      <c r="B51" s="71" t="s">
        <v>276</v>
      </c>
      <c r="C51" s="32">
        <v>12</v>
      </c>
      <c r="D51" s="32">
        <v>68</v>
      </c>
      <c r="E51" s="32">
        <v>3336</v>
      </c>
      <c r="F51" s="32">
        <v>600</v>
      </c>
      <c r="G51" s="32">
        <v>58</v>
      </c>
      <c r="H51" s="32">
        <v>116</v>
      </c>
      <c r="I51" s="32">
        <v>774</v>
      </c>
      <c r="J51" s="32">
        <v>2727</v>
      </c>
      <c r="K51" s="32">
        <v>203</v>
      </c>
      <c r="L51" s="32">
        <v>1707</v>
      </c>
      <c r="M51" s="32">
        <v>169</v>
      </c>
    </row>
    <row r="52" spans="1:13" ht="25.5" customHeight="1">
      <c r="A52" s="70" t="s">
        <v>58</v>
      </c>
      <c r="B52" s="71" t="s">
        <v>277</v>
      </c>
      <c r="C52" s="32">
        <v>16</v>
      </c>
      <c r="D52" s="32">
        <v>93</v>
      </c>
      <c r="E52" s="32">
        <v>9360</v>
      </c>
      <c r="F52" s="32">
        <v>1580</v>
      </c>
      <c r="G52" s="32">
        <v>162</v>
      </c>
      <c r="H52" s="32">
        <v>503</v>
      </c>
      <c r="I52" s="32">
        <v>2245</v>
      </c>
      <c r="J52" s="32">
        <v>6094</v>
      </c>
      <c r="K52" s="32">
        <v>433</v>
      </c>
      <c r="L52" s="32">
        <v>1761</v>
      </c>
      <c r="M52" s="32">
        <v>293</v>
      </c>
    </row>
    <row r="53" spans="1:13" ht="22.7" customHeight="1">
      <c r="A53" s="70" t="s">
        <v>60</v>
      </c>
      <c r="B53" s="71" t="s">
        <v>273</v>
      </c>
      <c r="C53" s="32">
        <v>22</v>
      </c>
      <c r="D53" s="32">
        <v>108</v>
      </c>
      <c r="E53" s="32">
        <v>6724</v>
      </c>
      <c r="F53" s="32">
        <v>2884</v>
      </c>
      <c r="G53" s="32">
        <v>644</v>
      </c>
      <c r="H53" s="32">
        <v>217</v>
      </c>
      <c r="I53" s="32">
        <v>3745</v>
      </c>
      <c r="J53" s="32">
        <v>4465</v>
      </c>
      <c r="K53" s="32">
        <v>242</v>
      </c>
      <c r="L53" s="32">
        <v>2506</v>
      </c>
      <c r="M53" s="32">
        <v>128</v>
      </c>
    </row>
    <row r="54" spans="1:13" ht="22.7" customHeight="1">
      <c r="A54" s="70" t="s">
        <v>61</v>
      </c>
      <c r="B54" s="71" t="s">
        <v>279</v>
      </c>
      <c r="C54" s="32">
        <v>22</v>
      </c>
      <c r="D54" s="32">
        <v>87</v>
      </c>
      <c r="E54" s="32">
        <v>7092</v>
      </c>
      <c r="F54" s="32">
        <v>4722</v>
      </c>
      <c r="G54" s="32">
        <v>2700</v>
      </c>
      <c r="H54" s="32">
        <v>322</v>
      </c>
      <c r="I54" s="32">
        <v>7744</v>
      </c>
      <c r="J54" s="32">
        <v>5810</v>
      </c>
      <c r="K54" s="32">
        <v>490</v>
      </c>
      <c r="L54" s="32">
        <v>2231</v>
      </c>
      <c r="M54" s="32">
        <v>210</v>
      </c>
    </row>
    <row r="55" spans="1:13" ht="25.5" customHeight="1">
      <c r="A55" s="70" t="s">
        <v>26</v>
      </c>
      <c r="B55" s="71" t="s">
        <v>280</v>
      </c>
      <c r="C55" s="32">
        <v>11</v>
      </c>
      <c r="D55" s="32">
        <v>64</v>
      </c>
      <c r="E55" s="32">
        <v>9764</v>
      </c>
      <c r="F55" s="32">
        <v>1602</v>
      </c>
      <c r="G55" s="32">
        <v>111</v>
      </c>
      <c r="H55" s="32">
        <v>664</v>
      </c>
      <c r="I55" s="32">
        <v>2378</v>
      </c>
      <c r="J55" s="32">
        <v>3522</v>
      </c>
      <c r="K55" s="32">
        <v>105</v>
      </c>
      <c r="L55" s="32">
        <v>545</v>
      </c>
      <c r="M55" s="32">
        <v>59</v>
      </c>
    </row>
    <row r="56" spans="1:13" ht="22.7" customHeight="1">
      <c r="A56" s="70" t="s">
        <v>354</v>
      </c>
      <c r="B56" s="71" t="s">
        <v>281</v>
      </c>
      <c r="C56" s="32">
        <v>13</v>
      </c>
      <c r="D56" s="32">
        <v>58</v>
      </c>
      <c r="E56" s="32">
        <v>3825</v>
      </c>
      <c r="F56" s="32">
        <v>1157</v>
      </c>
      <c r="G56" s="32">
        <v>186</v>
      </c>
      <c r="H56" s="32">
        <v>70</v>
      </c>
      <c r="I56" s="32">
        <v>1412</v>
      </c>
      <c r="J56" s="32">
        <v>2458</v>
      </c>
      <c r="K56" s="32">
        <v>369</v>
      </c>
      <c r="L56" s="32">
        <v>497</v>
      </c>
      <c r="M56" s="32">
        <v>41</v>
      </c>
    </row>
    <row r="57" spans="1:13" ht="25.5" customHeight="1">
      <c r="A57" s="70" t="s">
        <v>63</v>
      </c>
      <c r="B57" s="71" t="s">
        <v>334</v>
      </c>
      <c r="C57" s="32">
        <v>16</v>
      </c>
      <c r="D57" s="32">
        <v>100</v>
      </c>
      <c r="E57" s="32">
        <v>5690</v>
      </c>
      <c r="F57" s="32">
        <v>1322</v>
      </c>
      <c r="G57" s="32">
        <v>631</v>
      </c>
      <c r="H57" s="32">
        <v>419</v>
      </c>
      <c r="I57" s="32">
        <v>2373</v>
      </c>
      <c r="J57" s="32">
        <v>3698</v>
      </c>
      <c r="K57" s="32">
        <v>253</v>
      </c>
      <c r="L57" s="32">
        <v>2073</v>
      </c>
      <c r="M57" s="32">
        <v>161</v>
      </c>
    </row>
    <row r="58" spans="1:13" ht="22.7" customHeight="1">
      <c r="A58" s="70" t="s">
        <v>158</v>
      </c>
      <c r="B58" s="71" t="s">
        <v>283</v>
      </c>
      <c r="C58" s="32">
        <v>24</v>
      </c>
      <c r="D58" s="32">
        <v>105</v>
      </c>
      <c r="E58" s="32">
        <v>11175</v>
      </c>
      <c r="F58" s="32">
        <v>6469</v>
      </c>
      <c r="G58" s="32">
        <v>1735</v>
      </c>
      <c r="H58" s="32">
        <v>1046</v>
      </c>
      <c r="I58" s="32">
        <v>9250</v>
      </c>
      <c r="J58" s="32">
        <v>7104</v>
      </c>
      <c r="K58" s="32">
        <v>336</v>
      </c>
      <c r="L58" s="32">
        <v>2050</v>
      </c>
      <c r="M58" s="32">
        <v>128</v>
      </c>
    </row>
    <row r="59" spans="1:13" ht="22.7" customHeight="1">
      <c r="A59" s="70" t="s">
        <v>335</v>
      </c>
      <c r="B59" s="71" t="s">
        <v>336</v>
      </c>
      <c r="C59" s="32">
        <v>14</v>
      </c>
      <c r="D59" s="32">
        <v>0</v>
      </c>
      <c r="E59" s="32">
        <v>0</v>
      </c>
      <c r="F59" s="32">
        <v>0</v>
      </c>
      <c r="G59" s="32">
        <v>0</v>
      </c>
      <c r="H59" s="32">
        <v>0</v>
      </c>
      <c r="I59" s="32">
        <v>0</v>
      </c>
      <c r="J59" s="32">
        <v>0</v>
      </c>
      <c r="K59" s="32">
        <v>0</v>
      </c>
      <c r="L59" s="32">
        <v>0</v>
      </c>
      <c r="M59" s="32">
        <v>0</v>
      </c>
    </row>
    <row r="60" spans="1:13" ht="25.5" customHeight="1">
      <c r="A60" s="70" t="s">
        <v>193</v>
      </c>
      <c r="B60" s="71" t="s">
        <v>284</v>
      </c>
      <c r="C60" s="32">
        <v>39</v>
      </c>
      <c r="D60" s="32">
        <v>175</v>
      </c>
      <c r="E60" s="32">
        <v>28398</v>
      </c>
      <c r="F60" s="32">
        <v>21723</v>
      </c>
      <c r="G60" s="32">
        <v>2426</v>
      </c>
      <c r="H60" s="32">
        <v>2465</v>
      </c>
      <c r="I60" s="32">
        <v>26614</v>
      </c>
      <c r="J60" s="32">
        <v>17079</v>
      </c>
      <c r="K60" s="32">
        <v>99</v>
      </c>
      <c r="L60" s="32">
        <v>5078</v>
      </c>
      <c r="M60" s="32">
        <v>21</v>
      </c>
    </row>
    <row r="61" spans="1:13" ht="22.7" customHeight="1">
      <c r="A61" s="70" t="s">
        <v>65</v>
      </c>
      <c r="B61" s="71" t="s">
        <v>285</v>
      </c>
      <c r="C61" s="32">
        <v>12</v>
      </c>
      <c r="D61" s="32">
        <v>70</v>
      </c>
      <c r="E61" s="32">
        <v>5486</v>
      </c>
      <c r="F61" s="32">
        <v>551</v>
      </c>
      <c r="G61" s="32">
        <v>47</v>
      </c>
      <c r="H61" s="32">
        <v>255</v>
      </c>
      <c r="I61" s="32">
        <v>852</v>
      </c>
      <c r="J61" s="32">
        <v>4218</v>
      </c>
      <c r="K61" s="32">
        <v>226</v>
      </c>
      <c r="L61" s="32">
        <v>1906</v>
      </c>
      <c r="M61" s="32">
        <v>146</v>
      </c>
    </row>
    <row r="62" spans="1:13" ht="22.7" customHeight="1">
      <c r="A62" s="70" t="s">
        <v>66</v>
      </c>
      <c r="B62" s="71" t="s">
        <v>286</v>
      </c>
      <c r="C62" s="32">
        <v>13</v>
      </c>
      <c r="D62" s="32">
        <v>89</v>
      </c>
      <c r="E62" s="32">
        <v>6496</v>
      </c>
      <c r="F62" s="32">
        <v>1734</v>
      </c>
      <c r="G62" s="32">
        <v>261</v>
      </c>
      <c r="H62" s="32">
        <v>209</v>
      </c>
      <c r="I62" s="32">
        <v>2205</v>
      </c>
      <c r="J62" s="32">
        <v>5068</v>
      </c>
      <c r="K62" s="32">
        <v>500</v>
      </c>
      <c r="L62" s="32">
        <v>2351</v>
      </c>
      <c r="M62" s="32">
        <v>177</v>
      </c>
    </row>
    <row r="63" spans="1:13" ht="22.7" customHeight="1">
      <c r="A63" s="70" t="s">
        <v>67</v>
      </c>
      <c r="B63" s="71" t="s">
        <v>315</v>
      </c>
      <c r="C63" s="32">
        <v>21</v>
      </c>
      <c r="D63" s="32">
        <v>87</v>
      </c>
      <c r="E63" s="32">
        <v>8580</v>
      </c>
      <c r="F63" s="32">
        <v>2990</v>
      </c>
      <c r="G63" s="32">
        <v>469</v>
      </c>
      <c r="H63" s="32">
        <v>543</v>
      </c>
      <c r="I63" s="32">
        <v>4003</v>
      </c>
      <c r="J63" s="32">
        <v>4679</v>
      </c>
      <c r="K63" s="32">
        <v>138</v>
      </c>
      <c r="L63" s="32">
        <v>1738</v>
      </c>
      <c r="M63" s="32">
        <v>48</v>
      </c>
    </row>
    <row r="64" spans="1:13" ht="25.5" customHeight="1">
      <c r="A64" s="70" t="s">
        <v>68</v>
      </c>
      <c r="B64" s="71" t="s">
        <v>288</v>
      </c>
      <c r="C64" s="32">
        <v>14</v>
      </c>
      <c r="D64" s="32">
        <v>93</v>
      </c>
      <c r="E64" s="32">
        <v>5583</v>
      </c>
      <c r="F64" s="32">
        <v>1036</v>
      </c>
      <c r="G64" s="32">
        <v>40</v>
      </c>
      <c r="H64" s="32">
        <v>329</v>
      </c>
      <c r="I64" s="32">
        <v>1405</v>
      </c>
      <c r="J64" s="32">
        <v>3490</v>
      </c>
      <c r="K64" s="32">
        <v>146</v>
      </c>
      <c r="L64" s="32">
        <v>2033</v>
      </c>
      <c r="M64" s="32">
        <v>115</v>
      </c>
    </row>
    <row r="65" spans="1:13" ht="22.7" customHeight="1">
      <c r="A65" s="70" t="s">
        <v>355</v>
      </c>
      <c r="B65" s="71" t="s">
        <v>337</v>
      </c>
      <c r="C65" s="32">
        <v>7</v>
      </c>
      <c r="D65" s="32">
        <v>41</v>
      </c>
      <c r="E65" s="32">
        <v>1605</v>
      </c>
      <c r="F65" s="32">
        <v>592</v>
      </c>
      <c r="G65" s="32">
        <v>69</v>
      </c>
      <c r="H65" s="32">
        <v>183</v>
      </c>
      <c r="I65" s="32">
        <v>843</v>
      </c>
      <c r="J65" s="32">
        <v>1254</v>
      </c>
      <c r="K65" s="32">
        <v>44</v>
      </c>
      <c r="L65" s="32">
        <v>591</v>
      </c>
      <c r="M65" s="32">
        <v>26</v>
      </c>
    </row>
    <row r="66" spans="1:13" ht="25.5" customHeight="1">
      <c r="A66" s="70" t="s">
        <v>50</v>
      </c>
      <c r="B66" s="71" t="s">
        <v>289</v>
      </c>
      <c r="C66" s="32">
        <v>17</v>
      </c>
      <c r="D66" s="32">
        <v>84</v>
      </c>
      <c r="E66" s="32">
        <v>9090</v>
      </c>
      <c r="F66" s="32">
        <v>3991</v>
      </c>
      <c r="G66" s="32">
        <v>265</v>
      </c>
      <c r="H66" s="32">
        <v>800</v>
      </c>
      <c r="I66" s="32">
        <v>5056</v>
      </c>
      <c r="J66" s="32">
        <v>6564</v>
      </c>
      <c r="K66" s="32">
        <v>361</v>
      </c>
      <c r="L66" s="32">
        <v>1932</v>
      </c>
      <c r="M66" s="32">
        <v>167</v>
      </c>
    </row>
    <row r="67" spans="1:13" ht="22.7" customHeight="1">
      <c r="A67" s="70" t="s">
        <v>29</v>
      </c>
      <c r="B67" s="71" t="s">
        <v>290</v>
      </c>
      <c r="C67" s="32">
        <v>16</v>
      </c>
      <c r="D67" s="32">
        <v>66</v>
      </c>
      <c r="E67" s="32">
        <v>5161</v>
      </c>
      <c r="F67" s="32">
        <v>3178</v>
      </c>
      <c r="G67" s="32">
        <v>1246</v>
      </c>
      <c r="H67" s="32">
        <v>425</v>
      </c>
      <c r="I67" s="32">
        <v>4850</v>
      </c>
      <c r="J67" s="32">
        <v>3648</v>
      </c>
      <c r="K67" s="32">
        <v>289</v>
      </c>
      <c r="L67" s="32">
        <v>1699</v>
      </c>
      <c r="M67" s="32">
        <v>126</v>
      </c>
    </row>
    <row r="68" spans="1:13" ht="22.7" customHeight="1">
      <c r="A68" s="70" t="s">
        <v>70</v>
      </c>
      <c r="B68" s="71" t="s">
        <v>318</v>
      </c>
      <c r="C68" s="32">
        <v>16</v>
      </c>
      <c r="D68" s="32">
        <v>72</v>
      </c>
      <c r="E68" s="32">
        <v>5986</v>
      </c>
      <c r="F68" s="32">
        <v>7315</v>
      </c>
      <c r="G68" s="32">
        <v>1715</v>
      </c>
      <c r="H68" s="32">
        <v>449</v>
      </c>
      <c r="I68" s="32">
        <v>9479</v>
      </c>
      <c r="J68" s="32">
        <v>2997</v>
      </c>
      <c r="K68" s="32">
        <v>117</v>
      </c>
      <c r="L68" s="32">
        <v>1145</v>
      </c>
      <c r="M68" s="32">
        <v>90</v>
      </c>
    </row>
    <row r="69" spans="1:13" ht="25.5" customHeight="1">
      <c r="A69" s="70" t="s">
        <v>62</v>
      </c>
      <c r="B69" s="71" t="s">
        <v>292</v>
      </c>
      <c r="C69" s="32">
        <v>15</v>
      </c>
      <c r="D69" s="32">
        <v>73</v>
      </c>
      <c r="E69" s="32">
        <v>3972</v>
      </c>
      <c r="F69" s="32">
        <v>2359</v>
      </c>
      <c r="G69" s="32">
        <v>549</v>
      </c>
      <c r="H69" s="32">
        <v>137</v>
      </c>
      <c r="I69" s="32">
        <v>3045</v>
      </c>
      <c r="J69" s="32">
        <v>2539</v>
      </c>
      <c r="K69" s="32">
        <v>220</v>
      </c>
      <c r="L69" s="32">
        <v>1731</v>
      </c>
      <c r="M69" s="32">
        <v>88</v>
      </c>
    </row>
    <row r="70" spans="1:13" ht="22.7" customHeight="1">
      <c r="A70" s="70" t="s">
        <v>23</v>
      </c>
      <c r="B70" s="71" t="s">
        <v>338</v>
      </c>
      <c r="C70" s="32">
        <v>23</v>
      </c>
      <c r="D70" s="32">
        <v>147</v>
      </c>
      <c r="E70" s="32">
        <v>11782</v>
      </c>
      <c r="F70" s="32">
        <v>1214</v>
      </c>
      <c r="G70" s="32">
        <v>233</v>
      </c>
      <c r="H70" s="32">
        <v>459</v>
      </c>
      <c r="I70" s="32">
        <v>1906</v>
      </c>
      <c r="J70" s="32">
        <v>6154</v>
      </c>
      <c r="K70" s="32">
        <v>428</v>
      </c>
      <c r="L70" s="32">
        <v>2977</v>
      </c>
      <c r="M70" s="32">
        <v>153</v>
      </c>
    </row>
    <row r="71" spans="1:13" ht="25.5" customHeight="1">
      <c r="A71" s="70" t="s">
        <v>71</v>
      </c>
      <c r="B71" s="71" t="s">
        <v>294</v>
      </c>
      <c r="C71" s="32">
        <v>9</v>
      </c>
      <c r="D71" s="32">
        <v>39</v>
      </c>
      <c r="E71" s="32">
        <v>1757</v>
      </c>
      <c r="F71" s="32">
        <v>606</v>
      </c>
      <c r="G71" s="32">
        <v>72</v>
      </c>
      <c r="H71" s="32">
        <v>78</v>
      </c>
      <c r="I71" s="32">
        <v>755</v>
      </c>
      <c r="J71" s="32">
        <v>1363</v>
      </c>
      <c r="K71" s="32">
        <v>100</v>
      </c>
      <c r="L71" s="32">
        <v>932</v>
      </c>
      <c r="M71" s="32">
        <v>60</v>
      </c>
    </row>
    <row r="72" spans="1:13" ht="22.7" customHeight="1">
      <c r="A72" s="70" t="s">
        <v>55</v>
      </c>
      <c r="B72" s="71" t="s">
        <v>295</v>
      </c>
      <c r="C72" s="32">
        <v>28</v>
      </c>
      <c r="D72" s="32">
        <v>109</v>
      </c>
      <c r="E72" s="32">
        <v>33238</v>
      </c>
      <c r="F72" s="32">
        <v>5763</v>
      </c>
      <c r="G72" s="32">
        <v>1370</v>
      </c>
      <c r="H72" s="32">
        <v>1510</v>
      </c>
      <c r="I72" s="32">
        <v>8643</v>
      </c>
      <c r="J72" s="32">
        <v>11609</v>
      </c>
      <c r="K72" s="32">
        <v>857</v>
      </c>
      <c r="L72" s="32">
        <v>445</v>
      </c>
      <c r="M72" s="32">
        <v>66</v>
      </c>
    </row>
    <row r="73" spans="1:13" ht="22.7" customHeight="1">
      <c r="A73" s="70" t="s">
        <v>41</v>
      </c>
      <c r="B73" s="71" t="s">
        <v>339</v>
      </c>
      <c r="C73" s="32">
        <v>35</v>
      </c>
      <c r="D73" s="32">
        <v>0</v>
      </c>
      <c r="E73" s="32">
        <v>0</v>
      </c>
      <c r="F73" s="32">
        <v>0</v>
      </c>
      <c r="G73" s="32">
        <v>0</v>
      </c>
      <c r="H73" s="32">
        <v>0</v>
      </c>
      <c r="I73" s="32">
        <v>0</v>
      </c>
      <c r="J73" s="32">
        <v>0</v>
      </c>
      <c r="K73" s="32">
        <v>0</v>
      </c>
      <c r="L73" s="32">
        <v>0</v>
      </c>
      <c r="M73" s="32">
        <v>0</v>
      </c>
    </row>
    <row r="74" spans="1:13" ht="25.5" customHeight="1">
      <c r="A74" s="70" t="s">
        <v>64</v>
      </c>
      <c r="B74" s="71" t="s">
        <v>297</v>
      </c>
      <c r="C74" s="32">
        <v>15</v>
      </c>
      <c r="D74" s="32">
        <v>81</v>
      </c>
      <c r="E74" s="32">
        <v>8524</v>
      </c>
      <c r="F74" s="32">
        <v>1987</v>
      </c>
      <c r="G74" s="32">
        <v>295</v>
      </c>
      <c r="H74" s="32">
        <v>595</v>
      </c>
      <c r="I74" s="32">
        <v>2877</v>
      </c>
      <c r="J74" s="32">
        <v>4240</v>
      </c>
      <c r="K74" s="32">
        <v>130</v>
      </c>
      <c r="L74" s="32">
        <v>2343</v>
      </c>
      <c r="M74" s="32">
        <v>122</v>
      </c>
    </row>
    <row r="75" spans="1:13" ht="22.7" customHeight="1">
      <c r="A75" s="70" t="s">
        <v>31</v>
      </c>
      <c r="B75" s="71" t="s">
        <v>298</v>
      </c>
      <c r="C75" s="32">
        <v>15</v>
      </c>
      <c r="D75" s="32">
        <v>77</v>
      </c>
      <c r="E75" s="32">
        <v>7451</v>
      </c>
      <c r="F75" s="32">
        <v>4186</v>
      </c>
      <c r="G75" s="32">
        <v>379</v>
      </c>
      <c r="H75" s="32">
        <v>564</v>
      </c>
      <c r="I75" s="32">
        <v>5129</v>
      </c>
      <c r="J75" s="32">
        <v>3959</v>
      </c>
      <c r="K75" s="32">
        <v>204</v>
      </c>
      <c r="L75" s="32">
        <v>1569</v>
      </c>
      <c r="M75" s="32">
        <v>91</v>
      </c>
    </row>
    <row r="76" spans="1:13" ht="25.5" customHeight="1">
      <c r="A76" s="70" t="s">
        <v>59</v>
      </c>
      <c r="B76" s="71" t="s">
        <v>299</v>
      </c>
      <c r="C76" s="32">
        <v>20</v>
      </c>
      <c r="D76" s="32">
        <v>120</v>
      </c>
      <c r="E76" s="32">
        <v>15615</v>
      </c>
      <c r="F76" s="32">
        <v>2136</v>
      </c>
      <c r="G76" s="32">
        <v>142</v>
      </c>
      <c r="H76" s="32">
        <v>871</v>
      </c>
      <c r="I76" s="32">
        <v>3149</v>
      </c>
      <c r="J76" s="32">
        <v>9898</v>
      </c>
      <c r="K76" s="32">
        <v>306</v>
      </c>
      <c r="L76" s="32">
        <v>2399</v>
      </c>
      <c r="M76" s="32">
        <v>118</v>
      </c>
    </row>
    <row r="77" spans="1:13" ht="22.7" customHeight="1">
      <c r="A77" s="70" t="s">
        <v>38</v>
      </c>
      <c r="B77" s="71" t="s">
        <v>300</v>
      </c>
      <c r="C77" s="32">
        <v>17</v>
      </c>
      <c r="D77" s="32">
        <v>110</v>
      </c>
      <c r="E77" s="32">
        <v>7628</v>
      </c>
      <c r="F77" s="32">
        <v>1464</v>
      </c>
      <c r="G77" s="32">
        <v>272</v>
      </c>
      <c r="H77" s="32">
        <v>443</v>
      </c>
      <c r="I77" s="32">
        <v>2179</v>
      </c>
      <c r="J77" s="32">
        <v>5761</v>
      </c>
      <c r="K77" s="32">
        <v>924</v>
      </c>
      <c r="L77" s="32">
        <v>2495</v>
      </c>
      <c r="M77" s="32">
        <v>174</v>
      </c>
    </row>
    <row r="78" spans="1:13" ht="22.7" customHeight="1">
      <c r="A78" s="70" t="s">
        <v>356</v>
      </c>
      <c r="B78" s="71" t="s">
        <v>340</v>
      </c>
      <c r="C78" s="32">
        <v>8</v>
      </c>
      <c r="D78" s="32">
        <v>39</v>
      </c>
      <c r="E78" s="32">
        <v>2090</v>
      </c>
      <c r="F78" s="32">
        <v>307</v>
      </c>
      <c r="G78" s="32">
        <v>62</v>
      </c>
      <c r="H78" s="32">
        <v>80</v>
      </c>
      <c r="I78" s="32">
        <v>448</v>
      </c>
      <c r="J78" s="32">
        <v>1300</v>
      </c>
      <c r="K78" s="32">
        <v>17</v>
      </c>
      <c r="L78" s="32">
        <v>1300</v>
      </c>
      <c r="M78" s="32">
        <v>17</v>
      </c>
    </row>
    <row r="79" spans="1:13" ht="25.5" customHeight="1">
      <c r="A79" s="70" t="s">
        <v>69</v>
      </c>
      <c r="B79" s="71" t="s">
        <v>301</v>
      </c>
      <c r="C79" s="32">
        <v>15</v>
      </c>
      <c r="D79" s="32">
        <v>108</v>
      </c>
      <c r="E79" s="32">
        <v>9436</v>
      </c>
      <c r="F79" s="32">
        <v>1064</v>
      </c>
      <c r="G79" s="32">
        <v>115</v>
      </c>
      <c r="H79" s="32">
        <v>658</v>
      </c>
      <c r="I79" s="32">
        <v>1837</v>
      </c>
      <c r="J79" s="32">
        <v>6398</v>
      </c>
      <c r="K79" s="32">
        <v>434</v>
      </c>
      <c r="L79" s="32">
        <v>1612</v>
      </c>
      <c r="M79" s="32">
        <v>121</v>
      </c>
    </row>
    <row r="80" spans="1:13" ht="22.7" customHeight="1">
      <c r="A80" s="70" t="s">
        <v>341</v>
      </c>
      <c r="B80" s="71" t="s">
        <v>342</v>
      </c>
      <c r="C80" s="32">
        <v>8</v>
      </c>
      <c r="D80" s="32">
        <v>0</v>
      </c>
      <c r="E80" s="32">
        <v>0</v>
      </c>
      <c r="F80" s="32">
        <v>0</v>
      </c>
      <c r="G80" s="32">
        <v>0</v>
      </c>
      <c r="H80" s="32">
        <v>0</v>
      </c>
      <c r="I80" s="32">
        <v>0</v>
      </c>
      <c r="J80" s="32">
        <v>0</v>
      </c>
      <c r="K80" s="32">
        <v>0</v>
      </c>
      <c r="L80" s="32">
        <v>0</v>
      </c>
      <c r="M80" s="32">
        <v>0</v>
      </c>
    </row>
    <row r="81" spans="1:13" ht="25.5" customHeight="1">
      <c r="A81" s="70" t="s">
        <v>52</v>
      </c>
      <c r="B81" s="71" t="s">
        <v>303</v>
      </c>
      <c r="C81" s="32">
        <v>15</v>
      </c>
      <c r="D81" s="32">
        <v>88</v>
      </c>
      <c r="E81" s="32">
        <v>7947</v>
      </c>
      <c r="F81" s="32">
        <v>2018</v>
      </c>
      <c r="G81" s="32">
        <v>323</v>
      </c>
      <c r="H81" s="32">
        <v>330</v>
      </c>
      <c r="I81" s="32">
        <v>2671</v>
      </c>
      <c r="J81" s="32">
        <v>4979</v>
      </c>
      <c r="K81" s="32">
        <v>177</v>
      </c>
      <c r="L81" s="32">
        <v>2209</v>
      </c>
      <c r="M81" s="32">
        <v>56</v>
      </c>
    </row>
    <row r="82" spans="1:13" ht="22.7" customHeight="1">
      <c r="A82" s="70" t="s">
        <v>72</v>
      </c>
      <c r="B82" s="71" t="s">
        <v>304</v>
      </c>
      <c r="C82" s="32">
        <v>17</v>
      </c>
      <c r="D82" s="32">
        <v>122</v>
      </c>
      <c r="E82" s="32">
        <v>7535</v>
      </c>
      <c r="F82" s="32">
        <v>1012</v>
      </c>
      <c r="G82" s="32">
        <v>95</v>
      </c>
      <c r="H82" s="32">
        <v>478</v>
      </c>
      <c r="I82" s="32">
        <v>1586</v>
      </c>
      <c r="J82" s="32">
        <v>5043</v>
      </c>
      <c r="K82" s="32">
        <v>527</v>
      </c>
      <c r="L82" s="32">
        <v>3492</v>
      </c>
      <c r="M82" s="32">
        <v>327</v>
      </c>
    </row>
    <row r="83" spans="1:13" ht="22.7" customHeight="1">
      <c r="A83" s="70" t="s">
        <v>73</v>
      </c>
      <c r="B83" s="71" t="s">
        <v>343</v>
      </c>
      <c r="C83" s="32">
        <v>15</v>
      </c>
      <c r="D83" s="32">
        <v>69</v>
      </c>
      <c r="E83" s="32">
        <v>5647</v>
      </c>
      <c r="F83" s="32">
        <v>1053</v>
      </c>
      <c r="G83" s="32">
        <v>345</v>
      </c>
      <c r="H83" s="32">
        <v>398</v>
      </c>
      <c r="I83" s="32">
        <v>1797</v>
      </c>
      <c r="J83" s="32">
        <v>3787</v>
      </c>
      <c r="K83" s="32">
        <v>385</v>
      </c>
      <c r="L83" s="32">
        <v>1356</v>
      </c>
      <c r="M83" s="32">
        <v>128</v>
      </c>
    </row>
    <row r="84" spans="1:13" ht="25.5" customHeight="1">
      <c r="A84" s="70" t="s">
        <v>74</v>
      </c>
      <c r="B84" s="71" t="s">
        <v>306</v>
      </c>
      <c r="C84" s="32">
        <v>10</v>
      </c>
      <c r="D84" s="32">
        <v>36</v>
      </c>
      <c r="E84" s="32">
        <v>3407</v>
      </c>
      <c r="F84" s="32">
        <v>629</v>
      </c>
      <c r="G84" s="32">
        <v>76</v>
      </c>
      <c r="H84" s="32">
        <v>37</v>
      </c>
      <c r="I84" s="32">
        <v>742</v>
      </c>
      <c r="J84" s="32">
        <v>1669</v>
      </c>
      <c r="K84" s="32">
        <v>119</v>
      </c>
      <c r="L84" s="32">
        <v>596</v>
      </c>
      <c r="M84" s="32">
        <v>43</v>
      </c>
    </row>
    <row r="85" spans="1:13" ht="22.7" customHeight="1">
      <c r="A85" s="70" t="s">
        <v>13</v>
      </c>
      <c r="B85" s="71" t="s">
        <v>307</v>
      </c>
      <c r="C85" s="32">
        <v>12</v>
      </c>
      <c r="D85" s="32">
        <v>34</v>
      </c>
      <c r="E85" s="32">
        <v>4067</v>
      </c>
      <c r="F85" s="32">
        <v>3160</v>
      </c>
      <c r="G85" s="32">
        <v>1411</v>
      </c>
      <c r="H85" s="32">
        <v>51</v>
      </c>
      <c r="I85" s="32">
        <v>4621</v>
      </c>
      <c r="J85" s="32">
        <v>2037</v>
      </c>
      <c r="K85" s="32">
        <v>31</v>
      </c>
      <c r="L85" s="32">
        <v>1259</v>
      </c>
      <c r="M85" s="32">
        <v>28</v>
      </c>
    </row>
    <row r="86" spans="1:13" ht="25.5" customHeight="1">
      <c r="A86" s="70" t="s">
        <v>357</v>
      </c>
      <c r="B86" s="71" t="s">
        <v>319</v>
      </c>
      <c r="C86" s="32">
        <v>10</v>
      </c>
      <c r="D86" s="32">
        <v>37</v>
      </c>
      <c r="E86" s="32">
        <v>2116</v>
      </c>
      <c r="F86" s="32">
        <v>2277</v>
      </c>
      <c r="G86" s="32">
        <v>924</v>
      </c>
      <c r="H86" s="32">
        <v>40</v>
      </c>
      <c r="I86" s="32">
        <v>3240</v>
      </c>
      <c r="J86" s="32">
        <v>1309</v>
      </c>
      <c r="K86" s="32">
        <v>149</v>
      </c>
      <c r="L86" s="32">
        <v>693</v>
      </c>
      <c r="M86" s="32">
        <v>46</v>
      </c>
    </row>
    <row r="87" spans="1:13" ht="22.7" customHeight="1">
      <c r="A87" s="70" t="s">
        <v>358</v>
      </c>
      <c r="B87" s="71" t="s">
        <v>273</v>
      </c>
      <c r="C87" s="32">
        <v>13</v>
      </c>
      <c r="D87" s="32">
        <v>90</v>
      </c>
      <c r="E87" s="32">
        <v>6005</v>
      </c>
      <c r="F87" s="32">
        <v>1428</v>
      </c>
      <c r="G87" s="32">
        <v>30</v>
      </c>
      <c r="H87" s="32">
        <v>178</v>
      </c>
      <c r="I87" s="32">
        <v>1637</v>
      </c>
      <c r="J87" s="32">
        <v>3927</v>
      </c>
      <c r="K87" s="32">
        <v>322</v>
      </c>
      <c r="L87" s="32">
        <v>2229</v>
      </c>
      <c r="M87" s="32">
        <v>67</v>
      </c>
    </row>
    <row r="88" spans="1:13" ht="22.7" customHeight="1">
      <c r="A88" s="70" t="s">
        <v>309</v>
      </c>
      <c r="B88" s="72"/>
      <c r="C88" s="32">
        <v>37</v>
      </c>
      <c r="D88" s="32">
        <v>4</v>
      </c>
      <c r="E88" s="32">
        <v>187</v>
      </c>
      <c r="F88" s="32">
        <v>0</v>
      </c>
      <c r="G88" s="32">
        <v>0</v>
      </c>
      <c r="H88" s="32">
        <v>0</v>
      </c>
      <c r="I88" s="32">
        <v>0</v>
      </c>
      <c r="J88" s="32">
        <v>359</v>
      </c>
      <c r="K88" s="32">
        <v>108</v>
      </c>
      <c r="L88" s="32">
        <v>43</v>
      </c>
      <c r="M88" s="32">
        <v>41</v>
      </c>
    </row>
    <row r="89" spans="1:13" ht="25.5" customHeight="1">
      <c r="A89" s="73" t="s">
        <v>310</v>
      </c>
      <c r="B89" s="74"/>
      <c r="C89" s="75">
        <v>1319</v>
      </c>
      <c r="D89" s="75">
        <v>6341</v>
      </c>
      <c r="E89" s="75">
        <v>567166</v>
      </c>
      <c r="F89" s="75">
        <v>192957</v>
      </c>
      <c r="G89" s="75">
        <v>41423</v>
      </c>
      <c r="H89" s="75">
        <v>32357</v>
      </c>
      <c r="I89" s="75">
        <v>266738</v>
      </c>
      <c r="J89" s="75">
        <v>343334</v>
      </c>
      <c r="K89" s="75">
        <v>22954</v>
      </c>
      <c r="L89" s="75">
        <v>130160</v>
      </c>
      <c r="M89" s="75">
        <v>9578</v>
      </c>
    </row>
    <row r="90" spans="1:13" ht="14.1" customHeight="1"/>
    <row r="91" spans="1:13" ht="14.1" customHeight="1">
      <c r="A91" s="76" t="s">
        <v>344</v>
      </c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</row>
    <row r="92" spans="1:13" ht="14.1" customHeight="1">
      <c r="A92" s="77" t="s">
        <v>312</v>
      </c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</row>
  </sheetData>
  <mergeCells count="13">
    <mergeCell ref="A89:B89"/>
    <mergeCell ref="A91:M91"/>
    <mergeCell ref="A92:M92"/>
    <mergeCell ref="A1:M1"/>
    <mergeCell ref="A3:M3"/>
    <mergeCell ref="A4:M4"/>
    <mergeCell ref="A5:M5"/>
    <mergeCell ref="A6:A7"/>
    <mergeCell ref="B6:B7"/>
    <mergeCell ref="C6:C7"/>
    <mergeCell ref="D6:E6"/>
    <mergeCell ref="F6:I6"/>
    <mergeCell ref="J6:M6"/>
  </mergeCells>
  <phoneticPr fontId="2" type="noConversion"/>
  <pageMargins left="0.39370078740157483" right="0.39370078740157483" top="0.39370078740157483" bottom="0.39370078740157483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신규 기준</vt:lpstr>
      <vt:lpstr>기존 작업</vt:lpstr>
      <vt:lpstr>PIVOT</vt:lpstr>
      <vt:lpstr>참고용 가안</vt:lpstr>
      <vt:lpstr>REF)여신 팀수 및 거래처수</vt:lpstr>
      <vt:lpstr>REF)서울, 지방 여부</vt:lpstr>
      <vt:lpstr>주요현황_21</vt:lpstr>
      <vt:lpstr>주요현황_20</vt:lpstr>
      <vt:lpstr>주요현황_19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점포팀</cp:lastModifiedBy>
  <dcterms:created xsi:type="dcterms:W3CDTF">2022-05-29T04:42:06Z</dcterms:created>
  <dcterms:modified xsi:type="dcterms:W3CDTF">2022-07-08T08:41:36Z</dcterms:modified>
</cp:coreProperties>
</file>