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h68\Desktop\수삼, 홍삼\실험데이터\등급판별\"/>
    </mc:Choice>
  </mc:AlternateContent>
  <xr:revisionPtr revIDLastSave="0" documentId="13_ncr:1_{6904AE90-813D-4D43-83FA-A3A2A4AE8BA3}" xr6:coauthVersionLast="47" xr6:coauthVersionMax="47" xr10:uidLastSave="{00000000-0000-0000-0000-000000000000}"/>
  <bookViews>
    <workbookView xWindow="22932" yWindow="5004" windowWidth="23256" windowHeight="12576" xr2:uid="{2800CE45-9497-4EBF-B56A-22DA54FD96EF}"/>
  </bookViews>
  <sheets>
    <sheet name="1등급" sheetId="1" r:id="rId1"/>
    <sheet name="2등급" sheetId="4" r:id="rId2"/>
    <sheet name="3등급" sheetId="3" r:id="rId3"/>
    <sheet name="기타" sheetId="2" r:id="rId4"/>
    <sheet name="비교" sheetId="6" r:id="rId5"/>
    <sheet name="Sheet5" sheetId="5" r:id="rId6"/>
  </sheets>
  <definedNames>
    <definedName name="_xlnm._FilterDatabase" localSheetId="5" hidden="1">Sheet5!$A$1:$L$73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" l="1"/>
  <c r="H43" i="1"/>
  <c r="H44" i="3"/>
  <c r="H44" i="4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7" i="1"/>
  <c r="E13" i="6"/>
  <c r="F13" i="6"/>
  <c r="D13" i="6"/>
  <c r="C13" i="6"/>
  <c r="G47" i="3"/>
  <c r="G49" i="1"/>
  <c r="G50" i="1" s="1"/>
  <c r="G48" i="1"/>
  <c r="G47" i="1"/>
  <c r="G49" i="4"/>
  <c r="G50" i="4" s="1"/>
  <c r="G48" i="4"/>
  <c r="G47" i="4"/>
  <c r="G49" i="3"/>
  <c r="G48" i="3"/>
  <c r="G50" i="2"/>
  <c r="G49" i="2"/>
  <c r="G48" i="2"/>
  <c r="G47" i="2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7" i="2" a="1"/>
  <c r="G7" i="2" s="1"/>
  <c r="G42" i="3" a="1"/>
  <c r="G42" i="3" s="1"/>
  <c r="G41" i="3" a="1"/>
  <c r="G41" i="3" s="1"/>
  <c r="G40" i="3" a="1"/>
  <c r="G40" i="3" s="1"/>
  <c r="G39" i="3" a="1"/>
  <c r="G39" i="3" s="1"/>
  <c r="G38" i="3" a="1"/>
  <c r="G38" i="3" s="1"/>
  <c r="G37" i="3"/>
  <c r="G37" i="3" a="1"/>
  <c r="G36" i="3" a="1"/>
  <c r="G36" i="3" s="1"/>
  <c r="G35" i="3" a="1"/>
  <c r="G35" i="3" s="1"/>
  <c r="G34" i="3" a="1"/>
  <c r="G34" i="3" s="1"/>
  <c r="G33" i="3" a="1"/>
  <c r="G33" i="3" s="1"/>
  <c r="G32" i="3" a="1"/>
  <c r="G32" i="3" s="1"/>
  <c r="G31" i="3"/>
  <c r="G31" i="3" a="1"/>
  <c r="G30" i="3" a="1"/>
  <c r="G30" i="3" s="1"/>
  <c r="G29" i="3" a="1"/>
  <c r="G29" i="3" s="1"/>
  <c r="G28" i="3" a="1"/>
  <c r="G28" i="3" s="1"/>
  <c r="G27" i="3" a="1"/>
  <c r="G27" i="3" s="1"/>
  <c r="G26" i="3" a="1"/>
  <c r="G26" i="3" s="1"/>
  <c r="G25" i="3"/>
  <c r="G25" i="3" a="1"/>
  <c r="G24" i="3" a="1"/>
  <c r="G24" i="3" s="1"/>
  <c r="G23" i="3" a="1"/>
  <c r="G23" i="3" s="1"/>
  <c r="G22" i="3" a="1"/>
  <c r="G22" i="3" s="1"/>
  <c r="G21" i="3" a="1"/>
  <c r="G21" i="3" s="1"/>
  <c r="G20" i="3" a="1"/>
  <c r="G20" i="3" s="1"/>
  <c r="G19" i="3"/>
  <c r="G19" i="3" a="1"/>
  <c r="G18" i="3" a="1"/>
  <c r="G18" i="3" s="1"/>
  <c r="G17" i="3" a="1"/>
  <c r="G17" i="3" s="1"/>
  <c r="G16" i="3" a="1"/>
  <c r="G16" i="3" s="1"/>
  <c r="G15" i="3" a="1"/>
  <c r="G15" i="3" s="1"/>
  <c r="G14" i="3" a="1"/>
  <c r="G14" i="3" s="1"/>
  <c r="G13" i="3"/>
  <c r="G13" i="3" a="1"/>
  <c r="G12" i="3" a="1"/>
  <c r="G12" i="3" s="1"/>
  <c r="G11" i="3" a="1"/>
  <c r="G11" i="3" s="1"/>
  <c r="G10" i="3" a="1"/>
  <c r="G10" i="3" s="1"/>
  <c r="G9" i="3" a="1"/>
  <c r="G9" i="3" s="1"/>
  <c r="G8" i="3" a="1"/>
  <c r="G8" i="3" s="1"/>
  <c r="G7" i="3"/>
  <c r="G7" i="3" a="1"/>
  <c r="G42" i="4" a="1"/>
  <c r="G42" i="4" s="1"/>
  <c r="G41" i="4" a="1"/>
  <c r="G41" i="4" s="1"/>
  <c r="G40" i="4" a="1"/>
  <c r="G40" i="4" s="1"/>
  <c r="G39" i="4" a="1"/>
  <c r="G39" i="4" s="1"/>
  <c r="G38" i="4" a="1"/>
  <c r="G38" i="4" s="1"/>
  <c r="G37" i="4" a="1"/>
  <c r="G37" i="4" s="1"/>
  <c r="G36" i="4" a="1"/>
  <c r="G36" i="4" s="1"/>
  <c r="G35" i="4" a="1"/>
  <c r="G35" i="4" s="1"/>
  <c r="G34" i="4" a="1"/>
  <c r="G34" i="4" s="1"/>
  <c r="G33" i="4" a="1"/>
  <c r="G33" i="4" s="1"/>
  <c r="G32" i="4" a="1"/>
  <c r="G32" i="4" s="1"/>
  <c r="G31" i="4" a="1"/>
  <c r="G31" i="4" s="1"/>
  <c r="G30" i="4" a="1"/>
  <c r="G30" i="4" s="1"/>
  <c r="G29" i="4" a="1"/>
  <c r="G29" i="4" s="1"/>
  <c r="G28" i="4" a="1"/>
  <c r="G28" i="4" s="1"/>
  <c r="G27" i="4" a="1"/>
  <c r="G27" i="4" s="1"/>
  <c r="G26" i="4" a="1"/>
  <c r="G26" i="4" s="1"/>
  <c r="G25" i="4" a="1"/>
  <c r="G25" i="4" s="1"/>
  <c r="G24" i="4" a="1"/>
  <c r="G24" i="4" s="1"/>
  <c r="G23" i="4" a="1"/>
  <c r="G23" i="4" s="1"/>
  <c r="G22" i="4" a="1"/>
  <c r="G22" i="4" s="1"/>
  <c r="G21" i="4" a="1"/>
  <c r="G21" i="4" s="1"/>
  <c r="G20" i="4" a="1"/>
  <c r="G20" i="4" s="1"/>
  <c r="G19" i="4" a="1"/>
  <c r="G19" i="4" s="1"/>
  <c r="G18" i="4" a="1"/>
  <c r="G18" i="4" s="1"/>
  <c r="G17" i="4" a="1"/>
  <c r="G17" i="4" s="1"/>
  <c r="G16" i="4" a="1"/>
  <c r="G16" i="4" s="1"/>
  <c r="G15" i="4" a="1"/>
  <c r="G15" i="4" s="1"/>
  <c r="G14" i="4" a="1"/>
  <c r="G14" i="4" s="1"/>
  <c r="G13" i="4" a="1"/>
  <c r="G13" i="4" s="1"/>
  <c r="G12" i="4" a="1"/>
  <c r="G12" i="4" s="1"/>
  <c r="G11" i="4" a="1"/>
  <c r="G11" i="4" s="1"/>
  <c r="G10" i="4" a="1"/>
  <c r="G10" i="4" s="1"/>
  <c r="G9" i="4" a="1"/>
  <c r="G9" i="4" s="1"/>
  <c r="G8" i="4" a="1"/>
  <c r="G8" i="4" s="1"/>
  <c r="G7" i="4" a="1"/>
  <c r="G7" i="4" s="1"/>
  <c r="G33" i="1" a="1"/>
  <c r="G33" i="1" s="1"/>
  <c r="G2" i="5"/>
  <c r="H2" i="5"/>
  <c r="I2" i="5"/>
  <c r="L2" i="5"/>
  <c r="G3" i="5"/>
  <c r="H3" i="5"/>
  <c r="I3" i="5"/>
  <c r="L3" i="5"/>
  <c r="G4" i="5"/>
  <c r="J4" i="5" s="1"/>
  <c r="H4" i="5"/>
  <c r="K4" i="5" s="1"/>
  <c r="I4" i="5"/>
  <c r="L4" i="5"/>
  <c r="G5" i="5"/>
  <c r="J5" i="5" s="1"/>
  <c r="H5" i="5"/>
  <c r="K5" i="5" s="1"/>
  <c r="I5" i="5"/>
  <c r="L5" i="5"/>
  <c r="I6" i="5"/>
  <c r="L6" i="5"/>
  <c r="I7" i="5"/>
  <c r="L7" i="5"/>
  <c r="I8" i="5"/>
  <c r="L8" i="5"/>
  <c r="I9" i="5"/>
  <c r="L9" i="5"/>
  <c r="I10" i="5"/>
  <c r="L10" i="5"/>
  <c r="I11" i="5"/>
  <c r="L11" i="5"/>
  <c r="I12" i="5"/>
  <c r="L12" i="5"/>
  <c r="I13" i="5"/>
  <c r="L13" i="5"/>
  <c r="I14" i="5"/>
  <c r="L14" i="5"/>
  <c r="I15" i="5"/>
  <c r="L15" i="5"/>
  <c r="I16" i="5"/>
  <c r="L16" i="5"/>
  <c r="I17" i="5"/>
  <c r="L17" i="5"/>
  <c r="I18" i="5"/>
  <c r="L18" i="5"/>
  <c r="I19" i="5"/>
  <c r="L19" i="5"/>
  <c r="I20" i="5"/>
  <c r="L20" i="5"/>
  <c r="I21" i="5"/>
  <c r="L21" i="5"/>
  <c r="I22" i="5"/>
  <c r="L22" i="5"/>
  <c r="I23" i="5"/>
  <c r="L23" i="5"/>
  <c r="I24" i="5"/>
  <c r="L24" i="5"/>
  <c r="I25" i="5"/>
  <c r="L25" i="5"/>
  <c r="I26" i="5"/>
  <c r="L26" i="5"/>
  <c r="I27" i="5"/>
  <c r="L27" i="5"/>
  <c r="I28" i="5"/>
  <c r="L28" i="5"/>
  <c r="I29" i="5"/>
  <c r="L29" i="5"/>
  <c r="I30" i="5"/>
  <c r="L30" i="5"/>
  <c r="I31" i="5"/>
  <c r="L31" i="5"/>
  <c r="I32" i="5"/>
  <c r="L32" i="5"/>
  <c r="I33" i="5"/>
  <c r="L33" i="5"/>
  <c r="I34" i="5"/>
  <c r="L34" i="5"/>
  <c r="I35" i="5"/>
  <c r="L35" i="5"/>
  <c r="I36" i="5"/>
  <c r="L36" i="5"/>
  <c r="I37" i="5"/>
  <c r="L37" i="5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7" i="1" a="1"/>
  <c r="G7" i="1" s="1"/>
  <c r="E46" i="2"/>
  <c r="D46" i="2"/>
  <c r="C46" i="2"/>
  <c r="B46" i="2"/>
  <c r="E46" i="3"/>
  <c r="D46" i="3"/>
  <c r="C46" i="3"/>
  <c r="B46" i="3"/>
  <c r="E46" i="4"/>
  <c r="D46" i="4"/>
  <c r="C46" i="4"/>
  <c r="B46" i="4"/>
  <c r="E44" i="2"/>
  <c r="D44" i="2"/>
  <c r="C44" i="2"/>
  <c r="B44" i="2"/>
  <c r="E43" i="2"/>
  <c r="D43" i="2"/>
  <c r="C43" i="2"/>
  <c r="B43" i="2"/>
  <c r="E44" i="3"/>
  <c r="D44" i="3"/>
  <c r="C44" i="3"/>
  <c r="B44" i="3"/>
  <c r="E43" i="3"/>
  <c r="D43" i="3"/>
  <c r="C43" i="3"/>
  <c r="B43" i="3"/>
  <c r="E44" i="4"/>
  <c r="D44" i="4"/>
  <c r="C44" i="4"/>
  <c r="B44" i="4"/>
  <c r="E43" i="4"/>
  <c r="D43" i="4"/>
  <c r="C43" i="4"/>
  <c r="B43" i="4"/>
  <c r="E44" i="1"/>
  <c r="D44" i="1"/>
  <c r="C44" i="1"/>
  <c r="B44" i="1"/>
  <c r="C43" i="1"/>
  <c r="C46" i="1" s="1"/>
  <c r="D43" i="1"/>
  <c r="D46" i="1" s="1"/>
  <c r="E43" i="1"/>
  <c r="E46" i="1" s="1"/>
  <c r="B43" i="1"/>
  <c r="B46" i="1" s="1"/>
  <c r="I38" i="5"/>
  <c r="L38" i="5"/>
  <c r="I39" i="5"/>
  <c r="L39" i="5"/>
  <c r="I40" i="5"/>
  <c r="L40" i="5"/>
  <c r="I41" i="5"/>
  <c r="L41" i="5"/>
  <c r="I42" i="5"/>
  <c r="L42" i="5"/>
  <c r="I43" i="5"/>
  <c r="L43" i="5"/>
  <c r="I44" i="5"/>
  <c r="L44" i="5"/>
  <c r="I45" i="5"/>
  <c r="L45" i="5"/>
  <c r="I46" i="5"/>
  <c r="L46" i="5"/>
  <c r="I47" i="5"/>
  <c r="L47" i="5"/>
  <c r="I48" i="5"/>
  <c r="L48" i="5"/>
  <c r="I49" i="5"/>
  <c r="L49" i="5"/>
  <c r="I50" i="5"/>
  <c r="L50" i="5"/>
  <c r="I51" i="5"/>
  <c r="L51" i="5"/>
  <c r="I52" i="5"/>
  <c r="L52" i="5"/>
  <c r="I53" i="5"/>
  <c r="L53" i="5"/>
  <c r="I54" i="5"/>
  <c r="L54" i="5"/>
  <c r="I55" i="5"/>
  <c r="L55" i="5"/>
  <c r="I56" i="5"/>
  <c r="L56" i="5"/>
  <c r="I57" i="5"/>
  <c r="L57" i="5"/>
  <c r="I58" i="5"/>
  <c r="L58" i="5"/>
  <c r="I59" i="5"/>
  <c r="L59" i="5"/>
  <c r="I60" i="5"/>
  <c r="L60" i="5"/>
  <c r="I61" i="5"/>
  <c r="L61" i="5"/>
  <c r="I62" i="5"/>
  <c r="L62" i="5"/>
  <c r="I63" i="5"/>
  <c r="L63" i="5"/>
  <c r="I64" i="5"/>
  <c r="L64" i="5"/>
  <c r="I65" i="5"/>
  <c r="L65" i="5"/>
  <c r="I66" i="5"/>
  <c r="L66" i="5"/>
  <c r="I67" i="5"/>
  <c r="L67" i="5"/>
  <c r="I68" i="5"/>
  <c r="L68" i="5"/>
  <c r="I69" i="5"/>
  <c r="L69" i="5"/>
  <c r="I70" i="5"/>
  <c r="L70" i="5"/>
  <c r="I71" i="5"/>
  <c r="L71" i="5"/>
  <c r="I72" i="5"/>
  <c r="L72" i="5"/>
  <c r="I73" i="5"/>
  <c r="L73" i="5"/>
  <c r="G6" i="5"/>
  <c r="H6" i="5"/>
  <c r="G7" i="5"/>
  <c r="H7" i="5"/>
  <c r="G8" i="5"/>
  <c r="H8" i="5"/>
  <c r="G9" i="5"/>
  <c r="H9" i="5"/>
  <c r="G10" i="5"/>
  <c r="H10" i="5"/>
  <c r="G11" i="5"/>
  <c r="J11" i="5" s="1"/>
  <c r="H11" i="5"/>
  <c r="G12" i="5"/>
  <c r="H12" i="5"/>
  <c r="G13" i="5"/>
  <c r="H13" i="5"/>
  <c r="G14" i="5"/>
  <c r="J13" i="5" s="1"/>
  <c r="H14" i="5"/>
  <c r="G15" i="5"/>
  <c r="H15" i="5"/>
  <c r="G16" i="5"/>
  <c r="H16" i="5"/>
  <c r="G17" i="5"/>
  <c r="J17" i="5" s="1"/>
  <c r="H17" i="5"/>
  <c r="G18" i="5"/>
  <c r="H18" i="5"/>
  <c r="G19" i="5"/>
  <c r="H19" i="5"/>
  <c r="G20" i="5"/>
  <c r="H20" i="5"/>
  <c r="G21" i="5"/>
  <c r="H21" i="5"/>
  <c r="G22" i="5"/>
  <c r="H22" i="5"/>
  <c r="G23" i="5"/>
  <c r="J23" i="5" s="1"/>
  <c r="H23" i="5"/>
  <c r="G24" i="5"/>
  <c r="H24" i="5"/>
  <c r="G25" i="5"/>
  <c r="H25" i="5"/>
  <c r="G26" i="5"/>
  <c r="H26" i="5"/>
  <c r="G27" i="5"/>
  <c r="H27" i="5"/>
  <c r="G28" i="5"/>
  <c r="H28" i="5"/>
  <c r="G29" i="5"/>
  <c r="J29" i="5" s="1"/>
  <c r="H29" i="5"/>
  <c r="G30" i="5"/>
  <c r="H30" i="5"/>
  <c r="G31" i="5"/>
  <c r="H31" i="5"/>
  <c r="G32" i="5"/>
  <c r="H32" i="5"/>
  <c r="G33" i="5"/>
  <c r="H33" i="5"/>
  <c r="G34" i="5"/>
  <c r="H34" i="5"/>
  <c r="G35" i="5"/>
  <c r="J35" i="5" s="1"/>
  <c r="H35" i="5"/>
  <c r="G36" i="5"/>
  <c r="H36" i="5"/>
  <c r="G37" i="5"/>
  <c r="H37" i="5"/>
  <c r="G38" i="5"/>
  <c r="J37" i="5" s="1"/>
  <c r="H38" i="5"/>
  <c r="K37" i="5" s="1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J73" i="5" s="1"/>
  <c r="H73" i="5"/>
  <c r="K73" i="5" s="1"/>
  <c r="G50" i="3" l="1"/>
  <c r="K36" i="5"/>
  <c r="K24" i="5"/>
  <c r="K6" i="5"/>
  <c r="J36" i="5"/>
  <c r="J18" i="5"/>
  <c r="J6" i="5"/>
  <c r="J3" i="5"/>
  <c r="K34" i="5"/>
  <c r="K28" i="5"/>
  <c r="K22" i="5"/>
  <c r="K2" i="5"/>
  <c r="K3" i="5"/>
  <c r="J2" i="5"/>
  <c r="K30" i="5"/>
  <c r="K18" i="5"/>
  <c r="J24" i="5"/>
  <c r="K19" i="5"/>
  <c r="K16" i="5"/>
  <c r="K10" i="5"/>
  <c r="K25" i="5"/>
  <c r="J58" i="5"/>
  <c r="J19" i="5"/>
  <c r="J25" i="5"/>
  <c r="J7" i="5"/>
  <c r="K7" i="5"/>
  <c r="K12" i="5"/>
  <c r="J30" i="5"/>
  <c r="J12" i="5"/>
  <c r="J34" i="5"/>
  <c r="J10" i="5"/>
  <c r="K33" i="5"/>
  <c r="K9" i="5"/>
  <c r="J33" i="5"/>
  <c r="J15" i="5"/>
  <c r="K32" i="5"/>
  <c r="K14" i="5"/>
  <c r="K13" i="5"/>
  <c r="J32" i="5"/>
  <c r="J31" i="5"/>
  <c r="J28" i="5"/>
  <c r="J16" i="5"/>
  <c r="K27" i="5"/>
  <c r="K15" i="5"/>
  <c r="J21" i="5"/>
  <c r="K26" i="5"/>
  <c r="K8" i="5"/>
  <c r="J20" i="5"/>
  <c r="J8" i="5"/>
  <c r="J22" i="5"/>
  <c r="K21" i="5"/>
  <c r="J27" i="5"/>
  <c r="J9" i="5"/>
  <c r="K20" i="5"/>
  <c r="K31" i="5"/>
  <c r="J26" i="5"/>
  <c r="J14" i="5"/>
  <c r="K35" i="5"/>
  <c r="K29" i="5"/>
  <c r="K23" i="5"/>
  <c r="K17" i="5"/>
  <c r="K11" i="5"/>
  <c r="J52" i="5"/>
  <c r="J46" i="5"/>
  <c r="J40" i="5"/>
  <c r="J64" i="5"/>
  <c r="J70" i="5"/>
  <c r="J62" i="5"/>
  <c r="K46" i="5"/>
  <c r="K40" i="5"/>
  <c r="K61" i="5"/>
  <c r="K52" i="5"/>
  <c r="K64" i="5"/>
  <c r="K70" i="5"/>
  <c r="J50" i="5"/>
  <c r="K68" i="5"/>
  <c r="K56" i="5"/>
  <c r="K44" i="5"/>
  <c r="K60" i="5"/>
  <c r="K48" i="5"/>
  <c r="K66" i="5"/>
  <c r="K42" i="5"/>
  <c r="K55" i="5"/>
  <c r="K54" i="5"/>
  <c r="K58" i="5"/>
  <c r="K49" i="5"/>
  <c r="K67" i="5"/>
  <c r="K43" i="5"/>
  <c r="J61" i="5"/>
  <c r="J55" i="5"/>
  <c r="J49" i="5"/>
  <c r="J43" i="5"/>
  <c r="J56" i="5"/>
  <c r="K72" i="5"/>
  <c r="J44" i="5"/>
  <c r="J67" i="5"/>
  <c r="J66" i="5"/>
  <c r="J60" i="5"/>
  <c r="J48" i="5"/>
  <c r="J54" i="5"/>
  <c r="J72" i="5"/>
  <c r="J42" i="5"/>
  <c r="K62" i="5"/>
  <c r="K57" i="5"/>
  <c r="K50" i="5"/>
  <c r="J68" i="5"/>
  <c r="K71" i="5"/>
  <c r="K65" i="5"/>
  <c r="K59" i="5"/>
  <c r="K53" i="5"/>
  <c r="K47" i="5"/>
  <c r="K41" i="5"/>
  <c r="J71" i="5"/>
  <c r="J65" i="5"/>
  <c r="J59" i="5"/>
  <c r="J53" i="5"/>
  <c r="J47" i="5"/>
  <c r="J41" i="5"/>
  <c r="K69" i="5"/>
  <c r="K45" i="5"/>
  <c r="K39" i="5"/>
  <c r="J69" i="5"/>
  <c r="J57" i="5"/>
  <c r="J45" i="5"/>
  <c r="J38" i="5"/>
  <c r="K63" i="5"/>
  <c r="K51" i="5"/>
  <c r="J63" i="5"/>
  <c r="K38" i="5"/>
  <c r="J51" i="5"/>
  <c r="J3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<sst xmlns="http://schemas.openxmlformats.org/spreadsheetml/2006/main" count="191" uniqueCount="49">
  <si>
    <t>수삼</t>
    <phoneticPr fontId="1" type="noConversion"/>
  </si>
  <si>
    <t>몸통길이</t>
    <phoneticPr fontId="1" type="noConversion"/>
  </si>
  <si>
    <t>다리1</t>
    <phoneticPr fontId="1" type="noConversion"/>
  </si>
  <si>
    <t>다리2</t>
    <phoneticPr fontId="1" type="noConversion"/>
  </si>
  <si>
    <t>몸통지름</t>
    <phoneticPr fontId="1" type="noConversion"/>
  </si>
  <si>
    <t>다리큰것</t>
    <phoneticPr fontId="1" type="noConversion"/>
  </si>
  <si>
    <t>다리작은것</t>
    <phoneticPr fontId="1" type="noConversion"/>
  </si>
  <si>
    <t>홀수</t>
    <phoneticPr fontId="1" type="noConversion"/>
  </si>
  <si>
    <t>짝수</t>
    <phoneticPr fontId="1" type="noConversion"/>
  </si>
  <si>
    <t>다리긴쪽</t>
    <phoneticPr fontId="1" type="noConversion"/>
  </si>
  <si>
    <t>다리작은쪽</t>
    <phoneticPr fontId="1" type="noConversion"/>
  </si>
  <si>
    <t>다리짧</t>
    <phoneticPr fontId="1" type="noConversion"/>
  </si>
  <si>
    <t>다리긴</t>
    <phoneticPr fontId="1" type="noConversion"/>
  </si>
  <si>
    <t>평균</t>
    <phoneticPr fontId="1" type="noConversion"/>
  </si>
  <si>
    <t>표준편차</t>
    <phoneticPr fontId="1" type="noConversion"/>
  </si>
  <si>
    <t>1등급</t>
    <phoneticPr fontId="1" type="noConversion"/>
  </si>
  <si>
    <t>2등급</t>
    <phoneticPr fontId="1" type="noConversion"/>
  </si>
  <si>
    <t>3등급</t>
    <phoneticPr fontId="1" type="noConversion"/>
  </si>
  <si>
    <t>등외</t>
    <phoneticPr fontId="1" type="noConversion"/>
  </si>
  <si>
    <t>중량</t>
    <phoneticPr fontId="1" type="noConversion"/>
  </si>
  <si>
    <r>
      <t>7.410±1.270</t>
    </r>
    <r>
      <rPr>
        <vertAlign val="superscript"/>
        <sz val="11"/>
        <color theme="1"/>
        <rFont val="맑은 고딕"/>
        <family val="3"/>
        <charset val="129"/>
        <scheme val="minor"/>
      </rPr>
      <t>a</t>
    </r>
    <phoneticPr fontId="1" type="noConversion"/>
  </si>
  <si>
    <r>
      <t>13.050±2.991</t>
    </r>
    <r>
      <rPr>
        <vertAlign val="superscript"/>
        <sz val="11"/>
        <color theme="1"/>
        <rFont val="맑은 고딕"/>
        <family val="3"/>
        <charset val="129"/>
        <scheme val="minor"/>
      </rPr>
      <t>c</t>
    </r>
    <phoneticPr fontId="1" type="noConversion"/>
  </si>
  <si>
    <r>
      <t>10.548±2.045</t>
    </r>
    <r>
      <rPr>
        <vertAlign val="superscript"/>
        <sz val="11"/>
        <color theme="1"/>
        <rFont val="맑은 고딕"/>
        <family val="3"/>
        <charset val="129"/>
        <scheme val="minor"/>
      </rPr>
      <t>c</t>
    </r>
    <phoneticPr fontId="1" type="noConversion"/>
  </si>
  <si>
    <r>
      <t>7.464±1.581</t>
    </r>
    <r>
      <rPr>
        <vertAlign val="superscript"/>
        <sz val="11"/>
        <color theme="1"/>
        <rFont val="맑은 고딕"/>
        <family val="3"/>
        <charset val="129"/>
        <scheme val="minor"/>
      </rPr>
      <t>a</t>
    </r>
    <phoneticPr fontId="1" type="noConversion"/>
  </si>
  <si>
    <r>
      <t>7.735±1.849</t>
    </r>
    <r>
      <rPr>
        <vertAlign val="superscript"/>
        <sz val="11"/>
        <color theme="1"/>
        <rFont val="맑은 고딕"/>
        <family val="3"/>
        <charset val="129"/>
        <scheme val="minor"/>
      </rPr>
      <t>a</t>
    </r>
    <phoneticPr fontId="1" type="noConversion"/>
  </si>
  <si>
    <r>
      <t>7.484±3.488</t>
    </r>
    <r>
      <rPr>
        <vertAlign val="superscript"/>
        <sz val="11"/>
        <color theme="1"/>
        <rFont val="맑은 고딕"/>
        <family val="3"/>
        <charset val="129"/>
        <scheme val="minor"/>
      </rPr>
      <t>a</t>
    </r>
    <phoneticPr fontId="1" type="noConversion"/>
  </si>
  <si>
    <r>
      <t>10.702±2.683</t>
    </r>
    <r>
      <rPr>
        <vertAlign val="superscript"/>
        <sz val="11"/>
        <color theme="1"/>
        <rFont val="맑은 고딕"/>
        <family val="3"/>
        <charset val="129"/>
        <scheme val="minor"/>
      </rPr>
      <t>b</t>
    </r>
    <phoneticPr fontId="1" type="noConversion"/>
  </si>
  <si>
    <r>
      <t>9.812±2.478</t>
    </r>
    <r>
      <rPr>
        <vertAlign val="superscript"/>
        <sz val="11"/>
        <color theme="1"/>
        <rFont val="맑은 고딕"/>
        <family val="3"/>
        <charset val="129"/>
        <scheme val="minor"/>
      </rPr>
      <t>b</t>
    </r>
    <phoneticPr fontId="1" type="noConversion"/>
  </si>
  <si>
    <r>
      <t>7.663±3.157</t>
    </r>
    <r>
      <rPr>
        <vertAlign val="superscript"/>
        <sz val="11"/>
        <color theme="1"/>
        <rFont val="맑은 고딕"/>
        <family val="3"/>
        <charset val="129"/>
        <scheme val="minor"/>
      </rPr>
      <t>a</t>
    </r>
    <phoneticPr fontId="1" type="noConversion"/>
  </si>
  <si>
    <r>
      <t>8.099±1.872</t>
    </r>
    <r>
      <rPr>
        <vertAlign val="superscript"/>
        <sz val="11"/>
        <color theme="1"/>
        <rFont val="맑은 고딕"/>
        <family val="3"/>
        <charset val="129"/>
        <scheme val="minor"/>
      </rPr>
      <t>b</t>
    </r>
    <phoneticPr fontId="1" type="noConversion"/>
  </si>
  <si>
    <r>
      <t>7.684±1.794</t>
    </r>
    <r>
      <rPr>
        <vertAlign val="superscript"/>
        <sz val="11"/>
        <color theme="1"/>
        <rFont val="맑은 고딕"/>
        <family val="3"/>
        <charset val="129"/>
        <scheme val="minor"/>
      </rPr>
      <t>b</t>
    </r>
    <phoneticPr fontId="1" type="noConversion"/>
  </si>
  <si>
    <r>
      <t>5.581±2.274</t>
    </r>
    <r>
      <rPr>
        <vertAlign val="superscript"/>
        <sz val="11"/>
        <color theme="1"/>
        <rFont val="맑은 고딕"/>
        <family val="3"/>
        <charset val="129"/>
        <scheme val="minor"/>
      </rPr>
      <t>a</t>
    </r>
    <phoneticPr fontId="1" type="noConversion"/>
  </si>
  <si>
    <r>
      <t>3.130±0.455</t>
    </r>
    <r>
      <rPr>
        <vertAlign val="superscript"/>
        <sz val="11"/>
        <color theme="1"/>
        <rFont val="맑은 고딕"/>
        <family val="3"/>
        <charset val="129"/>
        <scheme val="minor"/>
      </rPr>
      <t>b</t>
    </r>
    <phoneticPr fontId="1" type="noConversion"/>
  </si>
  <si>
    <r>
      <t>3.211±0.519</t>
    </r>
    <r>
      <rPr>
        <vertAlign val="superscript"/>
        <sz val="11"/>
        <color theme="1"/>
        <rFont val="맑은 고딕"/>
        <family val="3"/>
        <charset val="129"/>
        <scheme val="minor"/>
      </rPr>
      <t>b</t>
    </r>
    <phoneticPr fontId="1" type="noConversion"/>
  </si>
  <si>
    <r>
      <t>3.400±0.679</t>
    </r>
    <r>
      <rPr>
        <vertAlign val="superscript"/>
        <sz val="11"/>
        <color theme="1"/>
        <rFont val="맑은 고딕"/>
        <family val="3"/>
        <charset val="129"/>
        <scheme val="minor"/>
      </rPr>
      <t>b</t>
    </r>
    <phoneticPr fontId="1" type="noConversion"/>
  </si>
  <si>
    <r>
      <t>2.140±1.268</t>
    </r>
    <r>
      <rPr>
        <vertAlign val="superscript"/>
        <sz val="11"/>
        <color theme="1"/>
        <rFont val="맑은 고딕"/>
        <family val="3"/>
        <charset val="129"/>
        <scheme val="minor"/>
      </rPr>
      <t>a</t>
    </r>
    <phoneticPr fontId="1" type="noConversion"/>
  </si>
  <si>
    <r>
      <t>159.481±31.868</t>
    </r>
    <r>
      <rPr>
        <vertAlign val="superscript"/>
        <sz val="11"/>
        <color theme="1"/>
        <rFont val="맑은 고딕"/>
        <family val="3"/>
        <charset val="129"/>
        <scheme val="minor"/>
      </rPr>
      <t>c</t>
    </r>
    <phoneticPr fontId="1" type="noConversion"/>
  </si>
  <si>
    <r>
      <t>136.561±45.388</t>
    </r>
    <r>
      <rPr>
        <vertAlign val="superscript"/>
        <sz val="11"/>
        <color theme="1"/>
        <rFont val="맑은 고딕"/>
        <family val="3"/>
        <charset val="129"/>
        <scheme val="minor"/>
      </rPr>
      <t>b</t>
    </r>
    <phoneticPr fontId="1" type="noConversion"/>
  </si>
  <si>
    <r>
      <t>120.813±49.567</t>
    </r>
    <r>
      <rPr>
        <vertAlign val="superscript"/>
        <sz val="11"/>
        <color theme="1"/>
        <rFont val="맑은 고딕"/>
        <family val="3"/>
        <charset val="129"/>
        <scheme val="minor"/>
      </rPr>
      <t>b</t>
    </r>
    <phoneticPr fontId="1" type="noConversion"/>
  </si>
  <si>
    <r>
      <t>34.731±23.396</t>
    </r>
    <r>
      <rPr>
        <vertAlign val="superscript"/>
        <sz val="11"/>
        <color theme="1"/>
        <rFont val="맑은 고딕"/>
        <family val="3"/>
        <charset val="129"/>
        <scheme val="minor"/>
      </rPr>
      <t>a</t>
    </r>
    <phoneticPr fontId="1" type="noConversion"/>
  </si>
  <si>
    <t>F값</t>
    <phoneticPr fontId="1" type="noConversion"/>
  </si>
  <si>
    <t>등급판정</t>
    <phoneticPr fontId="1" type="noConversion"/>
  </si>
  <si>
    <t>무게</t>
    <phoneticPr fontId="1" type="noConversion"/>
  </si>
  <si>
    <t>다리개수</t>
  </si>
  <si>
    <t>기타</t>
    <phoneticPr fontId="1" type="noConversion"/>
  </si>
  <si>
    <t>일치율</t>
    <phoneticPr fontId="1" type="noConversion"/>
  </si>
  <si>
    <r>
      <t xml:space="preserve">예측           </t>
    </r>
    <r>
      <rPr>
        <vertAlign val="superscript"/>
        <sz val="11"/>
        <color theme="1"/>
        <rFont val="맑은 고딕"/>
        <family val="3"/>
        <charset val="129"/>
        <scheme val="minor"/>
      </rPr>
      <t>참</t>
    </r>
    <phoneticPr fontId="1" type="noConversion"/>
  </si>
  <si>
    <t>동체비율</t>
    <phoneticPr fontId="1" type="noConversion"/>
  </si>
  <si>
    <t>가로세로비율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</si>
</sst>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40F4-79CD-4476-B224-73B21F20639F}">
  <dimension ref="A1:BU50"/>
  <sheetViews>
    <sheetView tabSelected="1" topLeftCell="A34" zoomScaleNormal="100" workbookViewId="0">
      <selection activeCell="J41" sqref="J41"/>
    </sheetView>
  </sheetViews>
  <sheetFormatPr defaultRowHeight="16.5" x14ac:dyDescent="0.3"/>
  <cols>
    <col min="2" max="2" width="10.5" bestFit="1" customWidth="1"/>
    <col min="7" max="7" width="8.875" customWidth="1"/>
    <col min="8" max="8" width="9.5" bestFit="1" customWidth="1"/>
  </cols>
  <sheetData>
    <row r="1" spans="1:7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</row>
    <row r="2" spans="1:73" x14ac:dyDescent="0.3">
      <c r="A2" t="s">
        <v>1</v>
      </c>
      <c r="B2">
        <v>8.2089999999999996</v>
      </c>
      <c r="C2">
        <v>7.6470000000000002</v>
      </c>
      <c r="D2">
        <v>8.8710000000000004</v>
      </c>
      <c r="E2">
        <v>7.43</v>
      </c>
      <c r="F2">
        <v>6.1029999999999998</v>
      </c>
      <c r="G2">
        <v>5.7389999999999999</v>
      </c>
      <c r="H2">
        <v>6.96</v>
      </c>
      <c r="I2">
        <v>6.8890000000000002</v>
      </c>
      <c r="J2">
        <v>4.8949999999999996</v>
      </c>
      <c r="K2">
        <v>6.4029999999999996</v>
      </c>
      <c r="L2">
        <v>9.1999999999999993</v>
      </c>
      <c r="M2">
        <v>7.766</v>
      </c>
      <c r="N2">
        <v>10.944000000000001</v>
      </c>
      <c r="O2">
        <v>8.6349999999999998</v>
      </c>
      <c r="P2">
        <v>6.5270000000000001</v>
      </c>
      <c r="Q2">
        <v>6.8940000000000001</v>
      </c>
      <c r="R2">
        <v>8.81</v>
      </c>
      <c r="S2">
        <v>9.4499999999999993</v>
      </c>
      <c r="T2">
        <v>5.9909999999999997</v>
      </c>
      <c r="U2">
        <v>6.4279999999999999</v>
      </c>
      <c r="V2">
        <v>8.1890000000000001</v>
      </c>
      <c r="W2">
        <v>7.8129999999999997</v>
      </c>
      <c r="X2">
        <v>6.1369999999999996</v>
      </c>
      <c r="Y2">
        <v>7.5979999999999999</v>
      </c>
      <c r="Z2">
        <v>6.69</v>
      </c>
      <c r="AA2">
        <v>6.585</v>
      </c>
      <c r="AB2">
        <v>8.3770000000000007</v>
      </c>
      <c r="AC2">
        <v>8.3230000000000004</v>
      </c>
      <c r="AD2">
        <v>7.5990000000000002</v>
      </c>
      <c r="AE2">
        <v>5.7640000000000002</v>
      </c>
      <c r="AF2">
        <v>6.9489999999999998</v>
      </c>
      <c r="AG2">
        <v>5.5490000000000004</v>
      </c>
      <c r="AH2">
        <v>8.0310000000000006</v>
      </c>
      <c r="AI2">
        <v>8.3789999999999996</v>
      </c>
      <c r="AJ2">
        <v>6.6680000000000001</v>
      </c>
      <c r="AK2">
        <v>6.68</v>
      </c>
      <c r="AL2">
        <v>7.694</v>
      </c>
      <c r="AM2">
        <v>7.5330000000000004</v>
      </c>
      <c r="AN2">
        <v>5.6859999999999999</v>
      </c>
      <c r="AO2">
        <v>5.66</v>
      </c>
      <c r="AP2">
        <v>8.6739999999999995</v>
      </c>
      <c r="AQ2">
        <v>7.9569999999999999</v>
      </c>
      <c r="AR2">
        <v>5.0880000000000001</v>
      </c>
      <c r="AS2">
        <v>5.2469999999999999</v>
      </c>
      <c r="AT2">
        <v>7.66</v>
      </c>
      <c r="AU2">
        <v>6.9269999999999996</v>
      </c>
      <c r="AV2">
        <v>7.6210000000000004</v>
      </c>
      <c r="AW2">
        <v>7.5709999999999997</v>
      </c>
      <c r="AX2">
        <v>9.5259999999999998</v>
      </c>
      <c r="AY2">
        <v>9.2430000000000003</v>
      </c>
      <c r="AZ2">
        <v>6.5439999999999996</v>
      </c>
      <c r="BA2">
        <v>5.8220000000000001</v>
      </c>
      <c r="BB2">
        <v>5.2469999999999999</v>
      </c>
      <c r="BC2">
        <v>7.9560000000000004</v>
      </c>
      <c r="BD2">
        <v>7.2709999999999999</v>
      </c>
      <c r="BE2">
        <v>8.5489999999999995</v>
      </c>
      <c r="BF2">
        <v>9.7989999999999995</v>
      </c>
      <c r="BG2">
        <v>10.855</v>
      </c>
      <c r="BH2">
        <v>6.8970000000000002</v>
      </c>
      <c r="BI2">
        <v>7.056</v>
      </c>
      <c r="BJ2">
        <v>7.548</v>
      </c>
      <c r="BK2">
        <v>7.1260000000000003</v>
      </c>
      <c r="BL2">
        <v>8.5890000000000004</v>
      </c>
      <c r="BM2">
        <v>8.1989999999999998</v>
      </c>
      <c r="BN2">
        <v>10.215</v>
      </c>
      <c r="BO2">
        <v>9.3559999999999999</v>
      </c>
      <c r="BP2">
        <v>5.8630000000000004</v>
      </c>
      <c r="BQ2">
        <v>6.2329999999999997</v>
      </c>
      <c r="BR2">
        <v>7.6180000000000003</v>
      </c>
      <c r="BS2">
        <v>5.9589999999999996</v>
      </c>
      <c r="BT2">
        <v>6.718</v>
      </c>
      <c r="BU2">
        <v>6.8970000000000002</v>
      </c>
    </row>
    <row r="3" spans="1:73" x14ac:dyDescent="0.3">
      <c r="A3" t="s">
        <v>2</v>
      </c>
      <c r="B3">
        <v>21.661999999999999</v>
      </c>
      <c r="C3">
        <v>18.452999999999999</v>
      </c>
      <c r="D3">
        <v>14.627000000000001</v>
      </c>
      <c r="E3">
        <v>15.092000000000001</v>
      </c>
      <c r="F3">
        <v>10.316000000000001</v>
      </c>
      <c r="G3">
        <v>14.786</v>
      </c>
      <c r="H3">
        <v>11.138</v>
      </c>
      <c r="I3">
        <v>12.051</v>
      </c>
      <c r="J3">
        <v>11.327</v>
      </c>
      <c r="K3">
        <v>7.298</v>
      </c>
      <c r="L3">
        <v>14.727</v>
      </c>
      <c r="M3">
        <v>12.06</v>
      </c>
      <c r="N3">
        <v>6.5069999999999997</v>
      </c>
      <c r="O3">
        <v>11.041</v>
      </c>
      <c r="P3">
        <v>12.933</v>
      </c>
      <c r="Q3">
        <v>12.146000000000001</v>
      </c>
      <c r="R3">
        <v>7.2409999999999997</v>
      </c>
      <c r="S3">
        <v>8.4250000000000007</v>
      </c>
      <c r="T3">
        <v>11.694000000000001</v>
      </c>
      <c r="U3">
        <v>16.106999999999999</v>
      </c>
      <c r="V3">
        <v>13.244999999999999</v>
      </c>
      <c r="W3">
        <v>12.404999999999999</v>
      </c>
      <c r="X3">
        <v>9.7970000000000006</v>
      </c>
      <c r="Y3">
        <v>13.57</v>
      </c>
      <c r="Z3">
        <v>14.477</v>
      </c>
      <c r="AA3">
        <v>11.734</v>
      </c>
      <c r="AB3">
        <v>10.231999999999999</v>
      </c>
      <c r="AC3">
        <v>7.3819999999999997</v>
      </c>
      <c r="AD3">
        <v>12.8</v>
      </c>
      <c r="AE3">
        <v>18.536000000000001</v>
      </c>
      <c r="AF3">
        <v>10.231</v>
      </c>
      <c r="AG3">
        <v>8.1150000000000002</v>
      </c>
      <c r="AH3">
        <v>10.988</v>
      </c>
      <c r="AI3">
        <v>9.5660000000000007</v>
      </c>
      <c r="AJ3">
        <v>13.616</v>
      </c>
      <c r="AK3">
        <v>20.332999999999998</v>
      </c>
      <c r="AL3">
        <v>9.5239999999999991</v>
      </c>
      <c r="AM3">
        <v>9.0820000000000007</v>
      </c>
      <c r="AN3">
        <v>7.2789999999999999</v>
      </c>
      <c r="AO3">
        <v>8.8559999999999999</v>
      </c>
      <c r="AP3">
        <v>12.053000000000001</v>
      </c>
      <c r="AQ3">
        <v>13.55</v>
      </c>
      <c r="AR3">
        <v>13.058999999999999</v>
      </c>
      <c r="AS3">
        <v>11.95</v>
      </c>
      <c r="AT3">
        <v>9.8680000000000003</v>
      </c>
      <c r="AU3">
        <v>12.045999999999999</v>
      </c>
      <c r="AV3">
        <v>11.278</v>
      </c>
      <c r="AW3">
        <v>11.903</v>
      </c>
      <c r="AX3">
        <v>12.132</v>
      </c>
      <c r="AY3">
        <v>11.66</v>
      </c>
      <c r="AZ3">
        <v>12.433</v>
      </c>
      <c r="BA3">
        <v>10.794</v>
      </c>
      <c r="BB3">
        <v>15.211</v>
      </c>
      <c r="BC3">
        <v>10.846</v>
      </c>
      <c r="BD3">
        <v>12.183</v>
      </c>
      <c r="BE3">
        <v>9.9380000000000006</v>
      </c>
      <c r="BF3">
        <v>12.481999999999999</v>
      </c>
      <c r="BG3">
        <v>10.537000000000001</v>
      </c>
      <c r="BH3">
        <v>13.78</v>
      </c>
      <c r="BI3">
        <v>11.445</v>
      </c>
      <c r="BJ3">
        <v>11.849</v>
      </c>
      <c r="BK3">
        <v>9.6839999999999993</v>
      </c>
      <c r="BL3">
        <v>11.247</v>
      </c>
      <c r="BM3">
        <v>11.823</v>
      </c>
      <c r="BN3">
        <v>8.5370000000000008</v>
      </c>
      <c r="BO3">
        <v>9.1340000000000003</v>
      </c>
      <c r="BP3">
        <v>10.959</v>
      </c>
      <c r="BQ3">
        <v>9.8160000000000007</v>
      </c>
      <c r="BR3">
        <v>7.1319999999999997</v>
      </c>
      <c r="BS3">
        <v>13.298999999999999</v>
      </c>
      <c r="BT3">
        <v>8.9169999999999998</v>
      </c>
      <c r="BU3">
        <v>10.146000000000001</v>
      </c>
    </row>
    <row r="4" spans="1:73" x14ac:dyDescent="0.3">
      <c r="A4" t="s">
        <v>3</v>
      </c>
      <c r="B4">
        <v>10.637</v>
      </c>
      <c r="C4">
        <v>11.949</v>
      </c>
      <c r="D4">
        <v>12.933</v>
      </c>
      <c r="E4">
        <v>16.673999999999999</v>
      </c>
      <c r="F4">
        <v>10.795999999999999</v>
      </c>
      <c r="G4">
        <v>12.86</v>
      </c>
      <c r="H4">
        <v>12.051</v>
      </c>
      <c r="I4">
        <v>12.012</v>
      </c>
      <c r="J4">
        <v>9.9949999999999992</v>
      </c>
      <c r="K4">
        <v>10.458</v>
      </c>
      <c r="L4">
        <v>14.361000000000001</v>
      </c>
      <c r="M4">
        <v>13.099</v>
      </c>
      <c r="N4">
        <v>8.6579999999999995</v>
      </c>
      <c r="O4">
        <v>9.31</v>
      </c>
      <c r="P4">
        <v>11.064</v>
      </c>
      <c r="Q4">
        <v>12.891</v>
      </c>
      <c r="R4">
        <v>8.4329999999999998</v>
      </c>
      <c r="S4">
        <v>7.0579999999999998</v>
      </c>
      <c r="T4">
        <v>9.8350000000000009</v>
      </c>
      <c r="U4">
        <v>14.387</v>
      </c>
      <c r="V4">
        <v>8.2970000000000006</v>
      </c>
      <c r="W4">
        <v>7.6529999999999996</v>
      </c>
      <c r="X4">
        <v>13.563000000000001</v>
      </c>
      <c r="Y4">
        <v>19.152000000000001</v>
      </c>
      <c r="Z4">
        <v>11.351000000000001</v>
      </c>
      <c r="AA4">
        <v>11.659000000000001</v>
      </c>
      <c r="AB4">
        <v>6.8540000000000001</v>
      </c>
      <c r="AC4">
        <v>7.8819999999999997</v>
      </c>
      <c r="AD4">
        <v>13.464</v>
      </c>
      <c r="AE4">
        <v>16.282</v>
      </c>
      <c r="AF4">
        <v>8.907</v>
      </c>
      <c r="AG4">
        <v>8.8249999999999993</v>
      </c>
      <c r="AH4">
        <v>9.2690000000000001</v>
      </c>
      <c r="AI4">
        <v>11.491</v>
      </c>
      <c r="AJ4">
        <v>17.096</v>
      </c>
      <c r="AK4">
        <v>14.324999999999999</v>
      </c>
      <c r="AL4">
        <v>8.6609999999999996</v>
      </c>
      <c r="AM4">
        <v>8.1219999999999999</v>
      </c>
      <c r="AN4">
        <v>8.2870000000000008</v>
      </c>
      <c r="AO4">
        <v>7.609</v>
      </c>
      <c r="AP4">
        <v>14.997</v>
      </c>
      <c r="AQ4">
        <v>23.596</v>
      </c>
      <c r="AR4">
        <v>14.634</v>
      </c>
      <c r="AS4">
        <v>12.976000000000001</v>
      </c>
      <c r="AT4">
        <v>12.855</v>
      </c>
      <c r="AU4">
        <v>9.2780000000000005</v>
      </c>
      <c r="AV4">
        <v>13.645</v>
      </c>
      <c r="AW4">
        <v>9.5359999999999996</v>
      </c>
      <c r="AX4">
        <v>12.032</v>
      </c>
      <c r="AY4">
        <v>25.366</v>
      </c>
      <c r="AZ4">
        <v>11.384</v>
      </c>
      <c r="BA4">
        <v>12.808999999999999</v>
      </c>
      <c r="BB4">
        <v>15.031000000000001</v>
      </c>
      <c r="BC4">
        <v>10.336</v>
      </c>
      <c r="BD4">
        <v>10.372999999999999</v>
      </c>
      <c r="BE4">
        <v>11.923999999999999</v>
      </c>
      <c r="BF4">
        <v>10.268000000000001</v>
      </c>
      <c r="BG4">
        <v>12.574999999999999</v>
      </c>
      <c r="BH4">
        <v>10.788</v>
      </c>
      <c r="BI4">
        <v>15.885999999999999</v>
      </c>
      <c r="BJ4">
        <v>11.106</v>
      </c>
      <c r="BK4">
        <v>11.9</v>
      </c>
      <c r="BL4">
        <v>12.638</v>
      </c>
      <c r="BM4">
        <v>13.512</v>
      </c>
      <c r="BN4">
        <v>6.8570000000000002</v>
      </c>
      <c r="BO4">
        <v>22.298999999999999</v>
      </c>
      <c r="BP4">
        <v>9.5090000000000003</v>
      </c>
      <c r="BQ4">
        <v>11.558999999999999</v>
      </c>
      <c r="BR4">
        <v>7.2510000000000003</v>
      </c>
      <c r="BS4">
        <v>9.6029999999999998</v>
      </c>
      <c r="BT4">
        <v>10.035</v>
      </c>
      <c r="BU4">
        <v>11.199</v>
      </c>
    </row>
    <row r="5" spans="1:73" x14ac:dyDescent="0.3">
      <c r="A5" t="s">
        <v>4</v>
      </c>
      <c r="B5">
        <v>3.4889999999999999</v>
      </c>
      <c r="C5">
        <v>2.802</v>
      </c>
      <c r="D5">
        <v>2.6179999999999999</v>
      </c>
      <c r="E5">
        <v>2.2999999999999998</v>
      </c>
      <c r="F5">
        <v>3.0179999999999998</v>
      </c>
      <c r="G5">
        <v>3.3849999999999998</v>
      </c>
      <c r="H5">
        <v>3.214</v>
      </c>
      <c r="I5">
        <v>3.0449999999999999</v>
      </c>
      <c r="J5">
        <v>3.3210000000000002</v>
      </c>
      <c r="K5">
        <v>3.214</v>
      </c>
      <c r="L5">
        <v>3.5760000000000001</v>
      </c>
      <c r="M5">
        <v>3.3759999999999999</v>
      </c>
      <c r="N5">
        <v>3.1880000000000002</v>
      </c>
      <c r="O5">
        <v>3.363</v>
      </c>
      <c r="P5">
        <v>3.3690000000000002</v>
      </c>
      <c r="Q5">
        <v>3.113</v>
      </c>
      <c r="R5">
        <v>2.7330000000000001</v>
      </c>
      <c r="S5">
        <v>2.125</v>
      </c>
      <c r="T5">
        <v>2.69</v>
      </c>
      <c r="U5">
        <v>2.4820000000000002</v>
      </c>
      <c r="V5">
        <v>3.411</v>
      </c>
      <c r="W5">
        <v>2.8540000000000001</v>
      </c>
      <c r="X5">
        <v>3.2130000000000001</v>
      </c>
      <c r="Y5">
        <v>3.4889999999999999</v>
      </c>
      <c r="Z5">
        <v>2.7650000000000001</v>
      </c>
      <c r="AA5">
        <v>3.242</v>
      </c>
      <c r="AB5">
        <v>3.1619999999999999</v>
      </c>
      <c r="AC5">
        <v>3.0939999999999999</v>
      </c>
      <c r="AD5">
        <v>3.7759999999999998</v>
      </c>
      <c r="AE5">
        <v>3.8809999999999998</v>
      </c>
      <c r="AF5">
        <v>2.246</v>
      </c>
      <c r="AG5">
        <v>2.5070000000000001</v>
      </c>
      <c r="AH5">
        <v>2.9550000000000001</v>
      </c>
      <c r="AI5">
        <v>3.532</v>
      </c>
      <c r="AJ5">
        <v>2.782</v>
      </c>
      <c r="AK5">
        <v>2.61</v>
      </c>
      <c r="AL5">
        <v>3.2629999999999999</v>
      </c>
      <c r="AM5">
        <v>3.4319999999999999</v>
      </c>
      <c r="AN5">
        <v>3.419</v>
      </c>
      <c r="AO5">
        <v>2.8159999999999998</v>
      </c>
      <c r="AP5">
        <v>3.5840000000000001</v>
      </c>
      <c r="AQ5">
        <v>3.7949999999999999</v>
      </c>
      <c r="AR5">
        <v>3.391</v>
      </c>
      <c r="AS5">
        <v>3.431</v>
      </c>
      <c r="AT5">
        <v>2.6080000000000001</v>
      </c>
      <c r="AU5">
        <v>2.4369999999999998</v>
      </c>
      <c r="AV5">
        <v>3.0049999999999999</v>
      </c>
      <c r="AW5">
        <v>2.782</v>
      </c>
      <c r="AX5">
        <v>3.7610000000000001</v>
      </c>
      <c r="AY5">
        <v>4.1109999999999998</v>
      </c>
      <c r="AZ5">
        <v>2.5840000000000001</v>
      </c>
      <c r="BA5">
        <v>2.5950000000000002</v>
      </c>
      <c r="BB5">
        <v>4.173</v>
      </c>
      <c r="BC5">
        <v>4.0350000000000001</v>
      </c>
      <c r="BD5">
        <v>2.7160000000000002</v>
      </c>
      <c r="BE5">
        <v>3.137</v>
      </c>
      <c r="BF5">
        <v>3.5649999999999999</v>
      </c>
      <c r="BG5">
        <v>3.8319999999999999</v>
      </c>
      <c r="BH5">
        <v>3.9649999999999999</v>
      </c>
      <c r="BI5">
        <v>3.706</v>
      </c>
      <c r="BJ5">
        <v>2.5720000000000001</v>
      </c>
      <c r="BK5">
        <v>2.23</v>
      </c>
      <c r="BL5">
        <v>2.944</v>
      </c>
      <c r="BM5">
        <v>2.9159999999999999</v>
      </c>
      <c r="BN5">
        <v>3.3450000000000002</v>
      </c>
      <c r="BO5">
        <v>3.6880000000000002</v>
      </c>
      <c r="BP5">
        <v>2.8109999999999999</v>
      </c>
      <c r="BQ5">
        <v>2.9910000000000001</v>
      </c>
      <c r="BR5">
        <v>3.4729999999999999</v>
      </c>
      <c r="BS5">
        <v>2.754</v>
      </c>
      <c r="BT5">
        <v>2.6190000000000002</v>
      </c>
      <c r="BU5">
        <v>2.9580000000000002</v>
      </c>
    </row>
    <row r="6" spans="1:73" x14ac:dyDescent="0.3">
      <c r="B6" t="s">
        <v>1</v>
      </c>
      <c r="C6" t="s">
        <v>9</v>
      </c>
      <c r="D6" t="s">
        <v>10</v>
      </c>
      <c r="E6" t="s">
        <v>4</v>
      </c>
      <c r="F6" t="s">
        <v>42</v>
      </c>
      <c r="G6" t="s">
        <v>41</v>
      </c>
      <c r="H6" t="s">
        <v>47</v>
      </c>
    </row>
    <row r="7" spans="1:73" x14ac:dyDescent="0.3">
      <c r="A7">
        <v>1</v>
      </c>
      <c r="B7" s="1">
        <v>7.9279999999999999</v>
      </c>
      <c r="C7" s="1">
        <v>20.057499999999997</v>
      </c>
      <c r="D7" s="1">
        <v>11.292999999999999</v>
      </c>
      <c r="E7" s="1">
        <v>3.1455000000000002</v>
      </c>
      <c r="F7" s="3">
        <v>208.38</v>
      </c>
      <c r="G7" s="2" cm="1">
        <f t="array" ref="G7">_xlfn.IFS(AND(B7&gt;=6, C7&gt;=5, D7&gt;=5, E7&lt;=(B7*2/5)),1,AND(B7&gt;=4, C7&gt;=3, D7&gt;=3, E7&lt;=B7/2),2,OR(AND(B7&gt;=3,C7&gt;0),B7&gt;=5),3)</f>
        <v>1</v>
      </c>
      <c r="H7" s="2">
        <f>B7/E7</f>
        <v>2.5204260054045462</v>
      </c>
      <c r="I7" s="2"/>
    </row>
    <row r="8" spans="1:73" x14ac:dyDescent="0.3">
      <c r="A8">
        <v>2</v>
      </c>
      <c r="B8" s="1">
        <v>8.150500000000001</v>
      </c>
      <c r="C8" s="1">
        <v>15.650500000000001</v>
      </c>
      <c r="D8" s="1">
        <v>14.012499999999999</v>
      </c>
      <c r="E8" s="1">
        <v>2.4589999999999996</v>
      </c>
      <c r="F8" s="3">
        <v>154.96</v>
      </c>
      <c r="G8" s="2" cm="1">
        <f t="array" ref="G8">_xlfn.IFS(AND(B8&gt;=6, C8&gt;=5, D8&gt;=5, E8&lt;=(B8*2/5)),1,AND(B8&gt;=4, C8&gt;=3, D8&gt;=3, E8&lt;=B8/2),2,OR(AND(B8&gt;=3,C8&gt;0),B8&gt;=5),3)</f>
        <v>1</v>
      </c>
      <c r="H8" s="2">
        <f t="shared" ref="H8:H42" si="0">B8/E8</f>
        <v>3.3145587637250924</v>
      </c>
      <c r="I8" s="2"/>
    </row>
    <row r="9" spans="1:73" x14ac:dyDescent="0.3">
      <c r="A9">
        <v>3</v>
      </c>
      <c r="B9" s="1">
        <v>5.9209999999999994</v>
      </c>
      <c r="C9" s="1">
        <v>12.791</v>
      </c>
      <c r="D9" s="1">
        <v>11.588000000000001</v>
      </c>
      <c r="E9" s="1">
        <v>3.2014999999999998</v>
      </c>
      <c r="F9" s="3">
        <v>159.87</v>
      </c>
      <c r="G9" s="2" cm="1">
        <f t="array" ref="G9">_xlfn.IFS(AND(B9&gt;=6, C9&gt;=5, D9&gt;=5, E9&lt;=(B9*2/5)),1,AND(B9&gt;=4, C9&gt;=3, D9&gt;=3, E9&lt;=B9/2),2,OR(AND(B9&gt;=3,C9&gt;0),B9&gt;=5),3)</f>
        <v>3</v>
      </c>
      <c r="H9" s="2">
        <f t="shared" si="0"/>
        <v>1.849445572387943</v>
      </c>
      <c r="I9" s="2"/>
    </row>
    <row r="10" spans="1:73" x14ac:dyDescent="0.3">
      <c r="A10">
        <v>4</v>
      </c>
      <c r="B10" s="1">
        <v>6.9245000000000001</v>
      </c>
      <c r="C10" s="1">
        <v>12.051</v>
      </c>
      <c r="D10" s="1">
        <v>11.574999999999999</v>
      </c>
      <c r="E10" s="1">
        <v>3.1295000000000002</v>
      </c>
      <c r="F10" s="3">
        <v>166.36</v>
      </c>
      <c r="G10" s="2" cm="1">
        <f t="array" ref="G10">_xlfn.IFS(AND(B10&gt;=6, C10&gt;=5, D10&gt;=5, E10&lt;=(B10*2/5)),1,AND(B10&gt;=4, C10&gt;=3, D10&gt;=3, E10&lt;=B10/2),2,OR(AND(B10&gt;=3,C10&gt;0),B10&gt;=5),3)</f>
        <v>2</v>
      </c>
      <c r="H10" s="2">
        <f t="shared" si="0"/>
        <v>2.2126537785588751</v>
      </c>
      <c r="I10" s="2"/>
    </row>
    <row r="11" spans="1:73" x14ac:dyDescent="0.3">
      <c r="A11">
        <v>5</v>
      </c>
      <c r="B11" s="1">
        <v>5.6489999999999991</v>
      </c>
      <c r="C11" s="1">
        <v>10.8925</v>
      </c>
      <c r="D11" s="1">
        <v>8.6464999999999996</v>
      </c>
      <c r="E11" s="1">
        <v>3.2675000000000001</v>
      </c>
      <c r="F11" s="3">
        <v>158.53</v>
      </c>
      <c r="G11" s="2" cm="1">
        <f t="array" ref="G11">_xlfn.IFS(AND(B11&gt;=6, C11&gt;=5, D11&gt;=5, E11&lt;=(B11*2/5)),1,AND(B11&gt;=4, C11&gt;=3, D11&gt;=3, E11&lt;=B11/2),2,OR(AND(B11&gt;=3,C11&gt;0),B11&gt;=5),3)</f>
        <v>3</v>
      </c>
      <c r="H11" s="2">
        <f t="shared" si="0"/>
        <v>1.7288446824789592</v>
      </c>
      <c r="I11" s="2"/>
    </row>
    <row r="12" spans="1:73" x14ac:dyDescent="0.3">
      <c r="A12">
        <v>6</v>
      </c>
      <c r="B12" s="1">
        <v>8.4830000000000005</v>
      </c>
      <c r="C12" s="1">
        <v>13.913</v>
      </c>
      <c r="D12" s="1">
        <v>13.2105</v>
      </c>
      <c r="E12" s="1">
        <v>3.476</v>
      </c>
      <c r="F12" s="3">
        <v>189.08</v>
      </c>
      <c r="G12" s="2" cm="1">
        <f t="array" ref="G12">_xlfn.IFS(AND(B12&gt;=6, C12&gt;=5, D12&gt;=5, E12&lt;=(B12*2/5)),1,AND(B12&gt;=4, C12&gt;=3, D12&gt;=3, E12&lt;=B12/2),2,OR(AND(B12&gt;=3,C12&gt;0),B12&gt;=5),3)</f>
        <v>2</v>
      </c>
      <c r="H12" s="2">
        <f t="shared" si="0"/>
        <v>2.4404487917146147</v>
      </c>
      <c r="I12" s="2"/>
    </row>
    <row r="13" spans="1:73" x14ac:dyDescent="0.3">
      <c r="A13">
        <v>7</v>
      </c>
      <c r="B13" s="1">
        <v>9.7895000000000003</v>
      </c>
      <c r="C13" s="1">
        <v>9.849499999999999</v>
      </c>
      <c r="D13" s="1">
        <v>7.9085000000000001</v>
      </c>
      <c r="E13" s="1">
        <v>3.2755000000000001</v>
      </c>
      <c r="F13" s="3">
        <v>165.92</v>
      </c>
      <c r="G13" s="2" cm="1">
        <f t="array" ref="G13">_xlfn.IFS(AND(B13&gt;=6, C13&gt;=5, D13&gt;=5, E13&lt;=(B13*2/5)),1,AND(B13&gt;=4, C13&gt;=3, D13&gt;=3, E13&lt;=B13/2),2,OR(AND(B13&gt;=3,C13&gt;0),B13&gt;=5),3)</f>
        <v>1</v>
      </c>
      <c r="H13" s="2">
        <f t="shared" si="0"/>
        <v>2.9887040146542514</v>
      </c>
      <c r="I13" s="2"/>
    </row>
    <row r="14" spans="1:73" x14ac:dyDescent="0.3">
      <c r="A14">
        <v>8</v>
      </c>
      <c r="B14" s="1">
        <v>6.7104999999999997</v>
      </c>
      <c r="C14" s="1">
        <v>12.911999999999999</v>
      </c>
      <c r="D14" s="1">
        <v>11.605</v>
      </c>
      <c r="E14" s="1">
        <v>3.2410000000000001</v>
      </c>
      <c r="F14" s="3">
        <v>176.28</v>
      </c>
      <c r="G14" s="2" cm="1">
        <f t="array" ref="G14">_xlfn.IFS(AND(B14&gt;=6, C14&gt;=5, D14&gt;=5, E14&lt;=(B14*2/5)),1,AND(B14&gt;=4, C14&gt;=3, D14&gt;=3, E14&lt;=B14/2),2,OR(AND(B14&gt;=3,C14&gt;0),B14&gt;=5),3)</f>
        <v>2</v>
      </c>
      <c r="H14" s="2">
        <f t="shared" si="0"/>
        <v>2.0705029311940759</v>
      </c>
      <c r="I14" s="2"/>
    </row>
    <row r="15" spans="1:73" x14ac:dyDescent="0.3">
      <c r="A15">
        <v>9</v>
      </c>
      <c r="B15" s="1">
        <v>9.129999999999999</v>
      </c>
      <c r="C15" s="1">
        <v>8.4290000000000003</v>
      </c>
      <c r="D15" s="1">
        <v>7.1494999999999997</v>
      </c>
      <c r="E15" s="1">
        <v>2.4290000000000003</v>
      </c>
      <c r="F15" s="3">
        <v>161.22</v>
      </c>
      <c r="G15" s="2" cm="1">
        <f t="array" ref="G15">_xlfn.IFS(AND(B15&gt;=6, C15&gt;=5, D15&gt;=5, E15&lt;=(B15*2/5)),1,AND(B15&gt;=4, C15&gt;=3, D15&gt;=3, E15&lt;=B15/2),2,OR(AND(B15&gt;=3,C15&gt;0),B15&gt;=5),3)</f>
        <v>1</v>
      </c>
      <c r="H15" s="2">
        <f t="shared" si="0"/>
        <v>3.7587484561547955</v>
      </c>
      <c r="I15" s="2"/>
    </row>
    <row r="16" spans="1:73" x14ac:dyDescent="0.3">
      <c r="A16">
        <v>10</v>
      </c>
      <c r="B16" s="1">
        <v>6.2095000000000002</v>
      </c>
      <c r="C16" s="1">
        <v>13.900500000000001</v>
      </c>
      <c r="D16" s="1">
        <v>12.111000000000001</v>
      </c>
      <c r="E16" s="1">
        <v>2.5860000000000003</v>
      </c>
      <c r="F16" s="3">
        <v>143.66</v>
      </c>
      <c r="G16" s="2" cm="1">
        <f t="array" ref="G16">_xlfn.IFS(AND(B16&gt;=6, C16&gt;=5, D16&gt;=5, E16&lt;=(B16*2/5)),1,AND(B16&gt;=4, C16&gt;=3, D16&gt;=3, E16&lt;=B16/2),2,OR(AND(B16&gt;=3,C16&gt;0),B16&gt;=5),3)</f>
        <v>2</v>
      </c>
      <c r="H16" s="2">
        <f t="shared" si="0"/>
        <v>2.4011987625676721</v>
      </c>
      <c r="I16" s="2"/>
    </row>
    <row r="17" spans="1:9" x14ac:dyDescent="0.3">
      <c r="A17">
        <v>11</v>
      </c>
      <c r="B17" s="1">
        <v>8.0009999999999994</v>
      </c>
      <c r="C17" s="1">
        <v>12.824999999999999</v>
      </c>
      <c r="D17" s="1">
        <v>7.9749999999999996</v>
      </c>
      <c r="E17" s="1">
        <v>3.1325000000000003</v>
      </c>
      <c r="F17" s="3">
        <v>128.15</v>
      </c>
      <c r="G17" s="2" cm="1">
        <f t="array" ref="G17">_xlfn.IFS(AND(B17&gt;=6, C17&gt;=5, D17&gt;=5, E17&lt;=(B17*2/5)),1,AND(B17&gt;=4, C17&gt;=3, D17&gt;=3, E17&lt;=B17/2),2,OR(AND(B17&gt;=3,C17&gt;0),B17&gt;=5),3)</f>
        <v>1</v>
      </c>
      <c r="H17" s="2">
        <f t="shared" si="0"/>
        <v>2.5541899441340776</v>
      </c>
      <c r="I17" s="2"/>
    </row>
    <row r="18" spans="1:9" x14ac:dyDescent="0.3">
      <c r="A18">
        <v>12</v>
      </c>
      <c r="B18" s="1">
        <v>6.8674999999999997</v>
      </c>
      <c r="C18" s="1">
        <v>16.357500000000002</v>
      </c>
      <c r="D18" s="1">
        <v>11.6835</v>
      </c>
      <c r="E18" s="1">
        <v>3.351</v>
      </c>
      <c r="F18" s="3">
        <v>145.21</v>
      </c>
      <c r="G18" s="2" cm="1">
        <f t="array" ref="G18">_xlfn.IFS(AND(B18&gt;=6, C18&gt;=5, D18&gt;=5, E18&lt;=(B18*2/5)),1,AND(B18&gt;=4, C18&gt;=3, D18&gt;=3, E18&lt;=B18/2),2,OR(AND(B18&gt;=3,C18&gt;0),B18&gt;=5),3)</f>
        <v>2</v>
      </c>
      <c r="H18" s="2">
        <f t="shared" si="0"/>
        <v>2.0493882423157266</v>
      </c>
      <c r="I18" s="2"/>
    </row>
    <row r="19" spans="1:9" x14ac:dyDescent="0.3">
      <c r="A19">
        <v>13</v>
      </c>
      <c r="B19" s="1">
        <v>6.6375000000000002</v>
      </c>
      <c r="C19" s="1">
        <v>13.105499999999999</v>
      </c>
      <c r="D19" s="1">
        <v>11.505000000000001</v>
      </c>
      <c r="E19" s="1">
        <v>3.0034999999999998</v>
      </c>
      <c r="F19" s="3">
        <v>191.49</v>
      </c>
      <c r="G19" s="2" cm="1">
        <f t="array" ref="G19">_xlfn.IFS(AND(B19&gt;=6, C19&gt;=5, D19&gt;=5, E19&lt;=(B19*2/5)),1,AND(B19&gt;=4, C19&gt;=3, D19&gt;=3, E19&lt;=B19/2),2,OR(AND(B19&gt;=3,C19&gt;0),B19&gt;=5),3)</f>
        <v>2</v>
      </c>
      <c r="H19" s="2">
        <f t="shared" si="0"/>
        <v>2.2099217579490595</v>
      </c>
      <c r="I19" s="2"/>
    </row>
    <row r="20" spans="1:9" x14ac:dyDescent="0.3">
      <c r="A20">
        <v>14</v>
      </c>
      <c r="B20" s="1">
        <v>8.3500000000000014</v>
      </c>
      <c r="C20" s="1">
        <v>9.0569999999999986</v>
      </c>
      <c r="D20" s="1">
        <v>7.1180000000000003</v>
      </c>
      <c r="E20" s="1">
        <v>3.1280000000000001</v>
      </c>
      <c r="F20" s="3">
        <v>101.24</v>
      </c>
      <c r="G20" s="2" cm="1">
        <f t="array" ref="G20">_xlfn.IFS(AND(B20&gt;=6, C20&gt;=5, D20&gt;=5, E20&lt;=(B20*2/5)),1,AND(B20&gt;=4, C20&gt;=3, D20&gt;=3, E20&lt;=B20/2),2,OR(AND(B20&gt;=3,C20&gt;0),B20&gt;=5),3)</f>
        <v>1</v>
      </c>
      <c r="H20" s="2">
        <f t="shared" si="0"/>
        <v>2.6694373401534532</v>
      </c>
      <c r="I20" s="2"/>
    </row>
    <row r="21" spans="1:9" x14ac:dyDescent="0.3">
      <c r="A21">
        <v>15</v>
      </c>
      <c r="B21" s="1">
        <v>6.6814999999999998</v>
      </c>
      <c r="C21" s="1">
        <v>16</v>
      </c>
      <c r="D21" s="1">
        <v>14.541</v>
      </c>
      <c r="E21" s="1">
        <v>3.8285</v>
      </c>
      <c r="F21" s="3">
        <v>242.25</v>
      </c>
      <c r="G21" s="2" cm="1">
        <f t="array" ref="G21">_xlfn.IFS(AND(B21&gt;=6, C21&gt;=5, D21&gt;=5, E21&lt;=(B21*2/5)),1,AND(B21&gt;=4, C21&gt;=3, D21&gt;=3, E21&lt;=B21/2),2,OR(AND(B21&gt;=3,C21&gt;0),B21&gt;=5),3)</f>
        <v>3</v>
      </c>
      <c r="H21" s="2">
        <f t="shared" si="0"/>
        <v>1.7452004701580253</v>
      </c>
      <c r="I21" s="2"/>
    </row>
    <row r="22" spans="1:9" x14ac:dyDescent="0.3">
      <c r="A22">
        <v>16</v>
      </c>
      <c r="B22" s="1">
        <v>6.2490000000000006</v>
      </c>
      <c r="C22" s="1">
        <v>9.5279999999999987</v>
      </c>
      <c r="D22" s="1">
        <v>8.5109999999999992</v>
      </c>
      <c r="E22" s="1">
        <v>2.3765000000000001</v>
      </c>
      <c r="F22" s="3">
        <v>88.24</v>
      </c>
      <c r="G22" s="2" cm="1">
        <f t="array" ref="G22">_xlfn.IFS(AND(B22&gt;=6, C22&gt;=5, D22&gt;=5, E22&lt;=(B22*2/5)),1,AND(B22&gt;=4, C22&gt;=3, D22&gt;=3, E22&lt;=B22/2),2,OR(AND(B22&gt;=3,C22&gt;0),B22&gt;=5),3)</f>
        <v>1</v>
      </c>
      <c r="H22" s="2">
        <f t="shared" si="0"/>
        <v>2.6294971596886181</v>
      </c>
      <c r="I22" s="2"/>
    </row>
    <row r="23" spans="1:9" x14ac:dyDescent="0.3">
      <c r="A23">
        <v>17</v>
      </c>
      <c r="B23" s="1">
        <v>8.2050000000000001</v>
      </c>
      <c r="C23" s="1">
        <v>11.2395</v>
      </c>
      <c r="D23" s="1">
        <v>9.4175000000000004</v>
      </c>
      <c r="E23" s="1">
        <v>3.2435</v>
      </c>
      <c r="F23" s="3">
        <v>156.13</v>
      </c>
      <c r="G23" s="2" cm="1">
        <f t="array" ref="G23">_xlfn.IFS(AND(B23&gt;=6, C23&gt;=5, D23&gt;=5, E23&lt;=(B23*2/5)),1,AND(B23&gt;=4, C23&gt;=3, D23&gt;=3, E23&lt;=B23/2),2,OR(AND(B23&gt;=3,C23&gt;0),B23&gt;=5),3)</f>
        <v>1</v>
      </c>
      <c r="H23" s="2">
        <f t="shared" si="0"/>
        <v>2.5296747340835517</v>
      </c>
      <c r="I23" s="2"/>
    </row>
    <row r="24" spans="1:9" x14ac:dyDescent="0.3">
      <c r="A24">
        <v>18</v>
      </c>
      <c r="B24" s="1">
        <v>6.6739999999999995</v>
      </c>
      <c r="C24" s="1">
        <v>18.714500000000001</v>
      </c>
      <c r="D24" s="1">
        <v>13.970499999999999</v>
      </c>
      <c r="E24" s="1">
        <v>2.6959999999999997</v>
      </c>
      <c r="F24" s="3">
        <v>134.05000000000001</v>
      </c>
      <c r="G24" s="2" cm="1">
        <f t="array" ref="G24">_xlfn.IFS(AND(B24&gt;=6, C24&gt;=5, D24&gt;=5, E24&lt;=(B24*2/5)),1,AND(B24&gt;=4, C24&gt;=3, D24&gt;=3, E24&lt;=B24/2),2,OR(AND(B24&gt;=3,C24&gt;0),B24&gt;=5),3)</f>
        <v>2</v>
      </c>
      <c r="H24" s="2">
        <f t="shared" si="0"/>
        <v>2.4755192878338281</v>
      </c>
      <c r="I24" s="2"/>
    </row>
    <row r="25" spans="1:9" x14ac:dyDescent="0.3">
      <c r="A25">
        <v>19</v>
      </c>
      <c r="B25" s="1">
        <v>7.6135000000000002</v>
      </c>
      <c r="C25" s="1">
        <v>9.3030000000000008</v>
      </c>
      <c r="D25" s="1">
        <v>8.3915000000000006</v>
      </c>
      <c r="E25" s="1">
        <v>3.3475000000000001</v>
      </c>
      <c r="F25" s="3">
        <v>146.4</v>
      </c>
      <c r="G25" s="2" cm="1">
        <f t="array" ref="G25">_xlfn.IFS(AND(B25&gt;=6, C25&gt;=5, D25&gt;=5, E25&lt;=(B25*2/5)),1,AND(B25&gt;=4, C25&gt;=3, D25&gt;=3, E25&lt;=B25/2),2,OR(AND(B25&gt;=3,C25&gt;0),B25&gt;=5),3)</f>
        <v>2</v>
      </c>
      <c r="H25" s="2">
        <f t="shared" si="0"/>
        <v>2.2743838685586257</v>
      </c>
      <c r="I25" s="2"/>
    </row>
    <row r="26" spans="1:9" x14ac:dyDescent="0.3">
      <c r="A26">
        <v>20</v>
      </c>
      <c r="B26" s="1">
        <v>5.673</v>
      </c>
      <c r="C26" s="1">
        <v>8.5715000000000003</v>
      </c>
      <c r="D26" s="1">
        <v>7.444</v>
      </c>
      <c r="E26" s="1">
        <v>3.1174999999999997</v>
      </c>
      <c r="F26" s="3">
        <v>149.62</v>
      </c>
      <c r="G26" s="2" cm="1">
        <f t="array" ref="G26">_xlfn.IFS(AND(B26&gt;=6, C26&gt;=5, D26&gt;=5, E26&lt;=(B26*2/5)),1,AND(B26&gt;=4, C26&gt;=3, D26&gt;=3, E26&lt;=B26/2),2,OR(AND(B26&gt;=3,C26&gt;0),B26&gt;=5),3)</f>
        <v>3</v>
      </c>
      <c r="H26" s="2">
        <f t="shared" si="0"/>
        <v>1.8197273456295111</v>
      </c>
      <c r="I26" s="2"/>
    </row>
    <row r="27" spans="1:9" x14ac:dyDescent="0.3">
      <c r="A27">
        <v>21</v>
      </c>
      <c r="B27" s="1">
        <v>8.3155000000000001</v>
      </c>
      <c r="C27" s="1">
        <v>19.296500000000002</v>
      </c>
      <c r="D27" s="1">
        <v>12.801500000000001</v>
      </c>
      <c r="E27" s="1">
        <v>3.6894999999999998</v>
      </c>
      <c r="F27" s="3">
        <v>183.73</v>
      </c>
      <c r="G27" s="2" cm="1">
        <f t="array" ref="G27">_xlfn.IFS(AND(B27&gt;=6, C27&gt;=5, D27&gt;=5, E27&lt;=(B27*2/5)),1,AND(B27&gt;=4, C27&gt;=3, D27&gt;=3, E27&lt;=B27/2),2,OR(AND(B27&gt;=3,C27&gt;0),B27&gt;=5),3)</f>
        <v>2</v>
      </c>
      <c r="H27" s="2">
        <f t="shared" si="0"/>
        <v>2.2538284320368613</v>
      </c>
      <c r="I27" s="2"/>
    </row>
    <row r="28" spans="1:9" x14ac:dyDescent="0.3">
      <c r="A28">
        <v>22</v>
      </c>
      <c r="B28" s="1">
        <v>5.1675000000000004</v>
      </c>
      <c r="C28" s="1">
        <v>13.805</v>
      </c>
      <c r="D28" s="1">
        <v>12.5045</v>
      </c>
      <c r="E28" s="1">
        <v>3.411</v>
      </c>
      <c r="F28" s="3">
        <v>151.66999999999999</v>
      </c>
      <c r="G28" s="2" cm="1">
        <f t="array" ref="G28">_xlfn.IFS(AND(B28&gt;=6, C28&gt;=5, D28&gt;=5, E28&lt;=(B28*2/5)),1,AND(B28&gt;=4, C28&gt;=3, D28&gt;=3, E28&lt;=B28/2),2,OR(AND(B28&gt;=3,C28&gt;0),B28&gt;=5),3)</f>
        <v>3</v>
      </c>
      <c r="H28" s="2">
        <f t="shared" si="0"/>
        <v>1.5149516270888304</v>
      </c>
      <c r="I28" s="2"/>
    </row>
    <row r="29" spans="1:9" x14ac:dyDescent="0.3">
      <c r="A29">
        <v>23</v>
      </c>
      <c r="B29" s="1">
        <v>7.2934999999999999</v>
      </c>
      <c r="C29" s="1">
        <v>12.4505</v>
      </c>
      <c r="D29" s="1">
        <v>9.5730000000000004</v>
      </c>
      <c r="E29" s="1">
        <v>2.5225</v>
      </c>
      <c r="F29" s="3">
        <v>134.29</v>
      </c>
      <c r="G29" s="2" cm="1">
        <f t="array" ref="G29">_xlfn.IFS(AND(B29&gt;=6, C29&gt;=5, D29&gt;=5, E29&lt;=(B29*2/5)),1,AND(B29&gt;=4, C29&gt;=3, D29&gt;=3, E29&lt;=B29/2),2,OR(AND(B29&gt;=3,C29&gt;0),B29&gt;=5),3)</f>
        <v>1</v>
      </c>
      <c r="H29" s="2">
        <f t="shared" si="0"/>
        <v>2.8913776015857287</v>
      </c>
      <c r="I29" s="2"/>
    </row>
    <row r="30" spans="1:9" x14ac:dyDescent="0.3">
      <c r="A30">
        <v>24</v>
      </c>
      <c r="B30" s="1">
        <v>7.5960000000000001</v>
      </c>
      <c r="C30" s="1">
        <v>12.774000000000001</v>
      </c>
      <c r="D30" s="1">
        <v>10.407</v>
      </c>
      <c r="E30" s="1">
        <v>2.8935</v>
      </c>
      <c r="F30" s="3">
        <v>139.6</v>
      </c>
      <c r="G30" s="2" cm="1">
        <f t="array" ref="G30">_xlfn.IFS(AND(B30&gt;=6, C30&gt;=5, D30&gt;=5, E30&lt;=(B30*2/5)),1,AND(B30&gt;=4, C30&gt;=3, D30&gt;=3, E30&lt;=B30/2),2,OR(AND(B30&gt;=3,C30&gt;0),B30&gt;=5),3)</f>
        <v>1</v>
      </c>
      <c r="H30" s="2">
        <f t="shared" si="0"/>
        <v>2.6251944012441681</v>
      </c>
      <c r="I30" s="2"/>
    </row>
    <row r="31" spans="1:9" x14ac:dyDescent="0.3">
      <c r="A31">
        <v>25</v>
      </c>
      <c r="B31" s="1">
        <v>9.3844999999999992</v>
      </c>
      <c r="C31" s="1">
        <v>18.748999999999999</v>
      </c>
      <c r="D31" s="1">
        <v>11.846</v>
      </c>
      <c r="E31" s="1">
        <v>3.9359999999999999</v>
      </c>
      <c r="F31" s="3">
        <v>194.48</v>
      </c>
      <c r="G31" s="2" cm="1">
        <f t="array" ref="G31">_xlfn.IFS(AND(B31&gt;=6, C31&gt;=5, D31&gt;=5, E31&lt;=(B31*2/5)),1,AND(B31&gt;=4, C31&gt;=3, D31&gt;=3, E31&lt;=B31/2),2,OR(AND(B31&gt;=3,C31&gt;0),B31&gt;=5),3)</f>
        <v>2</v>
      </c>
      <c r="H31" s="2">
        <f t="shared" si="0"/>
        <v>2.3842733739837398</v>
      </c>
      <c r="I31" s="2"/>
    </row>
    <row r="32" spans="1:9" x14ac:dyDescent="0.3">
      <c r="A32">
        <v>26</v>
      </c>
      <c r="B32" s="1">
        <v>6.1829999999999998</v>
      </c>
      <c r="C32" s="1">
        <v>12.620999999999999</v>
      </c>
      <c r="D32" s="1">
        <v>11.089</v>
      </c>
      <c r="E32" s="1">
        <v>2.5895000000000001</v>
      </c>
      <c r="F32" s="3">
        <v>162.51</v>
      </c>
      <c r="G32" s="2" cm="1">
        <f t="array" ref="G32">_xlfn.IFS(AND(B32&gt;=6, C32&gt;=5, D32&gt;=5, E32&lt;=(B32*2/5)),1,AND(B32&gt;=4, C32&gt;=3, D32&gt;=3, E32&lt;=B32/2),2,OR(AND(B32&gt;=3,C32&gt;0),B32&gt;=5),3)</f>
        <v>2</v>
      </c>
      <c r="H32" s="2">
        <f t="shared" si="0"/>
        <v>2.3877196369955587</v>
      </c>
      <c r="I32" s="2"/>
    </row>
    <row r="33" spans="1:9" x14ac:dyDescent="0.3">
      <c r="A33">
        <v>27</v>
      </c>
      <c r="B33" s="1">
        <v>6.6014999999999997</v>
      </c>
      <c r="C33" s="1">
        <v>13.028500000000001</v>
      </c>
      <c r="D33" s="1">
        <v>12.6835</v>
      </c>
      <c r="E33" s="1">
        <v>4.1040000000000001</v>
      </c>
      <c r="F33" s="3">
        <v>209.74</v>
      </c>
      <c r="G33" s="2" cm="1">
        <f t="array" ref="G33">_xlfn.IFS(AND(B33&gt;=6, C33&gt;=5, D33&gt;=5, E33&lt;=(B33*2/5)),1,AND(B33&gt;=4, C33&gt;=3, D33&gt;=3, E33&lt;=B33/2),2,OR(AND(B33&gt;=3,C33&gt;0),B33&gt;=5),3)</f>
        <v>3</v>
      </c>
      <c r="H33" s="2">
        <f t="shared" si="0"/>
        <v>1.6085526315789473</v>
      </c>
      <c r="I33" s="2"/>
    </row>
    <row r="34" spans="1:9" x14ac:dyDescent="0.3">
      <c r="A34">
        <v>28</v>
      </c>
      <c r="B34" s="1">
        <v>7.91</v>
      </c>
      <c r="C34" s="1">
        <v>12.0535</v>
      </c>
      <c r="D34" s="1">
        <v>10.1555</v>
      </c>
      <c r="E34" s="1">
        <v>2.9264999999999999</v>
      </c>
      <c r="F34" s="3">
        <v>143.49</v>
      </c>
      <c r="G34" s="2" cm="1">
        <f t="array" ref="G34">_xlfn.IFS(AND(B34&gt;=6, C34&gt;=5, D34&gt;=5, E34&lt;=(B34*2/5)),1,AND(B34&gt;=4, C34&gt;=3, D34&gt;=3, E34&lt;=B34/2),2,OR(AND(B34&gt;=3,C34&gt;0),B34&gt;=5),3)</f>
        <v>1</v>
      </c>
      <c r="H34" s="2">
        <f t="shared" si="0"/>
        <v>2.7028874081667524</v>
      </c>
      <c r="I34" s="2"/>
    </row>
    <row r="35" spans="1:9" x14ac:dyDescent="0.3">
      <c r="A35">
        <v>29</v>
      </c>
      <c r="B35" s="1">
        <v>10.327</v>
      </c>
      <c r="C35" s="1">
        <v>12.528499999999999</v>
      </c>
      <c r="D35" s="1">
        <v>10.4025</v>
      </c>
      <c r="E35" s="1">
        <v>3.6985000000000001</v>
      </c>
      <c r="F35" s="3">
        <v>202.42</v>
      </c>
      <c r="G35" s="2" cm="1">
        <f t="array" ref="G35">_xlfn.IFS(AND(B35&gt;=6, C35&gt;=5, D35&gt;=5, E35&lt;=(B35*2/5)),1,AND(B35&gt;=4, C35&gt;=3, D35&gt;=3, E35&lt;=B35/2),2,OR(AND(B35&gt;=3,C35&gt;0),B35&gt;=5),3)</f>
        <v>1</v>
      </c>
      <c r="H35" s="2">
        <f t="shared" si="0"/>
        <v>2.7922130593483843</v>
      </c>
      <c r="I35" s="2"/>
    </row>
    <row r="36" spans="1:9" x14ac:dyDescent="0.3">
      <c r="A36">
        <v>30</v>
      </c>
      <c r="B36" s="1">
        <v>6.9764999999999997</v>
      </c>
      <c r="C36" s="1">
        <v>14.832999999999998</v>
      </c>
      <c r="D36" s="1">
        <v>11.1165</v>
      </c>
      <c r="E36" s="1">
        <v>3.8354999999999997</v>
      </c>
      <c r="F36" s="3">
        <v>170.87</v>
      </c>
      <c r="G36" s="2" cm="1">
        <f t="array" ref="G36">_xlfn.IFS(AND(B36&gt;=6, C36&gt;=5, D36&gt;=5, E36&lt;=(B36*2/5)),1,AND(B36&gt;=4, C36&gt;=3, D36&gt;=3, E36&lt;=B36/2),2,OR(AND(B36&gt;=3,C36&gt;0),B36&gt;=5),3)</f>
        <v>3</v>
      </c>
      <c r="H36" s="2">
        <f t="shared" si="0"/>
        <v>1.8189284317559642</v>
      </c>
      <c r="I36" s="2"/>
    </row>
    <row r="37" spans="1:9" x14ac:dyDescent="0.3">
      <c r="A37">
        <v>31</v>
      </c>
      <c r="B37" s="1">
        <v>7.3369999999999997</v>
      </c>
      <c r="C37" s="1">
        <v>11.874500000000001</v>
      </c>
      <c r="D37" s="1">
        <v>10.395</v>
      </c>
      <c r="E37" s="1">
        <v>2.4009999999999998</v>
      </c>
      <c r="F37" s="3">
        <v>138.86000000000001</v>
      </c>
      <c r="G37" s="2" cm="1">
        <f t="array" ref="G37">_xlfn.IFS(AND(B37&gt;=6, C37&gt;=5, D37&gt;=5, E37&lt;=(B37*2/5)),1,AND(B37&gt;=4, C37&gt;=3, D37&gt;=3, E37&lt;=B37/2),2,OR(AND(B37&gt;=3,C37&gt;0),B37&gt;=5),3)</f>
        <v>1</v>
      </c>
      <c r="H37" s="2">
        <f t="shared" si="0"/>
        <v>3.0558100791336944</v>
      </c>
      <c r="I37" s="2"/>
    </row>
    <row r="38" spans="1:9" x14ac:dyDescent="0.3">
      <c r="A38">
        <v>32</v>
      </c>
      <c r="B38" s="1">
        <v>8.3940000000000001</v>
      </c>
      <c r="C38" s="1">
        <v>13.074999999999999</v>
      </c>
      <c r="D38" s="1">
        <v>11.535</v>
      </c>
      <c r="E38" s="1">
        <v>2.9299999999999997</v>
      </c>
      <c r="F38" s="3">
        <v>200.61</v>
      </c>
      <c r="G38" s="2" cm="1">
        <f t="array" ref="G38">_xlfn.IFS(AND(B38&gt;=6, C38&gt;=5, D38&gt;=5, E38&lt;=(B38*2/5)),1,AND(B38&gt;=4, C38&gt;=3, D38&gt;=3, E38&lt;=B38/2),2,OR(AND(B38&gt;=3,C38&gt;0),B38&gt;=5),3)</f>
        <v>1</v>
      </c>
      <c r="H38" s="2">
        <f t="shared" si="0"/>
        <v>2.8648464163822527</v>
      </c>
      <c r="I38" s="2"/>
    </row>
    <row r="39" spans="1:9" x14ac:dyDescent="0.3">
      <c r="A39">
        <v>33</v>
      </c>
      <c r="B39" s="1">
        <v>9.785499999999999</v>
      </c>
      <c r="C39" s="1">
        <v>15.417999999999999</v>
      </c>
      <c r="D39" s="1">
        <v>7.9954999999999998</v>
      </c>
      <c r="E39" s="1">
        <v>3.5165000000000002</v>
      </c>
      <c r="F39" s="3">
        <v>160</v>
      </c>
      <c r="G39" s="2" cm="1">
        <f t="array" ref="G39">_xlfn.IFS(AND(B39&gt;=6, C39&gt;=5, D39&gt;=5, E39&lt;=(B39*2/5)),1,AND(B39&gt;=4, C39&gt;=3, D39&gt;=3, E39&lt;=B39/2),2,OR(AND(B39&gt;=3,C39&gt;0),B39&gt;=5),3)</f>
        <v>1</v>
      </c>
      <c r="H39" s="2">
        <f t="shared" si="0"/>
        <v>2.7827385184131943</v>
      </c>
      <c r="I39" s="2"/>
    </row>
    <row r="40" spans="1:9" x14ac:dyDescent="0.3">
      <c r="A40">
        <v>34</v>
      </c>
      <c r="B40" s="1">
        <v>6.048</v>
      </c>
      <c r="C40" s="1">
        <v>11.259</v>
      </c>
      <c r="D40" s="1">
        <v>9.6625000000000014</v>
      </c>
      <c r="E40" s="1">
        <v>2.9009999999999998</v>
      </c>
      <c r="F40" s="3">
        <v>116.72</v>
      </c>
      <c r="G40" s="2" cm="1">
        <f t="array" ref="G40">_xlfn.IFS(AND(B40&gt;=6, C40&gt;=5, D40&gt;=5, E40&lt;=(B40*2/5)),1,AND(B40&gt;=4, C40&gt;=3, D40&gt;=3, E40&lt;=B40/2),2,OR(AND(B40&gt;=3,C40&gt;0),B40&gt;=5),3)</f>
        <v>2</v>
      </c>
      <c r="H40" s="2">
        <f t="shared" si="0"/>
        <v>2.0847983453981387</v>
      </c>
      <c r="I40" s="2"/>
    </row>
    <row r="41" spans="1:9" x14ac:dyDescent="0.3">
      <c r="A41">
        <v>35</v>
      </c>
      <c r="B41" s="1">
        <v>6.7885</v>
      </c>
      <c r="C41" s="1">
        <v>10.275</v>
      </c>
      <c r="D41" s="1">
        <v>8.3674999999999997</v>
      </c>
      <c r="E41" s="1">
        <v>3.1135000000000002</v>
      </c>
      <c r="F41" s="3">
        <v>140.49</v>
      </c>
      <c r="G41" s="2" cm="1">
        <f t="array" ref="G41">_xlfn.IFS(AND(B41&gt;=6, C41&gt;=5, D41&gt;=5, E41&lt;=(B41*2/5)),1,AND(B41&gt;=4, C41&gt;=3, D41&gt;=3, E41&lt;=B41/2),2,OR(AND(B41&gt;=3,C41&gt;0),B41&gt;=5),3)</f>
        <v>2</v>
      </c>
      <c r="H41" s="2">
        <f t="shared" si="0"/>
        <v>2.1803436646860446</v>
      </c>
      <c r="I41" s="2"/>
    </row>
    <row r="42" spans="1:9" x14ac:dyDescent="0.3">
      <c r="A42">
        <v>36</v>
      </c>
      <c r="B42" s="1">
        <v>6.8075000000000001</v>
      </c>
      <c r="C42" s="1">
        <v>10.617000000000001</v>
      </c>
      <c r="D42" s="1">
        <v>9.5315000000000012</v>
      </c>
      <c r="E42" s="1">
        <v>2.7885</v>
      </c>
      <c r="F42" s="3">
        <v>124.8</v>
      </c>
      <c r="G42" s="2" cm="1">
        <f t="array" ref="G42">_xlfn.IFS(AND(B42&gt;=6, C42&gt;=5, D42&gt;=5, E42&lt;=(B42*2/5)),1,AND(B42&gt;=4, C42&gt;=3, D42&gt;=3, E42&lt;=B42/2),2,OR(AND(B42&gt;=3,C42&gt;0),B42&gt;=5),3)</f>
        <v>2</v>
      </c>
      <c r="H42" s="2">
        <f t="shared" si="0"/>
        <v>2.4412766720459027</v>
      </c>
      <c r="I42" s="2"/>
    </row>
    <row r="43" spans="1:9" x14ac:dyDescent="0.3">
      <c r="A43" t="s">
        <v>13</v>
      </c>
      <c r="B43" s="1">
        <f>AVERAGE(B7:B42)</f>
        <v>7.4100833333333327</v>
      </c>
      <c r="C43" s="1">
        <f t="shared" ref="C43:E43" si="1">AVERAGE(C7:C42)</f>
        <v>13.050166666666664</v>
      </c>
      <c r="D43" s="1">
        <f t="shared" si="1"/>
        <v>10.547847222222222</v>
      </c>
      <c r="E43" s="1">
        <f t="shared" si="1"/>
        <v>3.1303333333333323</v>
      </c>
      <c r="F43" s="1"/>
      <c r="G43" s="2"/>
      <c r="H43" s="1">
        <f t="shared" ref="H43" si="2">AVERAGE(H7:H42)</f>
        <v>2.4064503391441514</v>
      </c>
      <c r="I43" s="2"/>
    </row>
    <row r="44" spans="1:9" x14ac:dyDescent="0.3">
      <c r="A44" t="s">
        <v>14</v>
      </c>
      <c r="B44" s="1">
        <f>STDEV(B7:B42)</f>
        <v>1.2697604976642538</v>
      </c>
      <c r="C44" s="1">
        <f>STDEV(C7:C42)</f>
        <v>2.9910650754730077</v>
      </c>
      <c r="D44" s="1">
        <f>STDEV(D7:D42)</f>
        <v>2.0454417958665578</v>
      </c>
      <c r="E44" s="1">
        <f>STDEV(E7:E42)</f>
        <v>0.45494723398905862</v>
      </c>
      <c r="F44" s="1"/>
      <c r="G44" s="2"/>
      <c r="H44" s="1">
        <f>STDEV(H7:H42)</f>
        <v>0.48702414990195214</v>
      </c>
      <c r="I44" s="2"/>
    </row>
    <row r="46" spans="1:9" x14ac:dyDescent="0.3">
      <c r="B46" t="str">
        <f>FIXED(B43,3)&amp;"±"&amp;FIXED(B44,3)</f>
        <v>7.410±1.270</v>
      </c>
      <c r="C46" t="str">
        <f t="shared" ref="C46:E46" si="3">FIXED(C43,3)&amp;"±"&amp;FIXED(C44,3)</f>
        <v>13.050±2.991</v>
      </c>
      <c r="D46" t="str">
        <f t="shared" si="3"/>
        <v>10.548±2.045</v>
      </c>
      <c r="E46" t="str">
        <f t="shared" si="3"/>
        <v>3.130±0.455</v>
      </c>
    </row>
    <row r="47" spans="1:9" x14ac:dyDescent="0.3">
      <c r="F47" t="s">
        <v>15</v>
      </c>
      <c r="G47">
        <f>COUNTIF($G$7:$G$42,1)</f>
        <v>15</v>
      </c>
    </row>
    <row r="48" spans="1:9" x14ac:dyDescent="0.3">
      <c r="F48" t="s">
        <v>16</v>
      </c>
      <c r="G48">
        <f>COUNTIF($G$7:$G$42,2)</f>
        <v>14</v>
      </c>
    </row>
    <row r="49" spans="6:7" x14ac:dyDescent="0.3">
      <c r="F49" t="s">
        <v>17</v>
      </c>
      <c r="G49">
        <f>COUNTIF($G$7:$G$42,3)</f>
        <v>7</v>
      </c>
    </row>
    <row r="50" spans="6:7" x14ac:dyDescent="0.3">
      <c r="F50" t="s">
        <v>18</v>
      </c>
      <c r="G50">
        <f>36-G49-G48-G47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CF58-FF14-40EF-9202-C10740786329}">
  <dimension ref="A1:BU50"/>
  <sheetViews>
    <sheetView zoomScale="85" zoomScaleNormal="85" workbookViewId="0">
      <pane xSplit="1" topLeftCell="B1" activePane="topRight" state="frozen"/>
      <selection pane="topRight" activeCell="H7" sqref="H7"/>
    </sheetView>
  </sheetViews>
  <sheetFormatPr defaultRowHeight="16.5" x14ac:dyDescent="0.3"/>
  <sheetData>
    <row r="1" spans="1:7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</row>
    <row r="2" spans="1:73" x14ac:dyDescent="0.3">
      <c r="A2" t="s">
        <v>1</v>
      </c>
      <c r="B2">
        <v>7.0540000000000003</v>
      </c>
      <c r="C2">
        <v>7.7160000000000002</v>
      </c>
      <c r="D2">
        <v>7.48</v>
      </c>
      <c r="E2">
        <v>6.9740000000000002</v>
      </c>
      <c r="F2">
        <v>6.7859999999999996</v>
      </c>
      <c r="G2">
        <v>7.5129999999999999</v>
      </c>
      <c r="H2">
        <v>7.6340000000000003</v>
      </c>
      <c r="I2">
        <v>7.1840000000000002</v>
      </c>
      <c r="J2">
        <v>5.9089999999999998</v>
      </c>
      <c r="K2">
        <v>9.6869999999999994</v>
      </c>
      <c r="L2">
        <v>6.9729999999999999</v>
      </c>
      <c r="M2">
        <v>7.2270000000000003</v>
      </c>
      <c r="N2">
        <v>11.041</v>
      </c>
      <c r="O2">
        <v>8.5890000000000004</v>
      </c>
      <c r="P2">
        <v>8.4309999999999992</v>
      </c>
      <c r="Q2">
        <v>7.9980000000000002</v>
      </c>
      <c r="R2">
        <v>5.5350000000000001</v>
      </c>
      <c r="S2">
        <v>5.4779999999999998</v>
      </c>
      <c r="T2">
        <v>8.0549999999999997</v>
      </c>
      <c r="U2">
        <v>9.0760000000000005</v>
      </c>
      <c r="V2">
        <v>8.02</v>
      </c>
      <c r="W2">
        <v>8.1709999999999994</v>
      </c>
      <c r="X2">
        <v>7.468</v>
      </c>
      <c r="Y2">
        <v>7.5460000000000003</v>
      </c>
      <c r="Z2">
        <v>8.3160000000000007</v>
      </c>
      <c r="AA2">
        <v>10.14</v>
      </c>
      <c r="AB2">
        <v>6.1070000000000002</v>
      </c>
      <c r="AC2">
        <v>6.2880000000000003</v>
      </c>
      <c r="AD2">
        <v>7.0759999999999996</v>
      </c>
      <c r="AE2">
        <v>7.0579999999999998</v>
      </c>
      <c r="AF2">
        <v>8.298</v>
      </c>
      <c r="AG2">
        <v>9.7349999999999994</v>
      </c>
      <c r="AH2">
        <v>6.8449999999999998</v>
      </c>
      <c r="AI2">
        <v>6.49</v>
      </c>
      <c r="AJ2">
        <v>4.7969999999999997</v>
      </c>
      <c r="AK2">
        <v>5.6340000000000003</v>
      </c>
      <c r="AL2">
        <v>9.4499999999999993</v>
      </c>
      <c r="AM2">
        <v>10.071</v>
      </c>
      <c r="AN2">
        <v>4.8109999999999999</v>
      </c>
      <c r="AO2">
        <v>4.5620000000000003</v>
      </c>
      <c r="AP2">
        <v>4.7930000000000001</v>
      </c>
      <c r="AQ2">
        <v>4.3289999999999997</v>
      </c>
      <c r="AR2">
        <v>6.7859999999999996</v>
      </c>
      <c r="AS2">
        <v>7.3</v>
      </c>
      <c r="AT2">
        <v>7.3869999999999996</v>
      </c>
      <c r="AU2">
        <v>9.5739999999999998</v>
      </c>
      <c r="AV2">
        <v>8.3149999999999995</v>
      </c>
      <c r="AW2">
        <v>8.4009999999999998</v>
      </c>
      <c r="AX2">
        <v>8.5030000000000001</v>
      </c>
      <c r="AY2">
        <v>7.4180000000000001</v>
      </c>
      <c r="AZ2">
        <v>5.0620000000000003</v>
      </c>
      <c r="BA2">
        <v>4.6840000000000002</v>
      </c>
      <c r="BB2">
        <v>7.9379999999999997</v>
      </c>
      <c r="BC2">
        <v>7.18</v>
      </c>
      <c r="BD2">
        <v>8.08</v>
      </c>
      <c r="BE2">
        <v>7.9050000000000002</v>
      </c>
      <c r="BF2">
        <v>8.41</v>
      </c>
      <c r="BG2">
        <v>9.2360000000000007</v>
      </c>
      <c r="BH2">
        <v>6.4109999999999996</v>
      </c>
      <c r="BI2">
        <v>5.3419999999999996</v>
      </c>
      <c r="BJ2">
        <v>8.0180000000000007</v>
      </c>
      <c r="BK2">
        <v>7.3040000000000003</v>
      </c>
      <c r="BL2">
        <v>6.3470000000000004</v>
      </c>
      <c r="BM2">
        <v>5.7750000000000004</v>
      </c>
      <c r="BN2">
        <v>5.0830000000000002</v>
      </c>
      <c r="BO2">
        <v>4.5330000000000004</v>
      </c>
      <c r="BP2">
        <v>10.821999999999999</v>
      </c>
      <c r="BQ2">
        <v>11.625999999999999</v>
      </c>
      <c r="BR2">
        <v>9.4280000000000008</v>
      </c>
      <c r="BS2">
        <v>8.9149999999999991</v>
      </c>
      <c r="BT2">
        <v>9.1739999999999995</v>
      </c>
      <c r="BU2">
        <v>8.1359999999999992</v>
      </c>
    </row>
    <row r="3" spans="1:73" x14ac:dyDescent="0.3">
      <c r="A3" t="s">
        <v>2</v>
      </c>
      <c r="B3">
        <v>7.4619999999999997</v>
      </c>
      <c r="C3">
        <v>7.7279999999999998</v>
      </c>
      <c r="D3">
        <v>6.8220000000000001</v>
      </c>
      <c r="E3">
        <v>6.6529999999999996</v>
      </c>
      <c r="F3">
        <v>8.6370000000000005</v>
      </c>
      <c r="G3">
        <v>7.5259999999999998</v>
      </c>
      <c r="H3">
        <v>8.8030000000000008</v>
      </c>
      <c r="I3">
        <v>11.327999999999999</v>
      </c>
      <c r="J3">
        <v>7.593</v>
      </c>
      <c r="K3">
        <v>10.724</v>
      </c>
      <c r="L3">
        <v>11.59</v>
      </c>
      <c r="M3">
        <v>11.02</v>
      </c>
      <c r="N3">
        <v>8.3919999999999995</v>
      </c>
      <c r="O3">
        <v>9.6029999999999998</v>
      </c>
      <c r="P3">
        <v>5.69</v>
      </c>
      <c r="Q3">
        <v>9.4640000000000004</v>
      </c>
      <c r="R3">
        <v>8.5519999999999996</v>
      </c>
      <c r="S3">
        <v>8.407</v>
      </c>
      <c r="T3">
        <v>7.742</v>
      </c>
      <c r="U3">
        <v>9.0530000000000008</v>
      </c>
      <c r="V3">
        <v>10.813000000000001</v>
      </c>
      <c r="W3">
        <v>5.984</v>
      </c>
      <c r="X3">
        <v>7.82</v>
      </c>
      <c r="Y3">
        <v>11.464</v>
      </c>
      <c r="Z3">
        <v>10.664999999999999</v>
      </c>
      <c r="AA3">
        <v>10.343</v>
      </c>
      <c r="AB3">
        <v>17.748000000000001</v>
      </c>
      <c r="AC3">
        <v>7.9539999999999997</v>
      </c>
      <c r="AD3">
        <v>10.430999999999999</v>
      </c>
      <c r="AE3">
        <v>8.6880000000000006</v>
      </c>
      <c r="AF3">
        <v>8.4440000000000008</v>
      </c>
      <c r="AG3">
        <v>7.8010000000000002</v>
      </c>
      <c r="AH3">
        <v>5.5330000000000004</v>
      </c>
      <c r="AI3">
        <v>6.1559999999999997</v>
      </c>
      <c r="AJ3">
        <v>4.423</v>
      </c>
      <c r="AK3">
        <v>3.6539999999999999</v>
      </c>
      <c r="AL3">
        <v>8.9450000000000003</v>
      </c>
      <c r="AM3">
        <v>7.2030000000000003</v>
      </c>
      <c r="AN3">
        <v>8.2289999999999992</v>
      </c>
      <c r="AO3">
        <v>9.0039999999999996</v>
      </c>
      <c r="AP3">
        <v>13.871</v>
      </c>
      <c r="AQ3">
        <v>11.414</v>
      </c>
      <c r="AR3">
        <v>7.7370000000000001</v>
      </c>
      <c r="AS3">
        <v>8.7509999999999994</v>
      </c>
      <c r="AT3">
        <v>8.0519999999999996</v>
      </c>
      <c r="AU3">
        <v>10.06</v>
      </c>
      <c r="AV3">
        <v>5.9130000000000003</v>
      </c>
      <c r="AW3">
        <v>8.0210000000000008</v>
      </c>
      <c r="AX3">
        <v>7.3840000000000003</v>
      </c>
      <c r="AY3">
        <v>9.4740000000000002</v>
      </c>
      <c r="AZ3">
        <v>11.961</v>
      </c>
      <c r="BA3">
        <v>12.734</v>
      </c>
      <c r="BB3">
        <v>9.64</v>
      </c>
      <c r="BC3">
        <v>10.547000000000001</v>
      </c>
      <c r="BD3">
        <v>9.2460000000000004</v>
      </c>
      <c r="BE3">
        <v>9.0120000000000005</v>
      </c>
      <c r="BF3">
        <v>15.518000000000001</v>
      </c>
      <c r="BG3">
        <v>13.093999999999999</v>
      </c>
      <c r="BH3">
        <v>9.2899999999999991</v>
      </c>
      <c r="BI3">
        <v>10.86</v>
      </c>
      <c r="BJ3">
        <v>5.6760000000000002</v>
      </c>
      <c r="BK3">
        <v>5.9619999999999997</v>
      </c>
      <c r="BL3">
        <v>16.372</v>
      </c>
      <c r="BM3">
        <v>17.312999999999999</v>
      </c>
      <c r="BN3">
        <v>10.214</v>
      </c>
      <c r="BO3">
        <v>11.159000000000001</v>
      </c>
      <c r="BP3">
        <v>15.151</v>
      </c>
      <c r="BQ3">
        <v>9.4410000000000007</v>
      </c>
      <c r="BR3">
        <v>8.4030000000000005</v>
      </c>
      <c r="BS3">
        <v>8.0079999999999991</v>
      </c>
      <c r="BT3">
        <v>11.452</v>
      </c>
      <c r="BU3">
        <v>12.010999999999999</v>
      </c>
    </row>
    <row r="4" spans="1:73" x14ac:dyDescent="0.3">
      <c r="A4" t="s">
        <v>3</v>
      </c>
      <c r="B4">
        <v>10.505000000000001</v>
      </c>
      <c r="C4">
        <v>9.8620000000000001</v>
      </c>
      <c r="D4">
        <v>12.246</v>
      </c>
      <c r="E4">
        <v>11.167999999999999</v>
      </c>
      <c r="F4">
        <v>9.3859999999999992</v>
      </c>
      <c r="G4">
        <v>8.1950000000000003</v>
      </c>
      <c r="H4">
        <v>10.717000000000001</v>
      </c>
      <c r="I4">
        <v>12.263</v>
      </c>
      <c r="J4">
        <v>8.4329999999999998</v>
      </c>
      <c r="K4">
        <v>13.73</v>
      </c>
      <c r="L4">
        <v>10.593</v>
      </c>
      <c r="M4">
        <v>10.083</v>
      </c>
      <c r="N4">
        <v>6.774</v>
      </c>
      <c r="O4">
        <v>10.680999999999999</v>
      </c>
      <c r="P4">
        <v>9.4480000000000004</v>
      </c>
      <c r="Q4">
        <v>7.3869999999999996</v>
      </c>
      <c r="R4">
        <v>8.0299999999999994</v>
      </c>
      <c r="S4">
        <v>7.3040000000000003</v>
      </c>
      <c r="T4">
        <v>10.866</v>
      </c>
      <c r="U4">
        <v>11.446</v>
      </c>
      <c r="V4">
        <v>6.4989999999999997</v>
      </c>
      <c r="W4">
        <v>9.6950000000000003</v>
      </c>
      <c r="X4">
        <v>13.308</v>
      </c>
      <c r="Y4">
        <v>9.1359999999999992</v>
      </c>
      <c r="Z4">
        <v>10.737</v>
      </c>
      <c r="AA4">
        <v>9.3689999999999998</v>
      </c>
      <c r="AB4">
        <v>9.8759999999999994</v>
      </c>
      <c r="AC4">
        <v>8.31</v>
      </c>
      <c r="AD4">
        <v>7.8840000000000003</v>
      </c>
      <c r="AE4">
        <v>7.7329999999999997</v>
      </c>
      <c r="AF4">
        <v>7.8280000000000003</v>
      </c>
      <c r="AG4">
        <v>8.9870000000000001</v>
      </c>
      <c r="AH4">
        <v>6.55</v>
      </c>
      <c r="AI4">
        <v>5.6239999999999997</v>
      </c>
      <c r="AJ4">
        <v>3.8220000000000001</v>
      </c>
      <c r="AK4">
        <v>3.57</v>
      </c>
      <c r="AL4">
        <v>7.5119999999999996</v>
      </c>
      <c r="AM4">
        <v>5.819</v>
      </c>
      <c r="AN4">
        <v>6.1459999999999999</v>
      </c>
      <c r="AO4">
        <v>6.0810000000000004</v>
      </c>
      <c r="AP4">
        <v>13.199</v>
      </c>
      <c r="AQ4">
        <v>9.7550000000000008</v>
      </c>
      <c r="AR4">
        <v>7.6680000000000001</v>
      </c>
      <c r="AS4">
        <v>8.4770000000000003</v>
      </c>
      <c r="AT4">
        <v>9.7140000000000004</v>
      </c>
      <c r="AU4">
        <v>7.7460000000000004</v>
      </c>
      <c r="AV4">
        <v>9.7409999999999997</v>
      </c>
      <c r="AW4">
        <v>5.2149999999999999</v>
      </c>
      <c r="AX4">
        <v>9.2089999999999996</v>
      </c>
      <c r="AY4">
        <v>10.025</v>
      </c>
      <c r="AZ4">
        <v>10.054</v>
      </c>
      <c r="BA4">
        <v>12.489000000000001</v>
      </c>
      <c r="BB4">
        <v>10.409000000000001</v>
      </c>
      <c r="BC4">
        <v>8.5809999999999995</v>
      </c>
      <c r="BD4">
        <v>16.094999999999999</v>
      </c>
      <c r="BE4">
        <v>17.475999999999999</v>
      </c>
      <c r="BF4">
        <v>4.8879999999999999</v>
      </c>
      <c r="BG4">
        <v>7.6760000000000002</v>
      </c>
      <c r="BH4">
        <v>10.499000000000001</v>
      </c>
      <c r="BI4">
        <v>10.680999999999999</v>
      </c>
      <c r="BJ4">
        <v>5.38</v>
      </c>
      <c r="BK4">
        <v>8.8460000000000001</v>
      </c>
      <c r="BL4">
        <v>4.976</v>
      </c>
      <c r="BM4">
        <v>5.29</v>
      </c>
      <c r="BN4">
        <v>11.132999999999999</v>
      </c>
      <c r="BO4">
        <v>10.972</v>
      </c>
      <c r="BP4">
        <v>11.868</v>
      </c>
      <c r="BQ4">
        <v>13.172000000000001</v>
      </c>
      <c r="BR4">
        <v>13.516</v>
      </c>
      <c r="BS4">
        <v>11.265000000000001</v>
      </c>
      <c r="BT4">
        <v>7.9530000000000003</v>
      </c>
      <c r="BU4">
        <v>18.236000000000001</v>
      </c>
    </row>
    <row r="5" spans="1:73" x14ac:dyDescent="0.3">
      <c r="A5" t="s">
        <v>4</v>
      </c>
      <c r="B5">
        <v>3.6179999999999999</v>
      </c>
      <c r="C5">
        <v>3.6960000000000002</v>
      </c>
      <c r="D5">
        <v>2.6880000000000002</v>
      </c>
      <c r="E5">
        <v>2.903</v>
      </c>
      <c r="F5">
        <v>2.907</v>
      </c>
      <c r="G5">
        <v>3.202</v>
      </c>
      <c r="H5">
        <v>2.9180000000000001</v>
      </c>
      <c r="I5">
        <v>2.831</v>
      </c>
      <c r="J5">
        <v>4.0979999999999999</v>
      </c>
      <c r="K5">
        <v>3.6659999999999999</v>
      </c>
      <c r="L5">
        <v>3.1309999999999998</v>
      </c>
      <c r="M5">
        <v>3.137</v>
      </c>
      <c r="N5">
        <v>3.206</v>
      </c>
      <c r="O5">
        <v>3.3849999999999998</v>
      </c>
      <c r="P5">
        <v>3.8690000000000002</v>
      </c>
      <c r="Q5">
        <v>3.8980000000000001</v>
      </c>
      <c r="R5">
        <v>2.36</v>
      </c>
      <c r="S5">
        <v>2.8130000000000002</v>
      </c>
      <c r="T5">
        <v>3.9940000000000002</v>
      </c>
      <c r="U5">
        <v>3.6179999999999999</v>
      </c>
      <c r="V5">
        <v>3.609</v>
      </c>
      <c r="W5">
        <v>3.9049999999999998</v>
      </c>
      <c r="X5">
        <v>3.2069999999999999</v>
      </c>
      <c r="Y5">
        <v>3.5049999999999999</v>
      </c>
      <c r="Z5">
        <v>4.2699999999999996</v>
      </c>
      <c r="AA5">
        <v>4.3959999999999999</v>
      </c>
      <c r="AB5">
        <v>3.746</v>
      </c>
      <c r="AC5">
        <v>3.2749999999999999</v>
      </c>
      <c r="AD5">
        <v>3.431</v>
      </c>
      <c r="AE5">
        <v>3.5019999999999998</v>
      </c>
      <c r="AF5">
        <v>3.1539999999999999</v>
      </c>
      <c r="AG5">
        <v>3.379</v>
      </c>
      <c r="AH5">
        <v>3.8420000000000001</v>
      </c>
      <c r="AI5">
        <v>3.8319999999999999</v>
      </c>
      <c r="AJ5">
        <v>2.6269999999999998</v>
      </c>
      <c r="AK5">
        <v>2.7040000000000002</v>
      </c>
      <c r="AL5">
        <v>2.5790000000000002</v>
      </c>
      <c r="AM5">
        <v>2.8069999999999999</v>
      </c>
      <c r="AN5">
        <v>1.9359999999999999</v>
      </c>
      <c r="AO5">
        <v>1.7290000000000001</v>
      </c>
      <c r="AP5">
        <v>2.6459999999999999</v>
      </c>
      <c r="AQ5">
        <v>3.0289999999999999</v>
      </c>
      <c r="AR5">
        <v>2.9510000000000001</v>
      </c>
      <c r="AS5">
        <v>3.0579999999999998</v>
      </c>
      <c r="AT5">
        <v>4.0709999999999997</v>
      </c>
      <c r="AU5">
        <v>3.8639999999999999</v>
      </c>
      <c r="AV5">
        <v>2.6659999999999999</v>
      </c>
      <c r="AW5">
        <v>2.6230000000000002</v>
      </c>
      <c r="AX5">
        <v>3.0920000000000001</v>
      </c>
      <c r="AY5">
        <v>3.48</v>
      </c>
      <c r="AZ5">
        <v>2.661</v>
      </c>
      <c r="BA5">
        <v>2.8479999999999999</v>
      </c>
      <c r="BB5">
        <v>3.76</v>
      </c>
      <c r="BC5">
        <v>3.141</v>
      </c>
      <c r="BD5">
        <v>3.4369999999999998</v>
      </c>
      <c r="BE5">
        <v>3.073</v>
      </c>
      <c r="BF5">
        <v>2.6680000000000001</v>
      </c>
      <c r="BG5">
        <v>2.8260000000000001</v>
      </c>
      <c r="BH5">
        <v>3.5249999999999999</v>
      </c>
      <c r="BI5">
        <v>3.0070000000000001</v>
      </c>
      <c r="BJ5">
        <v>2.5249999999999999</v>
      </c>
      <c r="BK5">
        <v>2.7989999999999999</v>
      </c>
      <c r="BL5">
        <v>3.1789999999999998</v>
      </c>
      <c r="BM5">
        <v>2.88</v>
      </c>
      <c r="BN5">
        <v>3.2690000000000001</v>
      </c>
      <c r="BO5">
        <v>3.3719999999999999</v>
      </c>
      <c r="BP5">
        <v>3.5790000000000002</v>
      </c>
      <c r="BQ5">
        <v>3.427</v>
      </c>
      <c r="BR5">
        <v>2.4670000000000001</v>
      </c>
      <c r="BS5">
        <v>2.6030000000000002</v>
      </c>
      <c r="BT5">
        <v>3.6269999999999998</v>
      </c>
      <c r="BU5">
        <v>3.677</v>
      </c>
    </row>
    <row r="6" spans="1:73" x14ac:dyDescent="0.3">
      <c r="B6" t="s">
        <v>1</v>
      </c>
      <c r="C6" t="s">
        <v>12</v>
      </c>
      <c r="D6" t="s">
        <v>11</v>
      </c>
      <c r="E6" t="s">
        <v>4</v>
      </c>
      <c r="F6" t="s">
        <v>42</v>
      </c>
      <c r="G6" t="s">
        <v>41</v>
      </c>
      <c r="H6" s="2" t="e">
        <f>B6/E6</f>
        <v>#VALUE!</v>
      </c>
    </row>
    <row r="7" spans="1:73" x14ac:dyDescent="0.3">
      <c r="A7">
        <v>1</v>
      </c>
      <c r="B7">
        <v>7.3849999999999998</v>
      </c>
      <c r="C7">
        <v>10.1835</v>
      </c>
      <c r="D7">
        <v>7.5949999999999998</v>
      </c>
      <c r="E7">
        <v>3.657</v>
      </c>
      <c r="F7" s="3">
        <v>153.38</v>
      </c>
      <c r="G7" s="2" cm="1">
        <f t="array" ref="G7">_xlfn.IFS(AND(B7&gt;=6, C7&gt;=5, D7&gt;=5, E7&lt;=(B7*2/5)),1,AND(B7&gt;=4, C7&gt;=3, D7&gt;=3, E7&lt;=B7/2),2,OR(AND(B7&gt;=3,C7&gt;0),B7&gt;=5),3)</f>
        <v>2</v>
      </c>
      <c r="H7" s="2">
        <f t="shared" ref="H7:H43" si="0">B7/E7</f>
        <v>2.0194148208914409</v>
      </c>
    </row>
    <row r="8" spans="1:73" x14ac:dyDescent="0.3">
      <c r="A8">
        <v>2</v>
      </c>
      <c r="B8">
        <v>7.2270000000000003</v>
      </c>
      <c r="C8">
        <v>11.707000000000001</v>
      </c>
      <c r="D8">
        <v>6.7374999999999998</v>
      </c>
      <c r="E8">
        <v>2.7955000000000001</v>
      </c>
      <c r="F8" s="3">
        <v>139.38999999999999</v>
      </c>
      <c r="G8" s="2" cm="1">
        <f t="array" ref="G8">_xlfn.IFS(AND(B8&gt;=6, C8&gt;=5, D8&gt;=5, E8&lt;=(B8*2/5)),1,AND(B8&gt;=4, C8&gt;=3, D8&gt;=3, E8&lt;=B8/2),2,OR(AND(B8&gt;=3,C8&gt;0),B8&gt;=5),3)</f>
        <v>1</v>
      </c>
      <c r="H8" s="2">
        <f t="shared" si="0"/>
        <v>2.5852262564836344</v>
      </c>
    </row>
    <row r="9" spans="1:73" x14ac:dyDescent="0.3">
      <c r="A9">
        <v>3</v>
      </c>
      <c r="B9">
        <v>7.1494999999999997</v>
      </c>
      <c r="C9">
        <v>8.7904999999999998</v>
      </c>
      <c r="D9">
        <v>8.0815000000000001</v>
      </c>
      <c r="E9">
        <v>3.0545</v>
      </c>
      <c r="F9" s="3">
        <v>99.7</v>
      </c>
      <c r="G9" s="2" cm="1">
        <f t="array" ref="G9">_xlfn.IFS(AND(B9&gt;=6, C9&gt;=5, D9&gt;=5, E9&lt;=(B9*2/5)),1,AND(B9&gt;=4, C9&gt;=3, D9&gt;=3, E9&lt;=B9/2),2,OR(AND(B9&gt;=3,C9&gt;0),B9&gt;=5),3)</f>
        <v>2</v>
      </c>
      <c r="H9" s="2">
        <f t="shared" si="0"/>
        <v>2.3406449500736617</v>
      </c>
    </row>
    <row r="10" spans="1:73" x14ac:dyDescent="0.3">
      <c r="A10">
        <v>4</v>
      </c>
      <c r="B10">
        <v>7.4090000000000007</v>
      </c>
      <c r="C10">
        <v>11.49</v>
      </c>
      <c r="D10">
        <v>10.0655</v>
      </c>
      <c r="E10">
        <v>2.8745000000000003</v>
      </c>
      <c r="F10" s="3">
        <v>117.32</v>
      </c>
      <c r="G10" s="2" cm="1">
        <f t="array" ref="G10">_xlfn.IFS(AND(B10&gt;=6, C10&gt;=5, D10&gt;=5, E10&lt;=(B10*2/5)),1,AND(B10&gt;=4, C10&gt;=3, D10&gt;=3, E10&lt;=B10/2),2,OR(AND(B10&gt;=3,C10&gt;0),B10&gt;=5),3)</f>
        <v>1</v>
      </c>
      <c r="H10" s="2">
        <f t="shared" si="0"/>
        <v>2.5774917376935118</v>
      </c>
    </row>
    <row r="11" spans="1:73" x14ac:dyDescent="0.3">
      <c r="A11">
        <v>5</v>
      </c>
      <c r="B11">
        <v>7.798</v>
      </c>
      <c r="C11">
        <v>11.0815</v>
      </c>
      <c r="D11">
        <v>9.1585000000000001</v>
      </c>
      <c r="E11">
        <v>3.8819999999999997</v>
      </c>
      <c r="F11" s="3">
        <v>194.12</v>
      </c>
      <c r="G11" s="2" cm="1">
        <f t="array" ref="G11">_xlfn.IFS(AND(B11&gt;=6, C11&gt;=5, D11&gt;=5, E11&lt;=(B11*2/5)),1,AND(B11&gt;=4, C11&gt;=3, D11&gt;=3, E11&lt;=B11/2),2,OR(AND(B11&gt;=3,C11&gt;0),B11&gt;=5),3)</f>
        <v>2</v>
      </c>
      <c r="H11" s="2">
        <f t="shared" si="0"/>
        <v>2.0087583719732098</v>
      </c>
    </row>
    <row r="12" spans="1:73" x14ac:dyDescent="0.3">
      <c r="A12">
        <v>6</v>
      </c>
      <c r="B12">
        <v>7.1</v>
      </c>
      <c r="C12">
        <v>11.305</v>
      </c>
      <c r="D12">
        <v>10.338000000000001</v>
      </c>
      <c r="E12">
        <v>3.1339999999999999</v>
      </c>
      <c r="F12" s="3">
        <v>129.80000000000001</v>
      </c>
      <c r="G12" s="2" cm="1">
        <f t="array" ref="G12">_xlfn.IFS(AND(B12&gt;=6, C12&gt;=5, D12&gt;=5, E12&lt;=(B12*2/5)),1,AND(B12&gt;=4, C12&gt;=3, D12&gt;=3, E12&lt;=B12/2),2,OR(AND(B12&gt;=3,C12&gt;0),B12&gt;=5),3)</f>
        <v>2</v>
      </c>
      <c r="H12" s="2">
        <f t="shared" si="0"/>
        <v>2.2654754307594129</v>
      </c>
    </row>
    <row r="13" spans="1:73" x14ac:dyDescent="0.3">
      <c r="A13">
        <v>7</v>
      </c>
      <c r="B13">
        <v>9.8150000000000013</v>
      </c>
      <c r="C13">
        <v>9.5365000000000002</v>
      </c>
      <c r="D13">
        <v>8.1884999999999994</v>
      </c>
      <c r="E13">
        <v>3.2954999999999997</v>
      </c>
      <c r="F13" s="3">
        <v>125.32</v>
      </c>
      <c r="G13" s="2" cm="1">
        <f t="array" ref="G13">_xlfn.IFS(AND(B13&gt;=6, C13&gt;=5, D13&gt;=5, E13&lt;=(B13*2/5)),1,AND(B13&gt;=4, C13&gt;=3, D13&gt;=3, E13&lt;=B13/2),2,OR(AND(B13&gt;=3,C13&gt;0),B13&gt;=5),3)</f>
        <v>1</v>
      </c>
      <c r="H13" s="2">
        <f t="shared" si="0"/>
        <v>2.9783037475345173</v>
      </c>
    </row>
    <row r="14" spans="1:73" x14ac:dyDescent="0.3">
      <c r="A14">
        <v>8</v>
      </c>
      <c r="B14">
        <v>8.2144999999999992</v>
      </c>
      <c r="C14">
        <v>9.4559999999999995</v>
      </c>
      <c r="D14">
        <v>6.5385</v>
      </c>
      <c r="E14">
        <v>3.8835000000000002</v>
      </c>
      <c r="F14" s="3">
        <v>190.45</v>
      </c>
      <c r="G14" s="2" cm="1">
        <f t="array" ref="G14">_xlfn.IFS(AND(B14&gt;=6, C14&gt;=5, D14&gt;=5, E14&lt;=(B14*2/5)),1,AND(B14&gt;=4, C14&gt;=3, D14&gt;=3, E14&lt;=B14/2),2,OR(AND(B14&gt;=3,C14&gt;0),B14&gt;=5),3)</f>
        <v>2</v>
      </c>
      <c r="H14" s="2">
        <f t="shared" si="0"/>
        <v>2.1152311059611173</v>
      </c>
    </row>
    <row r="15" spans="1:73" x14ac:dyDescent="0.3">
      <c r="A15">
        <v>9</v>
      </c>
      <c r="B15">
        <v>5.5065</v>
      </c>
      <c r="C15">
        <v>8.4794999999999998</v>
      </c>
      <c r="D15">
        <v>7.6669999999999998</v>
      </c>
      <c r="E15">
        <v>2.5865</v>
      </c>
      <c r="F15" s="3">
        <v>106.06</v>
      </c>
      <c r="G15" s="2" cm="1">
        <f t="array" ref="G15">_xlfn.IFS(AND(B15&gt;=6, C15&gt;=5, D15&gt;=5, E15&lt;=(B15*2/5)),1,AND(B15&gt;=4, C15&gt;=3, D15&gt;=3, E15&lt;=B15/2),2,OR(AND(B15&gt;=3,C15&gt;0),B15&gt;=5),3)</f>
        <v>2</v>
      </c>
      <c r="H15" s="2">
        <f t="shared" si="0"/>
        <v>2.1289387202783683</v>
      </c>
    </row>
    <row r="16" spans="1:73" x14ac:dyDescent="0.3">
      <c r="A16">
        <v>10</v>
      </c>
      <c r="B16">
        <v>8.5655000000000001</v>
      </c>
      <c r="C16">
        <v>11.155999999999999</v>
      </c>
      <c r="D16">
        <v>8.3975000000000009</v>
      </c>
      <c r="E16">
        <v>3.806</v>
      </c>
      <c r="F16" s="3">
        <v>105.58</v>
      </c>
      <c r="G16" s="2" cm="1">
        <f t="array" ref="G16">_xlfn.IFS(AND(B16&gt;=6, C16&gt;=5, D16&gt;=5, E16&lt;=(B16*2/5)),1,AND(B16&gt;=4, C16&gt;=3, D16&gt;=3, E16&lt;=B16/2),2,OR(AND(B16&gt;=3,C16&gt;0),B16&gt;=5),3)</f>
        <v>2</v>
      </c>
      <c r="H16" s="2">
        <f t="shared" si="0"/>
        <v>2.2505254860746189</v>
      </c>
    </row>
    <row r="17" spans="1:8" x14ac:dyDescent="0.3">
      <c r="A17">
        <v>11</v>
      </c>
      <c r="B17">
        <v>8.0954999999999995</v>
      </c>
      <c r="C17">
        <v>10.254000000000001</v>
      </c>
      <c r="D17">
        <v>6.2415000000000003</v>
      </c>
      <c r="E17">
        <v>3.7569999999999997</v>
      </c>
      <c r="F17" s="3">
        <v>171.52</v>
      </c>
      <c r="G17" s="2" cm="1">
        <f t="array" ref="G17">_xlfn.IFS(AND(B17&gt;=6, C17&gt;=5, D17&gt;=5, E17&lt;=(B17*2/5)),1,AND(B17&gt;=4, C17&gt;=3, D17&gt;=3, E17&lt;=B17/2),2,OR(AND(B17&gt;=3,C17&gt;0),B17&gt;=5),3)</f>
        <v>2</v>
      </c>
      <c r="H17" s="2">
        <f t="shared" si="0"/>
        <v>2.1547777482033537</v>
      </c>
    </row>
    <row r="18" spans="1:8" x14ac:dyDescent="0.3">
      <c r="A18">
        <v>12</v>
      </c>
      <c r="B18">
        <v>7.5069999999999997</v>
      </c>
      <c r="C18">
        <v>12.385999999999999</v>
      </c>
      <c r="D18">
        <v>8.4779999999999998</v>
      </c>
      <c r="E18">
        <v>3.3559999999999999</v>
      </c>
      <c r="F18" s="3">
        <v>173.55</v>
      </c>
      <c r="G18" s="2" cm="1">
        <f t="array" ref="G18">_xlfn.IFS(AND(B18&gt;=6, C18&gt;=5, D18&gt;=5, E18&lt;=(B18*2/5)),1,AND(B18&gt;=4, C18&gt;=3, D18&gt;=3, E18&lt;=B18/2),2,OR(AND(B18&gt;=3,C18&gt;0),B18&gt;=5),3)</f>
        <v>2</v>
      </c>
      <c r="H18" s="2">
        <f t="shared" si="0"/>
        <v>2.2368891537544697</v>
      </c>
    </row>
    <row r="19" spans="1:8" x14ac:dyDescent="0.3">
      <c r="A19">
        <v>13</v>
      </c>
      <c r="B19">
        <v>9.2280000000000015</v>
      </c>
      <c r="C19">
        <v>10.54</v>
      </c>
      <c r="D19">
        <v>10.016999999999999</v>
      </c>
      <c r="E19">
        <v>4.3330000000000002</v>
      </c>
      <c r="F19" s="3">
        <v>184.23</v>
      </c>
      <c r="G19" s="2" cm="1">
        <f t="array" ref="G19">_xlfn.IFS(AND(B19&gt;=6, C19&gt;=5, D19&gt;=5, E19&lt;=(B19*2/5)),1,AND(B19&gt;=4, C19&gt;=3, D19&gt;=3, E19&lt;=B19/2),2,OR(AND(B19&gt;=3,C19&gt;0),B19&gt;=5),3)</f>
        <v>2</v>
      </c>
      <c r="H19" s="2">
        <f t="shared" si="0"/>
        <v>2.1297022847911382</v>
      </c>
    </row>
    <row r="20" spans="1:8" x14ac:dyDescent="0.3">
      <c r="A20">
        <v>14</v>
      </c>
      <c r="B20">
        <v>6.1974999999999998</v>
      </c>
      <c r="C20">
        <v>13.029</v>
      </c>
      <c r="D20">
        <v>8.9149999999999991</v>
      </c>
      <c r="E20">
        <v>3.5105</v>
      </c>
      <c r="F20" s="3">
        <v>174.31</v>
      </c>
      <c r="G20" s="2" cm="1">
        <f t="array" ref="G20">_xlfn.IFS(AND(B20&gt;=6, C20&gt;=5, D20&gt;=5, E20&lt;=(B20*2/5)),1,AND(B20&gt;=4, C20&gt;=3, D20&gt;=3, E20&lt;=B20/2),2,OR(AND(B20&gt;=3,C20&gt;0),B20&gt;=5),3)</f>
        <v>3</v>
      </c>
      <c r="H20" s="2">
        <f t="shared" si="0"/>
        <v>1.7654180316194275</v>
      </c>
    </row>
    <row r="21" spans="1:8" x14ac:dyDescent="0.3">
      <c r="A21">
        <v>15</v>
      </c>
      <c r="B21">
        <v>7.0670000000000002</v>
      </c>
      <c r="C21">
        <v>9.5594999999999999</v>
      </c>
      <c r="D21">
        <v>7.8085000000000004</v>
      </c>
      <c r="E21">
        <v>3.4664999999999999</v>
      </c>
      <c r="F21" s="3">
        <v>167.88</v>
      </c>
      <c r="G21" s="2" cm="1">
        <f t="array" ref="G21">_xlfn.IFS(AND(B21&gt;=6, C21&gt;=5, D21&gt;=5, E21&lt;=(B21*2/5)),1,AND(B21&gt;=4, C21&gt;=3, D21&gt;=3, E21&lt;=B21/2),2,OR(AND(B21&gt;=3,C21&gt;0),B21&gt;=5),3)</f>
        <v>2</v>
      </c>
      <c r="H21" s="2">
        <f t="shared" si="0"/>
        <v>2.0386557046011831</v>
      </c>
    </row>
    <row r="22" spans="1:8" x14ac:dyDescent="0.3">
      <c r="A22">
        <v>16</v>
      </c>
      <c r="B22">
        <v>9.0165000000000006</v>
      </c>
      <c r="C22">
        <v>8.7155000000000005</v>
      </c>
      <c r="D22">
        <v>7.8145000000000007</v>
      </c>
      <c r="E22">
        <v>3.2664999999999997</v>
      </c>
      <c r="F22" s="3">
        <v>119.97</v>
      </c>
      <c r="G22" s="2" cm="1">
        <f t="array" ref="G22">_xlfn.IFS(AND(B22&gt;=6, C22&gt;=5, D22&gt;=5, E22&lt;=(B22*2/5)),1,AND(B22&gt;=4, C22&gt;=3, D22&gt;=3, E22&lt;=B22/2),2,OR(AND(B22&gt;=3,C22&gt;0),B22&gt;=5),3)</f>
        <v>1</v>
      </c>
      <c r="H22" s="2">
        <f t="shared" si="0"/>
        <v>2.7602938925455383</v>
      </c>
    </row>
    <row r="23" spans="1:8" x14ac:dyDescent="0.3">
      <c r="A23">
        <v>17</v>
      </c>
      <c r="B23">
        <v>6.6675000000000004</v>
      </c>
      <c r="C23">
        <v>6.3529999999999998</v>
      </c>
      <c r="D23">
        <v>5.5785</v>
      </c>
      <c r="E23">
        <v>3.8369999999999997</v>
      </c>
      <c r="F23" s="3">
        <v>190.98</v>
      </c>
      <c r="G23" s="2" cm="1">
        <f t="array" ref="G23">_xlfn.IFS(AND(B23&gt;=6, C23&gt;=5, D23&gt;=5, E23&lt;=(B23*2/5)),1,AND(B23&gt;=4, C23&gt;=3, D23&gt;=3, E23&lt;=B23/2),2,OR(AND(B23&gt;=3,C23&gt;0),B23&gt;=5),3)</f>
        <v>3</v>
      </c>
      <c r="H23" s="2">
        <f t="shared" si="0"/>
        <v>1.7376856919468338</v>
      </c>
    </row>
    <row r="24" spans="1:8" x14ac:dyDescent="0.3">
      <c r="A24">
        <v>18</v>
      </c>
      <c r="B24">
        <v>5.2155000000000005</v>
      </c>
      <c r="C24">
        <v>4.0385</v>
      </c>
      <c r="D24">
        <v>3.6959999999999997</v>
      </c>
      <c r="E24">
        <v>2.6654999999999998</v>
      </c>
      <c r="F24" s="3">
        <v>51.27</v>
      </c>
      <c r="G24" s="2" cm="1">
        <f t="array" ref="G24">_xlfn.IFS(AND(B24&gt;=6, C24&gt;=5, D24&gt;=5, E24&lt;=(B24*2/5)),1,AND(B24&gt;=4, C24&gt;=3, D24&gt;=3, E24&lt;=B24/2),2,OR(AND(B24&gt;=3,C24&gt;0),B24&gt;=5),3)</f>
        <v>3</v>
      </c>
      <c r="H24" s="2">
        <f t="shared" si="0"/>
        <v>1.9566685424873385</v>
      </c>
    </row>
    <row r="25" spans="1:8" x14ac:dyDescent="0.3">
      <c r="A25">
        <v>19</v>
      </c>
      <c r="B25">
        <v>9.7605000000000004</v>
      </c>
      <c r="C25">
        <v>8.0739999999999998</v>
      </c>
      <c r="D25">
        <v>6.6654999999999998</v>
      </c>
      <c r="E25">
        <v>2.6930000000000001</v>
      </c>
      <c r="F25" s="3">
        <v>84.53</v>
      </c>
      <c r="G25" s="2" cm="1">
        <f t="array" ref="G25">_xlfn.IFS(AND(B25&gt;=6, C25&gt;=5, D25&gt;=5, E25&lt;=(B25*2/5)),1,AND(B25&gt;=4, C25&gt;=3, D25&gt;=3, E25&lt;=B25/2),2,OR(AND(B25&gt;=3,C25&gt;0),B25&gt;=5),3)</f>
        <v>1</v>
      </c>
      <c r="H25" s="2">
        <f t="shared" si="0"/>
        <v>3.6243965837356109</v>
      </c>
    </row>
    <row r="26" spans="1:8" x14ac:dyDescent="0.3">
      <c r="A26">
        <v>20</v>
      </c>
      <c r="B26">
        <v>4.6865000000000006</v>
      </c>
      <c r="C26">
        <v>8.6164999999999985</v>
      </c>
      <c r="D26">
        <v>6.1135000000000002</v>
      </c>
      <c r="E26">
        <v>1.8325</v>
      </c>
      <c r="F26" s="3">
        <v>36.83</v>
      </c>
      <c r="G26" s="2" cm="1">
        <f t="array" ref="G26">_xlfn.IFS(AND(B26&gt;=6, C26&gt;=5, D26&gt;=5, E26&lt;=(B26*2/5)),1,AND(B26&gt;=4, C26&gt;=3, D26&gt;=3, E26&lt;=B26/2),2,OR(AND(B26&gt;=3,C26&gt;0),B26&gt;=5),3)</f>
        <v>2</v>
      </c>
      <c r="H26" s="2">
        <f t="shared" si="0"/>
        <v>2.5574351978171901</v>
      </c>
    </row>
    <row r="27" spans="1:8" x14ac:dyDescent="0.3">
      <c r="A27">
        <v>21</v>
      </c>
      <c r="B27">
        <v>4.5609999999999999</v>
      </c>
      <c r="C27">
        <v>12.6425</v>
      </c>
      <c r="D27">
        <v>11.477</v>
      </c>
      <c r="E27">
        <v>2.8374999999999999</v>
      </c>
      <c r="F27" s="3">
        <v>106.64</v>
      </c>
      <c r="G27" s="2" cm="1">
        <f t="array" ref="G27">_xlfn.IFS(AND(B27&gt;=6, C27&gt;=5, D27&gt;=5, E27&lt;=(B27*2/5)),1,AND(B27&gt;=4, C27&gt;=3, D27&gt;=3, E27&lt;=B27/2),2,OR(AND(B27&gt;=3,C27&gt;0),B27&gt;=5),3)</f>
        <v>3</v>
      </c>
      <c r="H27" s="2">
        <f t="shared" si="0"/>
        <v>1.6074008810572689</v>
      </c>
    </row>
    <row r="28" spans="1:8" x14ac:dyDescent="0.3">
      <c r="A28">
        <v>22</v>
      </c>
      <c r="B28">
        <v>7.0429999999999993</v>
      </c>
      <c r="C28">
        <v>8.2439999999999998</v>
      </c>
      <c r="D28">
        <v>8.0724999999999998</v>
      </c>
      <c r="E28">
        <v>3.0045000000000002</v>
      </c>
      <c r="F28" s="3">
        <v>102.44</v>
      </c>
      <c r="G28" s="2" cm="1">
        <f t="array" ref="G28">_xlfn.IFS(AND(B28&gt;=6, C28&gt;=5, D28&gt;=5, E28&lt;=(B28*2/5)),1,AND(B28&gt;=4, C28&gt;=3, D28&gt;=3, E28&lt;=B28/2),2,OR(AND(B28&gt;=3,C28&gt;0),B28&gt;=5),3)</f>
        <v>2</v>
      </c>
      <c r="H28" s="2">
        <f t="shared" si="0"/>
        <v>2.3441504410051586</v>
      </c>
    </row>
    <row r="29" spans="1:8" x14ac:dyDescent="0.3">
      <c r="A29">
        <v>23</v>
      </c>
      <c r="B29">
        <v>8.4804999999999993</v>
      </c>
      <c r="C29">
        <v>9.8870000000000005</v>
      </c>
      <c r="D29">
        <v>7.899</v>
      </c>
      <c r="E29">
        <v>3.9674999999999998</v>
      </c>
      <c r="F29" s="3">
        <v>151.91</v>
      </c>
      <c r="G29" s="2" cm="1">
        <f t="array" ref="G29">_xlfn.IFS(AND(B29&gt;=6, C29&gt;=5, D29&gt;=5, E29&lt;=(B29*2/5)),1,AND(B29&gt;=4, C29&gt;=3, D29&gt;=3, E29&lt;=B29/2),2,OR(AND(B29&gt;=3,C29&gt;0),B29&gt;=5),3)</f>
        <v>2</v>
      </c>
      <c r="H29" s="2">
        <f t="shared" si="0"/>
        <v>2.1374921235034656</v>
      </c>
    </row>
    <row r="30" spans="1:8" x14ac:dyDescent="0.3">
      <c r="A30">
        <v>24</v>
      </c>
      <c r="B30">
        <v>8.3580000000000005</v>
      </c>
      <c r="C30">
        <v>8.8810000000000002</v>
      </c>
      <c r="D30">
        <v>5.5640000000000001</v>
      </c>
      <c r="E30">
        <v>2.6444999999999999</v>
      </c>
      <c r="F30" s="3">
        <v>100.63</v>
      </c>
      <c r="G30" s="2" cm="1">
        <f t="array" ref="G30">_xlfn.IFS(AND(B30&gt;=6, C30&gt;=5, D30&gt;=5, E30&lt;=(B30*2/5)),1,AND(B30&gt;=4, C30&gt;=3, D30&gt;=3, E30&lt;=B30/2),2,OR(AND(B30&gt;=3,C30&gt;0),B30&gt;=5),3)</f>
        <v>1</v>
      </c>
      <c r="H30" s="2">
        <f t="shared" si="0"/>
        <v>3.1605218377765176</v>
      </c>
    </row>
    <row r="31" spans="1:8" x14ac:dyDescent="0.3">
      <c r="A31">
        <v>25</v>
      </c>
      <c r="B31">
        <v>7.9604999999999997</v>
      </c>
      <c r="C31">
        <v>9.6170000000000009</v>
      </c>
      <c r="D31">
        <v>8.4290000000000003</v>
      </c>
      <c r="E31">
        <v>3.286</v>
      </c>
      <c r="F31" s="3">
        <v>158.27000000000001</v>
      </c>
      <c r="G31" s="2" cm="1">
        <f t="array" ref="G31">_xlfn.IFS(AND(B31&gt;=6, C31&gt;=5, D31&gt;=5, E31&lt;=(B31*2/5)),1,AND(B31&gt;=4, C31&gt;=3, D31&gt;=3, E31&lt;=B31/2),2,OR(AND(B31&gt;=3,C31&gt;0),B31&gt;=5),3)</f>
        <v>2</v>
      </c>
      <c r="H31" s="2">
        <f t="shared" si="0"/>
        <v>2.4225502130249543</v>
      </c>
    </row>
    <row r="32" spans="1:8" x14ac:dyDescent="0.3">
      <c r="A32">
        <v>26</v>
      </c>
      <c r="B32">
        <v>4.8730000000000002</v>
      </c>
      <c r="C32">
        <v>12.3475</v>
      </c>
      <c r="D32">
        <v>11.2715</v>
      </c>
      <c r="E32">
        <v>2.7545000000000002</v>
      </c>
      <c r="F32" s="3">
        <v>131.76</v>
      </c>
      <c r="G32" s="2" cm="1">
        <f t="array" ref="G32">_xlfn.IFS(AND(B32&gt;=6, C32&gt;=5, D32&gt;=5, E32&lt;=(B32*2/5)),1,AND(B32&gt;=4, C32&gt;=3, D32&gt;=3, E32&lt;=B32/2),2,OR(AND(B32&gt;=3,C32&gt;0),B32&gt;=5),3)</f>
        <v>3</v>
      </c>
      <c r="H32" s="2">
        <f t="shared" si="0"/>
        <v>1.7691051007442367</v>
      </c>
    </row>
    <row r="33" spans="1:8" x14ac:dyDescent="0.3">
      <c r="A33">
        <v>27</v>
      </c>
      <c r="B33">
        <v>7.5589999999999993</v>
      </c>
      <c r="C33">
        <v>10.478000000000002</v>
      </c>
      <c r="D33">
        <v>9.1105</v>
      </c>
      <c r="E33">
        <v>3.4504999999999999</v>
      </c>
      <c r="F33" s="3">
        <v>197.4</v>
      </c>
      <c r="G33" s="2" cm="1">
        <f t="array" ref="G33">_xlfn.IFS(AND(B33&gt;=6, C33&gt;=5, D33&gt;=5, E33&lt;=(B33*2/5)),1,AND(B33&gt;=4, C33&gt;=3, D33&gt;=3, E33&lt;=B33/2),2,OR(AND(B33&gt;=3,C33&gt;0),B33&gt;=5),3)</f>
        <v>2</v>
      </c>
      <c r="H33" s="2">
        <f t="shared" si="0"/>
        <v>2.1906970004347195</v>
      </c>
    </row>
    <row r="34" spans="1:8" x14ac:dyDescent="0.3">
      <c r="A34">
        <v>28</v>
      </c>
      <c r="B34">
        <v>7.9924999999999997</v>
      </c>
      <c r="C34">
        <v>16.785499999999999</v>
      </c>
      <c r="D34">
        <v>9.1290000000000013</v>
      </c>
      <c r="E34">
        <v>3.2549999999999999</v>
      </c>
      <c r="F34" s="3">
        <v>150.18</v>
      </c>
      <c r="G34" s="2" cm="1">
        <f t="array" ref="G34">_xlfn.IFS(AND(B34&gt;=6, C34&gt;=5, D34&gt;=5, E34&lt;=(B34*2/5)),1,AND(B34&gt;=4, C34&gt;=3, D34&gt;=3, E34&lt;=B34/2),2,OR(AND(B34&gt;=3,C34&gt;0),B34&gt;=5),3)</f>
        <v>2</v>
      </c>
      <c r="H34" s="2">
        <f t="shared" si="0"/>
        <v>2.4554531490015359</v>
      </c>
    </row>
    <row r="35" spans="1:8" x14ac:dyDescent="0.3">
      <c r="A35">
        <v>29</v>
      </c>
      <c r="B35">
        <v>8.8230000000000004</v>
      </c>
      <c r="C35">
        <v>14.306000000000001</v>
      </c>
      <c r="D35">
        <v>6.282</v>
      </c>
      <c r="E35">
        <v>2.7469999999999999</v>
      </c>
      <c r="F35" s="3">
        <v>64.34</v>
      </c>
      <c r="G35" s="2" cm="1">
        <f t="array" ref="G35">_xlfn.IFS(AND(B35&gt;=6, C35&gt;=5, D35&gt;=5, E35&lt;=(B35*2/5)),1,AND(B35&gt;=4, C35&gt;=3, D35&gt;=3, E35&lt;=B35/2),2,OR(AND(B35&gt;=3,C35&gt;0),B35&gt;=5),3)</f>
        <v>1</v>
      </c>
      <c r="H35" s="2">
        <f t="shared" si="0"/>
        <v>3.2118674918092469</v>
      </c>
    </row>
    <row r="36" spans="1:8" x14ac:dyDescent="0.3">
      <c r="A36">
        <v>30</v>
      </c>
      <c r="B36">
        <v>5.8765000000000001</v>
      </c>
      <c r="C36">
        <v>10.679500000000001</v>
      </c>
      <c r="D36">
        <v>9.9854999999999983</v>
      </c>
      <c r="E36">
        <v>3.266</v>
      </c>
      <c r="F36" s="3">
        <v>146.96</v>
      </c>
      <c r="G36" s="2" cm="1">
        <f t="array" ref="G36">_xlfn.IFS(AND(B36&gt;=6, C36&gt;=5, D36&gt;=5, E36&lt;=(B36*2/5)),1,AND(B36&gt;=4, C36&gt;=3, D36&gt;=3, E36&lt;=B36/2),2,OR(AND(B36&gt;=3,C36&gt;0),B36&gt;=5),3)</f>
        <v>3</v>
      </c>
      <c r="H36" s="2">
        <f t="shared" si="0"/>
        <v>1.7992957746478873</v>
      </c>
    </row>
    <row r="37" spans="1:8" x14ac:dyDescent="0.3">
      <c r="A37">
        <v>31</v>
      </c>
      <c r="B37">
        <v>7.6610000000000005</v>
      </c>
      <c r="C37">
        <v>7.2610000000000001</v>
      </c>
      <c r="D37">
        <v>5.6709999999999994</v>
      </c>
      <c r="E37">
        <v>2.6619999999999999</v>
      </c>
      <c r="F37" s="3">
        <v>99.82</v>
      </c>
      <c r="G37" s="2" cm="1">
        <f t="array" ref="G37">_xlfn.IFS(AND(B37&gt;=6, C37&gt;=5, D37&gt;=5, E37&lt;=(B37*2/5)),1,AND(B37&gt;=4, C37&gt;=3, D37&gt;=3, E37&lt;=B37/2),2,OR(AND(B37&gt;=3,C37&gt;0),B37&gt;=5),3)</f>
        <v>1</v>
      </c>
      <c r="H37" s="2">
        <f t="shared" si="0"/>
        <v>2.8779113448534939</v>
      </c>
    </row>
    <row r="38" spans="1:8" x14ac:dyDescent="0.3">
      <c r="A38">
        <v>32</v>
      </c>
      <c r="B38">
        <v>6.0609999999999999</v>
      </c>
      <c r="C38">
        <v>16.842500000000001</v>
      </c>
      <c r="D38">
        <v>5.133</v>
      </c>
      <c r="E38">
        <v>3.0294999999999996</v>
      </c>
      <c r="F38" s="3">
        <v>93.01</v>
      </c>
      <c r="G38" s="2" cm="1">
        <f t="array" ref="G38">_xlfn.IFS(AND(B38&gt;=6, C38&gt;=5, D38&gt;=5, E38&lt;=(B38*2/5)),1,AND(B38&gt;=4, C38&gt;=3, D38&gt;=3, E38&lt;=B38/2),2,OR(AND(B38&gt;=3,C38&gt;0),B38&gt;=5),3)</f>
        <v>2</v>
      </c>
      <c r="H38" s="2">
        <f t="shared" si="0"/>
        <v>2.0006601749463608</v>
      </c>
    </row>
    <row r="39" spans="1:8" x14ac:dyDescent="0.3">
      <c r="A39">
        <v>33</v>
      </c>
      <c r="B39">
        <v>4.8079999999999998</v>
      </c>
      <c r="C39">
        <v>11.146000000000001</v>
      </c>
      <c r="D39">
        <v>10.593</v>
      </c>
      <c r="E39">
        <v>3.3205</v>
      </c>
      <c r="F39" s="3">
        <v>149.41</v>
      </c>
      <c r="G39" s="2" cm="1">
        <f t="array" ref="G39">_xlfn.IFS(AND(B39&gt;=6, C39&gt;=5, D39&gt;=5, E39&lt;=(B39*2/5)),1,AND(B39&gt;=4, C39&gt;=3, D39&gt;=3, E39&lt;=B39/2),2,OR(AND(B39&gt;=3,C39&gt;0),B39&gt;=5),3)</f>
        <v>3</v>
      </c>
      <c r="H39" s="2">
        <f t="shared" si="0"/>
        <v>1.4479747026050294</v>
      </c>
    </row>
    <row r="40" spans="1:8" x14ac:dyDescent="0.3">
      <c r="A40">
        <v>34</v>
      </c>
      <c r="B40">
        <v>11.224</v>
      </c>
      <c r="C40">
        <v>14.1615</v>
      </c>
      <c r="D40">
        <v>10.654500000000001</v>
      </c>
      <c r="E40">
        <v>3.5030000000000001</v>
      </c>
      <c r="F40" s="3">
        <v>252.26</v>
      </c>
      <c r="G40" s="2" cm="1">
        <f t="array" ref="G40">_xlfn.IFS(AND(B40&gt;=6, C40&gt;=5, D40&gt;=5, E40&lt;=(B40*2/5)),1,AND(B40&gt;=4, C40&gt;=3, D40&gt;=3, E40&lt;=B40/2),2,OR(AND(B40&gt;=3,C40&gt;0),B40&gt;=5),3)</f>
        <v>1</v>
      </c>
      <c r="H40" s="2">
        <f t="shared" si="0"/>
        <v>3.2041107622038254</v>
      </c>
    </row>
    <row r="41" spans="1:8" x14ac:dyDescent="0.3">
      <c r="A41">
        <v>35</v>
      </c>
      <c r="B41">
        <v>9.1715</v>
      </c>
      <c r="C41">
        <v>12.390499999999999</v>
      </c>
      <c r="D41">
        <v>8.2055000000000007</v>
      </c>
      <c r="E41">
        <v>2.5350000000000001</v>
      </c>
      <c r="F41" s="3">
        <v>124.66</v>
      </c>
      <c r="G41" s="2" cm="1">
        <f t="array" ref="G41">_xlfn.IFS(AND(B41&gt;=6, C41&gt;=5, D41&gt;=5, E41&lt;=(B41*2/5)),1,AND(B41&gt;=4, C41&gt;=3, D41&gt;=3, E41&lt;=B41/2),2,OR(AND(B41&gt;=3,C41&gt;0),B41&gt;=5),3)</f>
        <v>1</v>
      </c>
      <c r="H41" s="2">
        <f t="shared" si="0"/>
        <v>3.6179487179487175</v>
      </c>
    </row>
    <row r="42" spans="1:8" x14ac:dyDescent="0.3">
      <c r="A42">
        <v>36</v>
      </c>
      <c r="B42">
        <v>8.6549999999999994</v>
      </c>
      <c r="C42">
        <v>14.844000000000001</v>
      </c>
      <c r="D42">
        <v>9.9819999999999993</v>
      </c>
      <c r="E42">
        <v>3.6520000000000001</v>
      </c>
      <c r="F42" s="3">
        <v>170.32</v>
      </c>
      <c r="G42" s="2" cm="1">
        <f t="array" ref="G42">_xlfn.IFS(AND(B42&gt;=6, C42&gt;=5, D42&gt;=5, E42&lt;=(B42*2/5)),1,AND(B42&gt;=4, C42&gt;=3, D42&gt;=3, E42&lt;=B42/2),2,OR(AND(B42&gt;=3,C42&gt;0),B42&gt;=5),3)</f>
        <v>2</v>
      </c>
      <c r="H42" s="2">
        <f t="shared" si="0"/>
        <v>2.3699342825848846</v>
      </c>
    </row>
    <row r="43" spans="1:8" x14ac:dyDescent="0.3">
      <c r="A43" t="s">
        <v>13</v>
      </c>
      <c r="B43" s="1">
        <f>AVERAGE(B7:B42)</f>
        <v>7.4644166666666667</v>
      </c>
      <c r="C43" s="1">
        <f t="shared" ref="C43:E43" si="1">AVERAGE(C7:C42)</f>
        <v>10.701805555555557</v>
      </c>
      <c r="D43" s="1">
        <f t="shared" si="1"/>
        <v>8.0987361111111102</v>
      </c>
      <c r="E43" s="1">
        <f t="shared" si="1"/>
        <v>3.2111527777777784</v>
      </c>
      <c r="H43" s="2">
        <f t="shared" si="0"/>
        <v>2.3245286609602811</v>
      </c>
    </row>
    <row r="44" spans="1:8" x14ac:dyDescent="0.3">
      <c r="A44" t="s">
        <v>14</v>
      </c>
      <c r="B44" s="1">
        <f>STDEV(B7:B42)</f>
        <v>1.5810690393347406</v>
      </c>
      <c r="C44" s="1">
        <f>STDEV(C7:C42)</f>
        <v>2.6825274789639719</v>
      </c>
      <c r="D44" s="1">
        <f>STDEV(D7:D42)</f>
        <v>1.8720947796752454</v>
      </c>
      <c r="E44" s="1">
        <f>STDEV(E7:E42)</f>
        <v>0.51859805271305837</v>
      </c>
      <c r="H44" s="1">
        <f>STDEV(H7:H42)</f>
        <v>0.53401534605944134</v>
      </c>
    </row>
    <row r="46" spans="1:8" x14ac:dyDescent="0.3">
      <c r="B46" t="str">
        <f>FIXED(B43,3)&amp;"±"&amp;FIXED(B44,3)</f>
        <v>7.464±1.581</v>
      </c>
      <c r="C46" t="str">
        <f t="shared" ref="C46:E46" si="2">FIXED(C43,3)&amp;"±"&amp;FIXED(C44,3)</f>
        <v>10.702±2.683</v>
      </c>
      <c r="D46" t="str">
        <f t="shared" si="2"/>
        <v>8.099±1.872</v>
      </c>
      <c r="E46" t="str">
        <f t="shared" si="2"/>
        <v>3.211±0.519</v>
      </c>
    </row>
    <row r="47" spans="1:8" x14ac:dyDescent="0.3">
      <c r="F47" t="s">
        <v>15</v>
      </c>
      <c r="G47">
        <f>COUNTIF($G$7:$G$42,1)</f>
        <v>10</v>
      </c>
    </row>
    <row r="48" spans="1:8" x14ac:dyDescent="0.3">
      <c r="F48" t="s">
        <v>16</v>
      </c>
      <c r="G48">
        <f>COUNTIF($G$7:$G$42,2)</f>
        <v>19</v>
      </c>
    </row>
    <row r="49" spans="6:7" x14ac:dyDescent="0.3">
      <c r="F49" t="s">
        <v>17</v>
      </c>
      <c r="G49">
        <f>COUNTIF($G$7:$G$42,3)</f>
        <v>7</v>
      </c>
    </row>
    <row r="50" spans="6:7" x14ac:dyDescent="0.3">
      <c r="F50" t="s">
        <v>18</v>
      </c>
      <c r="G50">
        <f>36-G49-G48-G47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287B-DBD6-457C-BBFB-94EA04B3810E}">
  <dimension ref="A1:BU50"/>
  <sheetViews>
    <sheetView topLeftCell="A34" zoomScale="85" zoomScaleNormal="85" workbookViewId="0">
      <pane xSplit="1" topLeftCell="B1" activePane="topRight" state="frozen"/>
      <selection pane="topRight" activeCell="H44" sqref="H44"/>
    </sheetView>
  </sheetViews>
  <sheetFormatPr defaultRowHeight="16.5" x14ac:dyDescent="0.3"/>
  <sheetData>
    <row r="1" spans="1:7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</row>
    <row r="2" spans="1:73" x14ac:dyDescent="0.3">
      <c r="A2" t="s">
        <v>1</v>
      </c>
      <c r="B2">
        <v>5.9180000000000001</v>
      </c>
      <c r="C2">
        <v>7.8369999999999997</v>
      </c>
      <c r="D2">
        <v>7.8810000000000002</v>
      </c>
      <c r="E2">
        <v>7.8879999999999999</v>
      </c>
      <c r="F2">
        <v>7.3049999999999997</v>
      </c>
      <c r="G2">
        <v>7.0330000000000004</v>
      </c>
      <c r="H2">
        <v>10.346</v>
      </c>
      <c r="I2">
        <v>8.4920000000000009</v>
      </c>
      <c r="J2">
        <v>7.3150000000000004</v>
      </c>
      <c r="K2">
        <v>8.02</v>
      </c>
      <c r="L2">
        <v>7.8010000000000002</v>
      </c>
      <c r="M2">
        <v>7.069</v>
      </c>
      <c r="N2">
        <v>5.2160000000000002</v>
      </c>
      <c r="O2">
        <v>6.7229999999999999</v>
      </c>
      <c r="P2">
        <v>8.8879999999999999</v>
      </c>
      <c r="Q2">
        <v>8.4789999999999992</v>
      </c>
      <c r="R2">
        <v>9.484</v>
      </c>
      <c r="S2">
        <v>9.3070000000000004</v>
      </c>
      <c r="T2">
        <v>6.1479999999999997</v>
      </c>
      <c r="U2">
        <v>7.9770000000000003</v>
      </c>
      <c r="V2">
        <v>4.6710000000000003</v>
      </c>
      <c r="W2">
        <v>4.9130000000000003</v>
      </c>
      <c r="X2">
        <v>6.6820000000000004</v>
      </c>
      <c r="Y2">
        <v>6.2489999999999997</v>
      </c>
      <c r="Z2">
        <v>5.8789999999999996</v>
      </c>
      <c r="AA2">
        <v>14.792999999999999</v>
      </c>
      <c r="AB2">
        <v>6.8769999999999998</v>
      </c>
      <c r="AC2">
        <v>6.1959999999999997</v>
      </c>
      <c r="AD2">
        <v>6.3659999999999997</v>
      </c>
      <c r="AE2">
        <v>6.6230000000000002</v>
      </c>
      <c r="AF2">
        <v>6.8789999999999996</v>
      </c>
      <c r="AG2">
        <v>6.1609999999999996</v>
      </c>
      <c r="AH2">
        <v>7.008</v>
      </c>
      <c r="AI2">
        <v>7.22</v>
      </c>
      <c r="AJ2">
        <v>5.7169999999999996</v>
      </c>
      <c r="AK2">
        <v>5.6929999999999996</v>
      </c>
      <c r="AL2">
        <v>6.42</v>
      </c>
      <c r="AM2">
        <v>7.069</v>
      </c>
      <c r="AN2">
        <v>8.4320000000000004</v>
      </c>
      <c r="AO2">
        <v>8.6539999999999999</v>
      </c>
      <c r="AP2">
        <v>8.8490000000000002</v>
      </c>
      <c r="AQ2">
        <v>8.4209999999999994</v>
      </c>
      <c r="AR2">
        <v>4.6050000000000004</v>
      </c>
      <c r="AS2">
        <v>5.2629999999999999</v>
      </c>
      <c r="AT2">
        <v>8.3940000000000001</v>
      </c>
      <c r="AU2">
        <v>8.0359999999999996</v>
      </c>
      <c r="AV2">
        <v>8.41</v>
      </c>
      <c r="AW2">
        <v>6.9850000000000003</v>
      </c>
      <c r="AX2">
        <v>5.8650000000000002</v>
      </c>
      <c r="AY2">
        <v>5.5739999999999998</v>
      </c>
      <c r="AZ2">
        <v>6.516</v>
      </c>
      <c r="BA2">
        <v>6.9749999999999996</v>
      </c>
      <c r="BB2">
        <v>12.24</v>
      </c>
      <c r="BC2">
        <v>11.988</v>
      </c>
      <c r="BD2">
        <v>9.4710000000000001</v>
      </c>
      <c r="BE2">
        <v>9.6460000000000008</v>
      </c>
      <c r="BF2">
        <v>9.0009999999999994</v>
      </c>
      <c r="BG2">
        <v>9.6790000000000003</v>
      </c>
      <c r="BH2">
        <v>6.2240000000000002</v>
      </c>
      <c r="BI2">
        <v>8.7739999999999991</v>
      </c>
      <c r="BJ2">
        <v>7.4589999999999996</v>
      </c>
      <c r="BK2">
        <v>7.0890000000000004</v>
      </c>
      <c r="BL2">
        <v>13.686</v>
      </c>
      <c r="BM2">
        <v>14.461</v>
      </c>
      <c r="BN2">
        <v>6.17</v>
      </c>
      <c r="BO2">
        <v>7.2480000000000002</v>
      </c>
      <c r="BP2">
        <v>8.1470000000000002</v>
      </c>
      <c r="BQ2">
        <v>6.47</v>
      </c>
      <c r="BR2">
        <v>6.843</v>
      </c>
      <c r="BS2">
        <v>8.8320000000000007</v>
      </c>
      <c r="BT2">
        <v>7.35</v>
      </c>
      <c r="BU2">
        <v>8.5950000000000006</v>
      </c>
    </row>
    <row r="3" spans="1:73" x14ac:dyDescent="0.3">
      <c r="A3" t="s">
        <v>2</v>
      </c>
      <c r="B3">
        <v>8.7639999999999993</v>
      </c>
      <c r="C3">
        <v>9.6199999999999992</v>
      </c>
      <c r="D3">
        <v>5.6909999999999998</v>
      </c>
      <c r="E3">
        <v>6.64</v>
      </c>
      <c r="F3">
        <v>11.234</v>
      </c>
      <c r="G3">
        <v>8.7720000000000002</v>
      </c>
      <c r="H3">
        <v>8.8949999999999996</v>
      </c>
      <c r="I3">
        <v>6.0839999999999996</v>
      </c>
      <c r="J3">
        <v>8.3420000000000005</v>
      </c>
      <c r="K3">
        <v>8.6620000000000008</v>
      </c>
      <c r="L3">
        <v>11.061999999999999</v>
      </c>
      <c r="M3">
        <v>7.1390000000000002</v>
      </c>
      <c r="N3">
        <v>16.259</v>
      </c>
      <c r="O3">
        <v>9.8369999999999997</v>
      </c>
      <c r="P3">
        <v>9.0869999999999997</v>
      </c>
      <c r="Q3">
        <v>11.02</v>
      </c>
      <c r="R3">
        <v>11.836</v>
      </c>
      <c r="S3">
        <v>7.1719999999999997</v>
      </c>
      <c r="T3">
        <v>6.7839999999999998</v>
      </c>
      <c r="U3">
        <v>6.66</v>
      </c>
      <c r="V3">
        <v>6.1440000000000001</v>
      </c>
      <c r="W3">
        <v>7.3860000000000001</v>
      </c>
      <c r="X3">
        <v>5.8929999999999998</v>
      </c>
      <c r="Y3">
        <v>6.9740000000000002</v>
      </c>
      <c r="Z3">
        <v>8.3290000000000006</v>
      </c>
      <c r="AA3">
        <v>7.0510000000000002</v>
      </c>
      <c r="AB3">
        <v>10.805999999999999</v>
      </c>
      <c r="AC3">
        <v>9.4830000000000005</v>
      </c>
      <c r="AD3">
        <v>8.3640000000000008</v>
      </c>
      <c r="AE3">
        <v>11.484999999999999</v>
      </c>
      <c r="AF3">
        <v>8.8819999999999997</v>
      </c>
      <c r="AG3">
        <v>12.44</v>
      </c>
      <c r="AH3">
        <v>15.199</v>
      </c>
      <c r="AI3">
        <v>6.9009999999999998</v>
      </c>
      <c r="AJ3">
        <v>7.6719999999999997</v>
      </c>
      <c r="AK3">
        <v>7.3970000000000002</v>
      </c>
      <c r="AL3">
        <v>9.7720000000000002</v>
      </c>
      <c r="AM3">
        <v>9.8309999999999995</v>
      </c>
      <c r="AN3">
        <v>9.7690000000000001</v>
      </c>
      <c r="AO3">
        <v>11.653</v>
      </c>
      <c r="AP3">
        <v>9.968</v>
      </c>
      <c r="AQ3">
        <v>14.753</v>
      </c>
      <c r="AR3">
        <v>13.542</v>
      </c>
      <c r="AS3">
        <v>11.250999999999999</v>
      </c>
      <c r="AT3">
        <v>9.843</v>
      </c>
      <c r="AU3">
        <v>6.3780000000000001</v>
      </c>
      <c r="AV3">
        <v>6.3920000000000003</v>
      </c>
      <c r="AW3">
        <v>4.1840000000000002</v>
      </c>
      <c r="AX3">
        <v>7.6150000000000002</v>
      </c>
      <c r="AY3">
        <v>7.6120000000000001</v>
      </c>
      <c r="AZ3">
        <v>5.7670000000000003</v>
      </c>
      <c r="BA3">
        <v>7.62</v>
      </c>
      <c r="BB3">
        <v>6.258</v>
      </c>
      <c r="BC3">
        <v>5.7050000000000001</v>
      </c>
      <c r="BD3">
        <v>7.5869999999999997</v>
      </c>
      <c r="BE3">
        <v>11.212999999999999</v>
      </c>
      <c r="BF3">
        <v>8.1259999999999994</v>
      </c>
      <c r="BG3">
        <v>9.8989999999999991</v>
      </c>
      <c r="BH3">
        <v>10.061</v>
      </c>
      <c r="BI3">
        <v>8.5980000000000008</v>
      </c>
      <c r="BJ3">
        <v>7.6879999999999997</v>
      </c>
      <c r="BK3">
        <v>9.5</v>
      </c>
      <c r="BL3">
        <v>8.7899999999999991</v>
      </c>
      <c r="BM3">
        <v>10.359</v>
      </c>
      <c r="BN3">
        <v>12.647</v>
      </c>
      <c r="BO3">
        <v>11.728</v>
      </c>
      <c r="BP3">
        <v>11.528</v>
      </c>
      <c r="BQ3">
        <v>11.081</v>
      </c>
      <c r="BR3">
        <v>9.3119999999999994</v>
      </c>
      <c r="BS3">
        <v>8.4789999999999992</v>
      </c>
      <c r="BT3">
        <v>9.2780000000000005</v>
      </c>
      <c r="BU3">
        <v>8.7249999999999996</v>
      </c>
    </row>
    <row r="4" spans="1:73" x14ac:dyDescent="0.3">
      <c r="A4" t="s">
        <v>3</v>
      </c>
      <c r="B4">
        <v>9.0419999999999998</v>
      </c>
      <c r="C4">
        <v>9.9149999999999991</v>
      </c>
      <c r="D4">
        <v>4.4589999999999996</v>
      </c>
      <c r="E4">
        <v>5.984</v>
      </c>
      <c r="F4">
        <v>9.89</v>
      </c>
      <c r="G4">
        <v>9.1750000000000007</v>
      </c>
      <c r="H4">
        <v>5.4249999999999998</v>
      </c>
      <c r="I4">
        <v>7.4560000000000004</v>
      </c>
      <c r="J4">
        <v>7.5830000000000002</v>
      </c>
      <c r="K4">
        <v>10.134</v>
      </c>
      <c r="L4">
        <v>7.1859999999999999</v>
      </c>
      <c r="M4">
        <v>11.228</v>
      </c>
      <c r="N4">
        <v>7.0579999999999998</v>
      </c>
      <c r="O4">
        <v>12.595000000000001</v>
      </c>
      <c r="P4">
        <v>10.786</v>
      </c>
      <c r="Q4">
        <v>9.1660000000000004</v>
      </c>
      <c r="R4">
        <v>8.5449999999999999</v>
      </c>
      <c r="S4">
        <v>7.2670000000000003</v>
      </c>
      <c r="T4">
        <v>7.05</v>
      </c>
      <c r="U4">
        <v>7.1970000000000001</v>
      </c>
      <c r="V4">
        <v>6.4809999999999999</v>
      </c>
      <c r="W4">
        <v>5.016</v>
      </c>
      <c r="X4">
        <v>6.1849999999999996</v>
      </c>
      <c r="Y4">
        <v>7.319</v>
      </c>
      <c r="Z4">
        <v>5.8979999999999997</v>
      </c>
      <c r="AA4">
        <v>5.6120000000000001</v>
      </c>
      <c r="AB4">
        <v>10.759</v>
      </c>
      <c r="AC4">
        <v>10.179</v>
      </c>
      <c r="AD4">
        <v>9.5299999999999994</v>
      </c>
      <c r="AE4">
        <v>5.4409999999999998</v>
      </c>
      <c r="AF4">
        <v>6.5789999999999997</v>
      </c>
      <c r="AG4">
        <v>11.558</v>
      </c>
      <c r="AH4">
        <v>10.948</v>
      </c>
      <c r="AI4">
        <v>7.8369999999999997</v>
      </c>
      <c r="AJ4">
        <v>4.2380000000000004</v>
      </c>
      <c r="AK4">
        <v>7.016</v>
      </c>
      <c r="AL4">
        <v>9.7219999999999995</v>
      </c>
      <c r="AM4">
        <v>8.6319999999999997</v>
      </c>
      <c r="AN4">
        <v>10.275</v>
      </c>
      <c r="AO4">
        <v>7.3310000000000004</v>
      </c>
      <c r="AP4">
        <v>13.891</v>
      </c>
      <c r="AQ4">
        <v>9.8130000000000006</v>
      </c>
      <c r="AR4">
        <v>6.891</v>
      </c>
      <c r="AS4">
        <v>11.593</v>
      </c>
      <c r="AT4">
        <v>7.17</v>
      </c>
      <c r="AU4">
        <v>9.1430000000000007</v>
      </c>
      <c r="AV4">
        <v>4.0069999999999997</v>
      </c>
      <c r="AW4">
        <v>7.7709999999999999</v>
      </c>
      <c r="AX4">
        <v>6.3780000000000001</v>
      </c>
      <c r="AY4">
        <v>8.77</v>
      </c>
      <c r="AZ4">
        <v>7.4770000000000003</v>
      </c>
      <c r="BA4">
        <v>4.226</v>
      </c>
      <c r="BB4">
        <v>7.5529999999999999</v>
      </c>
      <c r="BC4">
        <v>8.0280000000000005</v>
      </c>
      <c r="BD4">
        <v>5.7919999999999998</v>
      </c>
      <c r="BE4">
        <v>9.2560000000000002</v>
      </c>
      <c r="BF4">
        <v>7.5970000000000004</v>
      </c>
      <c r="BG4">
        <v>7.5359999999999996</v>
      </c>
      <c r="BH4">
        <v>7.4290000000000003</v>
      </c>
      <c r="BI4">
        <v>9.5850000000000009</v>
      </c>
      <c r="BJ4">
        <v>8.4830000000000005</v>
      </c>
      <c r="BK4">
        <v>7.0650000000000004</v>
      </c>
      <c r="BL4">
        <v>7.5469999999999997</v>
      </c>
      <c r="BM4">
        <v>6.3680000000000003</v>
      </c>
      <c r="BN4">
        <v>15.766</v>
      </c>
      <c r="BO4">
        <v>13.039</v>
      </c>
      <c r="BP4">
        <v>22.481999999999999</v>
      </c>
      <c r="BQ4">
        <v>12.933</v>
      </c>
      <c r="BR4">
        <v>8.0649999999999995</v>
      </c>
      <c r="BS4">
        <v>8.827</v>
      </c>
      <c r="BT4">
        <v>6.9080000000000004</v>
      </c>
      <c r="BU4">
        <v>6.1959999999999997</v>
      </c>
    </row>
    <row r="5" spans="1:73" x14ac:dyDescent="0.3">
      <c r="A5" t="s">
        <v>4</v>
      </c>
      <c r="B5">
        <v>3.52</v>
      </c>
      <c r="C5">
        <v>4.1900000000000004</v>
      </c>
      <c r="D5">
        <v>2.2450000000000001</v>
      </c>
      <c r="E5">
        <v>1.99</v>
      </c>
      <c r="F5">
        <v>3.0990000000000002</v>
      </c>
      <c r="G5">
        <v>2.7360000000000002</v>
      </c>
      <c r="H5">
        <v>4.01</v>
      </c>
      <c r="I5">
        <v>3.778</v>
      </c>
      <c r="J5">
        <v>4.8410000000000002</v>
      </c>
      <c r="K5">
        <v>4.8250000000000002</v>
      </c>
      <c r="L5">
        <v>2.67</v>
      </c>
      <c r="M5">
        <v>3.1080000000000001</v>
      </c>
      <c r="N5">
        <v>3.593</v>
      </c>
      <c r="O5">
        <v>3.5539999999999998</v>
      </c>
      <c r="P5">
        <v>4.444</v>
      </c>
      <c r="Q5">
        <v>4.4059999999999997</v>
      </c>
      <c r="R5">
        <v>3.6669999999999998</v>
      </c>
      <c r="S5">
        <v>3.6070000000000002</v>
      </c>
      <c r="T5">
        <v>3.0289999999999999</v>
      </c>
      <c r="U5">
        <v>3.0219999999999998</v>
      </c>
      <c r="V5">
        <v>3.1360000000000001</v>
      </c>
      <c r="W5">
        <v>2.988</v>
      </c>
      <c r="X5">
        <v>3.0350000000000001</v>
      </c>
      <c r="Y5">
        <v>2.9529999999999998</v>
      </c>
      <c r="Z5">
        <v>3.3559999999999999</v>
      </c>
      <c r="AA5">
        <v>3.7639999999999998</v>
      </c>
      <c r="AB5">
        <v>3.9470000000000001</v>
      </c>
      <c r="AC5">
        <v>4.0620000000000003</v>
      </c>
      <c r="AD5">
        <v>3.8290000000000002</v>
      </c>
      <c r="AE5">
        <v>3.863</v>
      </c>
      <c r="AF5">
        <v>3.323</v>
      </c>
      <c r="AG5">
        <v>3.387</v>
      </c>
      <c r="AH5">
        <v>2.7080000000000002</v>
      </c>
      <c r="AI5">
        <v>2.7730000000000001</v>
      </c>
      <c r="AJ5">
        <v>2.7749999999999999</v>
      </c>
      <c r="AK5">
        <v>2.464</v>
      </c>
      <c r="AL5">
        <v>2.2530000000000001</v>
      </c>
      <c r="AM5">
        <v>2.3010000000000002</v>
      </c>
      <c r="AN5">
        <v>4.1289999999999996</v>
      </c>
      <c r="AO5">
        <v>3.7570000000000001</v>
      </c>
      <c r="AP5">
        <v>3.161</v>
      </c>
      <c r="AQ5">
        <v>3.0089999999999999</v>
      </c>
      <c r="AR5">
        <v>2.5499999999999998</v>
      </c>
      <c r="AS5">
        <v>2.63</v>
      </c>
      <c r="AT5">
        <v>3.14</v>
      </c>
      <c r="AU5">
        <v>2.8679999999999999</v>
      </c>
      <c r="AV5">
        <v>3.589</v>
      </c>
      <c r="AW5">
        <v>3.5459999999999998</v>
      </c>
      <c r="AX5">
        <v>2.25</v>
      </c>
      <c r="AY5">
        <v>2.1429999999999998</v>
      </c>
      <c r="AZ5">
        <v>3.1669999999999998</v>
      </c>
      <c r="BA5">
        <v>3.4460000000000002</v>
      </c>
      <c r="BB5">
        <v>3.7490000000000001</v>
      </c>
      <c r="BC5">
        <v>4.274</v>
      </c>
      <c r="BD5">
        <v>4.7910000000000004</v>
      </c>
      <c r="BE5">
        <v>4.8600000000000003</v>
      </c>
      <c r="BF5">
        <v>4.1609999999999996</v>
      </c>
      <c r="BG5">
        <v>4.2519999999999998</v>
      </c>
      <c r="BH5">
        <v>2.7240000000000002</v>
      </c>
      <c r="BI5">
        <v>2.722</v>
      </c>
      <c r="BJ5">
        <v>3.177</v>
      </c>
      <c r="BK5">
        <v>3.22</v>
      </c>
      <c r="BL5">
        <v>3.9289999999999998</v>
      </c>
      <c r="BM5">
        <v>3.78</v>
      </c>
      <c r="BN5">
        <v>3.867</v>
      </c>
      <c r="BO5">
        <v>3.734</v>
      </c>
      <c r="BP5">
        <v>3.456</v>
      </c>
      <c r="BQ5">
        <v>3.1230000000000002</v>
      </c>
      <c r="BR5">
        <v>3.879</v>
      </c>
      <c r="BS5">
        <v>4.1210000000000004</v>
      </c>
      <c r="BT5">
        <v>3.242</v>
      </c>
      <c r="BU5">
        <v>3.1019999999999999</v>
      </c>
    </row>
    <row r="6" spans="1:73" x14ac:dyDescent="0.3">
      <c r="B6" t="s">
        <v>1</v>
      </c>
      <c r="C6" t="s">
        <v>2</v>
      </c>
      <c r="D6" t="s">
        <v>3</v>
      </c>
      <c r="E6" t="s">
        <v>4</v>
      </c>
      <c r="F6" t="s">
        <v>42</v>
      </c>
      <c r="G6" t="s">
        <v>41</v>
      </c>
    </row>
    <row r="7" spans="1:73" x14ac:dyDescent="0.3">
      <c r="A7">
        <v>1</v>
      </c>
      <c r="B7" s="1">
        <v>6.8774999999999995</v>
      </c>
      <c r="C7" s="1">
        <v>9.4785000000000004</v>
      </c>
      <c r="D7" s="1">
        <v>9.1920000000000002</v>
      </c>
      <c r="E7" s="1">
        <v>3.8550000000000004</v>
      </c>
      <c r="F7" s="3">
        <v>166.99</v>
      </c>
      <c r="G7" s="2" cm="1">
        <f t="array" ref="G7">_xlfn.IFS(AND(B7&gt;=6, C7&gt;=5, D7&gt;=5, E7&lt;=(B7*2/5)),1,AND(B7&gt;=4, C7&gt;=3, D7&gt;=3, E7&lt;=B7/2),2,OR(AND(B7&gt;=3,C7&gt;0),B7&gt;=5),3)</f>
        <v>3</v>
      </c>
      <c r="H7" s="2">
        <f t="shared" ref="H7:H43" si="0">B7/E7</f>
        <v>1.7840466926070035</v>
      </c>
    </row>
    <row r="8" spans="1:73" x14ac:dyDescent="0.3">
      <c r="A8">
        <v>2</v>
      </c>
      <c r="B8" s="1">
        <v>7.8845000000000001</v>
      </c>
      <c r="C8" s="1">
        <v>6.1654999999999998</v>
      </c>
      <c r="D8" s="1">
        <v>5.2214999999999998</v>
      </c>
      <c r="E8" s="1">
        <v>2.1175000000000002</v>
      </c>
      <c r="F8" s="3">
        <v>45.3</v>
      </c>
      <c r="G8" s="2" cm="1">
        <f t="array" ref="G8">_xlfn.IFS(AND(B8&gt;=6, C8&gt;=5, D8&gt;=5, E8&lt;=(B8*2/5)),1,AND(B8&gt;=4, C8&gt;=3, D8&gt;=3, E8&lt;=B8/2),2,OR(AND(B8&gt;=3,C8&gt;0),B8&gt;=5),3)</f>
        <v>1</v>
      </c>
      <c r="H8" s="2">
        <f t="shared" si="0"/>
        <v>3.7234946871310504</v>
      </c>
    </row>
    <row r="9" spans="1:73" x14ac:dyDescent="0.3">
      <c r="A9">
        <v>3</v>
      </c>
      <c r="B9" s="1">
        <v>7.1690000000000005</v>
      </c>
      <c r="C9" s="1">
        <v>10.204499999999999</v>
      </c>
      <c r="D9" s="1">
        <v>9.3309999999999995</v>
      </c>
      <c r="E9" s="1">
        <v>2.9175000000000004</v>
      </c>
      <c r="F9" s="3">
        <v>133.49</v>
      </c>
      <c r="G9" s="2" cm="1">
        <f t="array" ref="G9">_xlfn.IFS(AND(B9&gt;=6, C9&gt;=5, D9&gt;=5, E9&lt;=(B9*2/5)),1,AND(B9&gt;=4, C9&gt;=3, D9&gt;=3, E9&lt;=B9/2),2,OR(AND(B9&gt;=3,C9&gt;0),B9&gt;=5),3)</f>
        <v>2</v>
      </c>
      <c r="H9" s="2">
        <f t="shared" si="0"/>
        <v>2.4572407883461866</v>
      </c>
    </row>
    <row r="10" spans="1:73" x14ac:dyDescent="0.3">
      <c r="A10">
        <v>4</v>
      </c>
      <c r="B10" s="1">
        <v>9.4190000000000005</v>
      </c>
      <c r="C10" s="1">
        <v>8.1754999999999995</v>
      </c>
      <c r="D10" s="1">
        <v>5.7545000000000002</v>
      </c>
      <c r="E10" s="1">
        <v>3.8940000000000001</v>
      </c>
      <c r="F10" s="3">
        <v>119.85</v>
      </c>
      <c r="G10" s="2" cm="1">
        <f t="array" ref="G10">_xlfn.IFS(AND(B10&gt;=6, C10&gt;=5, D10&gt;=5, E10&lt;=(B10*2/5)),1,AND(B10&gt;=4, C10&gt;=3, D10&gt;=3, E10&lt;=B10/2),2,OR(AND(B10&gt;=3,C10&gt;0),B10&gt;=5),3)</f>
        <v>2</v>
      </c>
      <c r="H10" s="2">
        <f t="shared" si="0"/>
        <v>2.4188495120698512</v>
      </c>
    </row>
    <row r="11" spans="1:73" x14ac:dyDescent="0.3">
      <c r="A11">
        <v>5</v>
      </c>
      <c r="B11" s="1">
        <v>7.6675000000000004</v>
      </c>
      <c r="C11" s="1">
        <v>9.2379999999999995</v>
      </c>
      <c r="D11" s="1">
        <v>8.1225000000000005</v>
      </c>
      <c r="E11" s="1">
        <v>4.8330000000000002</v>
      </c>
      <c r="F11" s="3">
        <v>168.95</v>
      </c>
      <c r="G11" s="2" cm="1">
        <f t="array" ref="G11">_xlfn.IFS(AND(B11&gt;=6, C11&gt;=5, D11&gt;=5, E11&lt;=(B11*2/5)),1,AND(B11&gt;=4, C11&gt;=3, D11&gt;=3, E11&lt;=B11/2),2,OR(AND(B11&gt;=3,C11&gt;0),B11&gt;=5),3)</f>
        <v>3</v>
      </c>
      <c r="H11" s="2">
        <f t="shared" si="0"/>
        <v>1.5864887233602318</v>
      </c>
    </row>
    <row r="12" spans="1:73" x14ac:dyDescent="0.3">
      <c r="A12">
        <v>6</v>
      </c>
      <c r="B12" s="1">
        <v>7.4350000000000005</v>
      </c>
      <c r="C12" s="1">
        <v>11.145</v>
      </c>
      <c r="D12" s="1">
        <v>7.1624999999999996</v>
      </c>
      <c r="E12" s="1">
        <v>2.8890000000000002</v>
      </c>
      <c r="F12" s="3">
        <v>153.08000000000001</v>
      </c>
      <c r="G12" s="2" cm="1">
        <f t="array" ref="G12">_xlfn.IFS(AND(B12&gt;=6, C12&gt;=5, D12&gt;=5, E12&lt;=(B12*2/5)),1,AND(B12&gt;=4, C12&gt;=3, D12&gt;=3, E12&lt;=B12/2),2,OR(AND(B12&gt;=3,C12&gt;0),B12&gt;=5),3)</f>
        <v>1</v>
      </c>
      <c r="H12" s="2">
        <f t="shared" si="0"/>
        <v>2.5735548632744893</v>
      </c>
    </row>
    <row r="13" spans="1:73" x14ac:dyDescent="0.3">
      <c r="A13">
        <v>7</v>
      </c>
      <c r="B13" s="1">
        <v>5.9695</v>
      </c>
      <c r="C13" s="1">
        <v>14.427</v>
      </c>
      <c r="D13" s="1">
        <v>8.4474999999999998</v>
      </c>
      <c r="E13" s="1">
        <v>3.5735000000000001</v>
      </c>
      <c r="F13" s="3">
        <v>80.75</v>
      </c>
      <c r="G13" s="2" cm="1">
        <f t="array" ref="G13">_xlfn.IFS(AND(B13&gt;=6, C13&gt;=5, D13&gt;=5, E13&lt;=(B13*2/5)),1,AND(B13&gt;=4, C13&gt;=3, D13&gt;=3, E13&lt;=B13/2),2,OR(AND(B13&gt;=3,C13&gt;0),B13&gt;=5),3)</f>
        <v>3</v>
      </c>
      <c r="H13" s="2">
        <f t="shared" si="0"/>
        <v>1.6704911151532111</v>
      </c>
    </row>
    <row r="14" spans="1:73" x14ac:dyDescent="0.3">
      <c r="A14">
        <v>8</v>
      </c>
      <c r="B14" s="1">
        <v>8.6834999999999987</v>
      </c>
      <c r="C14" s="1">
        <v>10.902999999999999</v>
      </c>
      <c r="D14" s="1">
        <v>9.1265000000000001</v>
      </c>
      <c r="E14" s="1">
        <v>4.4249999999999998</v>
      </c>
      <c r="F14" s="3">
        <v>186.01</v>
      </c>
      <c r="G14" s="2" cm="1">
        <f t="array" ref="G14">_xlfn.IFS(AND(B14&gt;=6, C14&gt;=5, D14&gt;=5, E14&lt;=(B14*2/5)),1,AND(B14&gt;=4, C14&gt;=3, D14&gt;=3, E14&lt;=B14/2),2,OR(AND(B14&gt;=3,C14&gt;0),B14&gt;=5),3)</f>
        <v>3</v>
      </c>
      <c r="H14" s="2">
        <f t="shared" si="0"/>
        <v>1.962372881355932</v>
      </c>
    </row>
    <row r="15" spans="1:73" x14ac:dyDescent="0.3">
      <c r="A15">
        <v>9</v>
      </c>
      <c r="B15" s="1">
        <v>9.3955000000000002</v>
      </c>
      <c r="C15" s="1">
        <v>9.5515000000000008</v>
      </c>
      <c r="D15" s="1">
        <v>7.8584999999999994</v>
      </c>
      <c r="E15" s="1">
        <v>3.637</v>
      </c>
      <c r="F15" s="3">
        <v>216.42</v>
      </c>
      <c r="G15" s="2" cm="1">
        <f t="array" ref="G15">_xlfn.IFS(AND(B15&gt;=6, C15&gt;=5, D15&gt;=5, E15&lt;=(B15*2/5)),1,AND(B15&gt;=4, C15&gt;=3, D15&gt;=3, E15&lt;=B15/2),2,OR(AND(B15&gt;=3,C15&gt;0),B15&gt;=5),3)</f>
        <v>1</v>
      </c>
      <c r="H15" s="2">
        <f t="shared" si="0"/>
        <v>2.5833104206763817</v>
      </c>
    </row>
    <row r="16" spans="1:73" x14ac:dyDescent="0.3">
      <c r="A16">
        <v>10</v>
      </c>
      <c r="B16" s="1">
        <v>7.0625</v>
      </c>
      <c r="C16" s="1">
        <v>7.1234999999999999</v>
      </c>
      <c r="D16" s="1">
        <v>6.7219999999999995</v>
      </c>
      <c r="E16" s="1">
        <v>3.0255000000000001</v>
      </c>
      <c r="F16" s="3">
        <v>79.28</v>
      </c>
      <c r="G16" s="2" cm="1">
        <f t="array" ref="G16">_xlfn.IFS(AND(B16&gt;=6, C16&gt;=5, D16&gt;=5, E16&lt;=(B16*2/5)),1,AND(B16&gt;=4, C16&gt;=3, D16&gt;=3, E16&lt;=B16/2),2,OR(AND(B16&gt;=3,C16&gt;0),B16&gt;=5),3)</f>
        <v>2</v>
      </c>
      <c r="H16" s="2">
        <f t="shared" si="0"/>
        <v>2.3343249049743844</v>
      </c>
    </row>
    <row r="17" spans="1:8" x14ac:dyDescent="0.3">
      <c r="A17">
        <v>11</v>
      </c>
      <c r="B17" s="1">
        <v>4.7919999999999998</v>
      </c>
      <c r="C17" s="1">
        <v>6.9335000000000004</v>
      </c>
      <c r="D17" s="1">
        <v>5.58</v>
      </c>
      <c r="E17" s="1">
        <v>3.0620000000000003</v>
      </c>
      <c r="F17" s="3">
        <v>68.61</v>
      </c>
      <c r="G17" s="2" cm="1">
        <f t="array" ref="G17">_xlfn.IFS(AND(B17&gt;=6, C17&gt;=5, D17&gt;=5, E17&lt;=(B17*2/5)),1,AND(B17&gt;=4, C17&gt;=3, D17&gt;=3, E17&lt;=B17/2),2,OR(AND(B17&gt;=3,C17&gt;0),B17&gt;=5),3)</f>
        <v>3</v>
      </c>
      <c r="H17" s="2">
        <f t="shared" si="0"/>
        <v>1.5649902024820377</v>
      </c>
    </row>
    <row r="18" spans="1:8" x14ac:dyDescent="0.3">
      <c r="A18">
        <v>12</v>
      </c>
      <c r="B18" s="1">
        <v>6.4655000000000005</v>
      </c>
      <c r="C18" s="1">
        <v>6.7519999999999998</v>
      </c>
      <c r="D18" s="1">
        <v>6.4335000000000004</v>
      </c>
      <c r="E18" s="1">
        <v>2.9939999999999998</v>
      </c>
      <c r="F18" s="3">
        <v>91.43</v>
      </c>
      <c r="G18" s="2" cm="1">
        <f t="array" ref="G18">_xlfn.IFS(AND(B18&gt;=6, C18&gt;=5, D18&gt;=5, E18&lt;=(B18*2/5)),1,AND(B18&gt;=4, C18&gt;=3, D18&gt;=3, E18&lt;=B18/2),2,OR(AND(B18&gt;=3,C18&gt;0),B18&gt;=5),3)</f>
        <v>2</v>
      </c>
      <c r="H18" s="2">
        <f t="shared" si="0"/>
        <v>2.1594856379425522</v>
      </c>
    </row>
    <row r="19" spans="1:8" x14ac:dyDescent="0.3">
      <c r="A19">
        <v>13</v>
      </c>
      <c r="B19" s="1">
        <v>10.335999999999999</v>
      </c>
      <c r="C19" s="1">
        <v>7.69</v>
      </c>
      <c r="D19" s="1">
        <v>5.7549999999999999</v>
      </c>
      <c r="E19" s="1">
        <v>3.5599999999999996</v>
      </c>
      <c r="F19" s="3">
        <v>108.51</v>
      </c>
      <c r="G19" s="2" cm="1">
        <f t="array" ref="G19">_xlfn.IFS(AND(B19&gt;=6, C19&gt;=5, D19&gt;=5, E19&lt;=(B19*2/5)),1,AND(B19&gt;=4, C19&gt;=3, D19&gt;=3, E19&lt;=B19/2),2,OR(AND(B19&gt;=3,C19&gt;0),B19&gt;=5),3)</f>
        <v>1</v>
      </c>
      <c r="H19" s="2">
        <f t="shared" si="0"/>
        <v>2.9033707865168537</v>
      </c>
    </row>
    <row r="20" spans="1:8" x14ac:dyDescent="0.3">
      <c r="A20">
        <v>14</v>
      </c>
      <c r="B20" s="1">
        <v>6.5365000000000002</v>
      </c>
      <c r="C20" s="1">
        <v>10.4925</v>
      </c>
      <c r="D20" s="1">
        <v>10.121</v>
      </c>
      <c r="E20" s="1">
        <v>4.0045000000000002</v>
      </c>
      <c r="F20" s="3">
        <v>151.75</v>
      </c>
      <c r="G20" s="2" cm="1">
        <f t="array" ref="G20">_xlfn.IFS(AND(B20&gt;=6, C20&gt;=5, D20&gt;=5, E20&lt;=(B20*2/5)),1,AND(B20&gt;=4, C20&gt;=3, D20&gt;=3, E20&lt;=B20/2),2,OR(AND(B20&gt;=3,C20&gt;0),B20&gt;=5),3)</f>
        <v>3</v>
      </c>
      <c r="H20" s="2">
        <f t="shared" si="0"/>
        <v>1.6322886752403545</v>
      </c>
    </row>
    <row r="21" spans="1:8" x14ac:dyDescent="0.3">
      <c r="A21">
        <v>15</v>
      </c>
      <c r="B21" s="1">
        <v>6.4945000000000004</v>
      </c>
      <c r="C21" s="1">
        <v>10.5075</v>
      </c>
      <c r="D21" s="1">
        <v>6.9024999999999999</v>
      </c>
      <c r="E21" s="1">
        <v>3.8460000000000001</v>
      </c>
      <c r="F21" s="3">
        <v>158.33000000000001</v>
      </c>
      <c r="G21" s="2" cm="1">
        <f t="array" ref="G21">_xlfn.IFS(AND(B21&gt;=6, C21&gt;=5, D21&gt;=5, E21&lt;=(B21*2/5)),1,AND(B21&gt;=4, C21&gt;=3, D21&gt;=3, E21&lt;=B21/2),2,OR(AND(B21&gt;=3,C21&gt;0),B21&gt;=5),3)</f>
        <v>3</v>
      </c>
      <c r="H21" s="2">
        <f t="shared" si="0"/>
        <v>1.6886375455018201</v>
      </c>
    </row>
    <row r="22" spans="1:8" x14ac:dyDescent="0.3">
      <c r="A22">
        <v>16</v>
      </c>
      <c r="B22" s="1">
        <v>6.52</v>
      </c>
      <c r="C22" s="1">
        <v>10.661</v>
      </c>
      <c r="D22" s="1">
        <v>9.0685000000000002</v>
      </c>
      <c r="E22" s="1">
        <v>3.355</v>
      </c>
      <c r="F22" s="3">
        <v>104.44</v>
      </c>
      <c r="G22" s="2" cm="1">
        <f t="array" ref="G22">_xlfn.IFS(AND(B22&gt;=6, C22&gt;=5, D22&gt;=5, E22&lt;=(B22*2/5)),1,AND(B22&gt;=4, C22&gt;=3, D22&gt;=3, E22&lt;=B22/2),2,OR(AND(B22&gt;=3,C22&gt;0),B22&gt;=5),3)</f>
        <v>3</v>
      </c>
      <c r="H22" s="2">
        <f t="shared" si="0"/>
        <v>1.9433681073025335</v>
      </c>
    </row>
    <row r="23" spans="1:8" x14ac:dyDescent="0.3">
      <c r="A23">
        <v>17</v>
      </c>
      <c r="B23" s="1">
        <v>7.1139999999999999</v>
      </c>
      <c r="C23" s="1">
        <v>11.518000000000001</v>
      </c>
      <c r="D23" s="1">
        <v>8.9245000000000001</v>
      </c>
      <c r="E23" s="1">
        <v>2.7404999999999999</v>
      </c>
      <c r="F23" s="3">
        <v>64.209999999999994</v>
      </c>
      <c r="G23" s="2" cm="1">
        <f t="array" ref="G23">_xlfn.IFS(AND(B23&gt;=6, C23&gt;=5, D23&gt;=5, E23&lt;=(B23*2/5)),1,AND(B23&gt;=4, C23&gt;=3, D23&gt;=3, E23&lt;=B23/2),2,OR(AND(B23&gt;=3,C23&gt;0),B23&gt;=5),3)</f>
        <v>1</v>
      </c>
      <c r="H23" s="2">
        <f t="shared" si="0"/>
        <v>2.5958766648421823</v>
      </c>
    </row>
    <row r="24" spans="1:8" x14ac:dyDescent="0.3">
      <c r="A24">
        <v>18</v>
      </c>
      <c r="B24" s="1">
        <v>5.7050000000000001</v>
      </c>
      <c r="C24" s="1">
        <v>7.5344999999999995</v>
      </c>
      <c r="D24" s="1">
        <v>5.6270000000000007</v>
      </c>
      <c r="E24" s="1">
        <v>2.6194999999999999</v>
      </c>
      <c r="F24" s="3">
        <v>68.91</v>
      </c>
      <c r="G24" s="2" cm="1">
        <f t="array" ref="G24">_xlfn.IFS(AND(B24&gt;=6, C24&gt;=5, D24&gt;=5, E24&lt;=(B24*2/5)),1,AND(B24&gt;=4, C24&gt;=3, D24&gt;=3, E24&lt;=B24/2),2,OR(AND(B24&gt;=3,C24&gt;0),B24&gt;=5),3)</f>
        <v>2</v>
      </c>
      <c r="H24" s="2">
        <f t="shared" si="0"/>
        <v>2.177896545142203</v>
      </c>
    </row>
    <row r="25" spans="1:8" x14ac:dyDescent="0.3">
      <c r="A25">
        <v>19</v>
      </c>
      <c r="B25" s="1">
        <v>6.7445000000000004</v>
      </c>
      <c r="C25" s="1">
        <v>9.8015000000000008</v>
      </c>
      <c r="D25" s="1">
        <v>9.1769999999999996</v>
      </c>
      <c r="E25" s="1">
        <v>2.2770000000000001</v>
      </c>
      <c r="F25" s="3">
        <v>76.38</v>
      </c>
      <c r="G25" s="2" cm="1">
        <f t="array" ref="G25">_xlfn.IFS(AND(B25&gt;=6, C25&gt;=5, D25&gt;=5, E25&lt;=(B25*2/5)),1,AND(B25&gt;=4, C25&gt;=3, D25&gt;=3, E25&lt;=B25/2),2,OR(AND(B25&gt;=3,C25&gt;0),B25&gt;=5),3)</f>
        <v>1</v>
      </c>
      <c r="H25" s="2">
        <f t="shared" si="0"/>
        <v>2.9620114185331579</v>
      </c>
    </row>
    <row r="26" spans="1:8" x14ac:dyDescent="0.3">
      <c r="A26">
        <v>20</v>
      </c>
      <c r="B26" s="1">
        <v>8.5429999999999993</v>
      </c>
      <c r="C26" s="1">
        <v>10.964</v>
      </c>
      <c r="D26" s="1">
        <v>8.5500000000000007</v>
      </c>
      <c r="E26" s="1">
        <v>3.9429999999999996</v>
      </c>
      <c r="F26" s="3">
        <v>128.69999999999999</v>
      </c>
      <c r="G26" s="2" cm="1">
        <f t="array" ref="G26">_xlfn.IFS(AND(B26&gt;=6, C26&gt;=5, D26&gt;=5, E26&lt;=(B26*2/5)),1,AND(B26&gt;=4, C26&gt;=3, D26&gt;=3, E26&lt;=B26/2),2,OR(AND(B26&gt;=3,C26&gt;0),B26&gt;=5),3)</f>
        <v>2</v>
      </c>
      <c r="H26" s="2">
        <f t="shared" si="0"/>
        <v>2.1666243976667512</v>
      </c>
    </row>
    <row r="27" spans="1:8" x14ac:dyDescent="0.3">
      <c r="A27">
        <v>21</v>
      </c>
      <c r="B27" s="1">
        <v>8.6349999999999998</v>
      </c>
      <c r="C27" s="1">
        <v>14.321999999999999</v>
      </c>
      <c r="D27" s="1">
        <v>9.8904999999999994</v>
      </c>
      <c r="E27" s="1">
        <v>3.085</v>
      </c>
      <c r="F27" s="3">
        <v>92.22</v>
      </c>
      <c r="G27" s="2" cm="1">
        <f t="array" ref="G27">_xlfn.IFS(AND(B27&gt;=6, C27&gt;=5, D27&gt;=5, E27&lt;=(B27*2/5)),1,AND(B27&gt;=4, C27&gt;=3, D27&gt;=3, E27&lt;=B27/2),2,OR(AND(B27&gt;=3,C27&gt;0),B27&gt;=5),3)</f>
        <v>1</v>
      </c>
      <c r="H27" s="2">
        <f t="shared" si="0"/>
        <v>2.7990275526742301</v>
      </c>
    </row>
    <row r="28" spans="1:8" x14ac:dyDescent="0.3">
      <c r="A28">
        <v>22</v>
      </c>
      <c r="B28" s="1">
        <v>4.9340000000000002</v>
      </c>
      <c r="C28" s="1">
        <v>12.567499999999999</v>
      </c>
      <c r="D28" s="1">
        <v>9.0709999999999997</v>
      </c>
      <c r="E28" s="1">
        <v>2.59</v>
      </c>
      <c r="F28" s="3">
        <v>68.77</v>
      </c>
      <c r="G28" s="2" cm="1">
        <f t="array" ref="G28">_xlfn.IFS(AND(B28&gt;=6, C28&gt;=5, D28&gt;=5, E28&lt;=(B28*2/5)),1,AND(B28&gt;=4, C28&gt;=3, D28&gt;=3, E28&lt;=B28/2),2,OR(AND(B28&gt;=3,C28&gt;0),B28&gt;=5),3)</f>
        <v>3</v>
      </c>
      <c r="H28" s="2">
        <f t="shared" si="0"/>
        <v>1.9050193050193052</v>
      </c>
    </row>
    <row r="29" spans="1:8" x14ac:dyDescent="0.3">
      <c r="A29">
        <v>23</v>
      </c>
      <c r="B29" s="1">
        <v>8.2149999999999999</v>
      </c>
      <c r="C29" s="1">
        <v>9.4930000000000003</v>
      </c>
      <c r="D29" s="1">
        <v>6.774</v>
      </c>
      <c r="E29" s="1">
        <v>3.004</v>
      </c>
      <c r="F29" s="3">
        <v>51.23</v>
      </c>
      <c r="G29" s="2" cm="1">
        <f t="array" ref="G29">_xlfn.IFS(AND(B29&gt;=6, C29&gt;=5, D29&gt;=5, E29&lt;=(B29*2/5)),1,AND(B29&gt;=4, C29&gt;=3, D29&gt;=3, E29&lt;=B29/2),2,OR(AND(B29&gt;=3,C29&gt;0),B29&gt;=5),3)</f>
        <v>1</v>
      </c>
      <c r="H29" s="2">
        <f t="shared" si="0"/>
        <v>2.734687083888149</v>
      </c>
    </row>
    <row r="30" spans="1:8" x14ac:dyDescent="0.3">
      <c r="A30">
        <v>24</v>
      </c>
      <c r="B30" s="1">
        <v>7.6974999999999998</v>
      </c>
      <c r="C30" s="1">
        <v>7.0815000000000001</v>
      </c>
      <c r="D30" s="1">
        <v>4.0954999999999995</v>
      </c>
      <c r="E30" s="1">
        <v>3.5674999999999999</v>
      </c>
      <c r="F30" s="3">
        <v>109.11</v>
      </c>
      <c r="G30" s="2" cm="1">
        <f t="array" ref="G30">_xlfn.IFS(AND(B30&gt;=6, C30&gt;=5, D30&gt;=5, E30&lt;=(B30*2/5)),1,AND(B30&gt;=4, C30&gt;=3, D30&gt;=3, E30&lt;=B30/2),2,OR(AND(B30&gt;=3,C30&gt;0),B30&gt;=5),3)</f>
        <v>2</v>
      </c>
      <c r="H30" s="2">
        <f t="shared" si="0"/>
        <v>2.1576734407848632</v>
      </c>
    </row>
    <row r="31" spans="1:8" x14ac:dyDescent="0.3">
      <c r="A31">
        <v>25</v>
      </c>
      <c r="B31" s="1">
        <v>5.7195</v>
      </c>
      <c r="C31" s="1">
        <v>8.192499999999999</v>
      </c>
      <c r="D31" s="1">
        <v>6.9950000000000001</v>
      </c>
      <c r="E31" s="1">
        <v>2.1964999999999999</v>
      </c>
      <c r="F31" s="3">
        <v>50</v>
      </c>
      <c r="G31" s="2" cm="1">
        <f t="array" ref="G31">_xlfn.IFS(AND(B31&gt;=6, C31&gt;=5, D31&gt;=5, E31&lt;=(B31*2/5)),1,AND(B31&gt;=4, C31&gt;=3, D31&gt;=3, E31&lt;=B31/2),2,OR(AND(B31&gt;=3,C31&gt;0),B31&gt;=5),3)</f>
        <v>2</v>
      </c>
      <c r="H31" s="2">
        <f t="shared" si="0"/>
        <v>2.6039153198269975</v>
      </c>
    </row>
    <row r="32" spans="1:8" x14ac:dyDescent="0.3">
      <c r="A32">
        <v>26</v>
      </c>
      <c r="B32" s="1">
        <v>6.7454999999999998</v>
      </c>
      <c r="C32" s="1">
        <v>7.5485000000000007</v>
      </c>
      <c r="D32" s="1">
        <v>4.9965000000000002</v>
      </c>
      <c r="E32" s="1">
        <v>3.3064999999999998</v>
      </c>
      <c r="F32" s="3">
        <v>95.45</v>
      </c>
      <c r="G32" s="2" cm="1">
        <f t="array" ref="G32">_xlfn.IFS(AND(B32&gt;=6, C32&gt;=5, D32&gt;=5, E32&lt;=(B32*2/5)),1,AND(B32&gt;=4, C32&gt;=3, D32&gt;=3, E32&lt;=B32/2),2,OR(AND(B32&gt;=3,C32&gt;0),B32&gt;=5),3)</f>
        <v>2</v>
      </c>
      <c r="H32" s="2">
        <f t="shared" si="0"/>
        <v>2.0400725843036445</v>
      </c>
    </row>
    <row r="33" spans="1:8" x14ac:dyDescent="0.3">
      <c r="A33">
        <v>27</v>
      </c>
      <c r="B33" s="1">
        <v>12.114000000000001</v>
      </c>
      <c r="C33" s="1">
        <v>7.7904999999999998</v>
      </c>
      <c r="D33" s="1">
        <v>5.9815000000000005</v>
      </c>
      <c r="E33" s="1">
        <v>4.0114999999999998</v>
      </c>
      <c r="F33" s="3">
        <v>168.7</v>
      </c>
      <c r="G33" s="2" cm="1">
        <f t="array" ref="G33">_xlfn.IFS(AND(B33&gt;=6, C33&gt;=5, D33&gt;=5, E33&lt;=(B33*2/5)),1,AND(B33&gt;=4, C33&gt;=3, D33&gt;=3, E33&lt;=B33/2),2,OR(AND(B33&gt;=3,C33&gt;0),B33&gt;=5),3)</f>
        <v>1</v>
      </c>
      <c r="H33" s="2">
        <f t="shared" si="0"/>
        <v>3.019818023183348</v>
      </c>
    </row>
    <row r="34" spans="1:8" x14ac:dyDescent="0.3">
      <c r="A34">
        <v>28</v>
      </c>
      <c r="B34" s="1">
        <v>9.5585000000000004</v>
      </c>
      <c r="C34" s="1">
        <v>9.3999999999999986</v>
      </c>
      <c r="D34" s="1">
        <v>7.524</v>
      </c>
      <c r="E34" s="1">
        <v>4.8254999999999999</v>
      </c>
      <c r="F34" s="3">
        <v>254.06</v>
      </c>
      <c r="G34" s="2" cm="1">
        <f t="array" ref="G34">_xlfn.IFS(AND(B34&gt;=6, C34&gt;=5, D34&gt;=5, E34&lt;=(B34*2/5)),1,AND(B34&gt;=4, C34&gt;=3, D34&gt;=3, E34&lt;=B34/2),2,OR(AND(B34&gt;=3,C34&gt;0),B34&gt;=5),3)</f>
        <v>3</v>
      </c>
      <c r="H34" s="2">
        <f t="shared" si="0"/>
        <v>1.9808310019687081</v>
      </c>
    </row>
    <row r="35" spans="1:8" x14ac:dyDescent="0.3">
      <c r="A35">
        <v>29</v>
      </c>
      <c r="B35" s="1">
        <v>9.34</v>
      </c>
      <c r="C35" s="1">
        <v>9.0124999999999993</v>
      </c>
      <c r="D35" s="1">
        <v>7.5664999999999996</v>
      </c>
      <c r="E35" s="1">
        <v>4.2065000000000001</v>
      </c>
      <c r="F35" s="3">
        <v>169.59</v>
      </c>
      <c r="G35" s="2" cm="1">
        <f t="array" ref="G35">_xlfn.IFS(AND(B35&gt;=6, C35&gt;=5, D35&gt;=5, E35&lt;=(B35*2/5)),1,AND(B35&gt;=4, C35&gt;=3, D35&gt;=3, E35&lt;=B35/2),2,OR(AND(B35&gt;=3,C35&gt;0),B35&gt;=5),3)</f>
        <v>2</v>
      </c>
      <c r="H35" s="2">
        <f t="shared" si="0"/>
        <v>2.2203732319030069</v>
      </c>
    </row>
    <row r="36" spans="1:8" x14ac:dyDescent="0.3">
      <c r="A36">
        <v>30</v>
      </c>
      <c r="B36" s="1">
        <v>7.4989999999999997</v>
      </c>
      <c r="C36" s="1">
        <v>9.8230000000000004</v>
      </c>
      <c r="D36" s="1">
        <v>8.0135000000000005</v>
      </c>
      <c r="E36" s="1">
        <v>2.7229999999999999</v>
      </c>
      <c r="F36" s="3">
        <v>88.65</v>
      </c>
      <c r="G36" s="2" cm="1">
        <f t="array" ref="G36">_xlfn.IFS(AND(B36&gt;=6, C36&gt;=5, D36&gt;=5, E36&lt;=(B36*2/5)),1,AND(B36&gt;=4, C36&gt;=3, D36&gt;=3, E36&lt;=B36/2),2,OR(AND(B36&gt;=3,C36&gt;0),B36&gt;=5),3)</f>
        <v>1</v>
      </c>
      <c r="H36" s="2">
        <f t="shared" si="0"/>
        <v>2.7539478516342268</v>
      </c>
    </row>
    <row r="37" spans="1:8" x14ac:dyDescent="0.3">
      <c r="A37">
        <v>31</v>
      </c>
      <c r="B37" s="1">
        <v>7.274</v>
      </c>
      <c r="C37" s="1">
        <v>8.9915000000000003</v>
      </c>
      <c r="D37" s="1">
        <v>7.3765000000000001</v>
      </c>
      <c r="E37" s="1">
        <v>3.1985000000000001</v>
      </c>
      <c r="F37" s="3">
        <v>94.78</v>
      </c>
      <c r="G37" s="2" cm="1">
        <f t="array" ref="G37">_xlfn.IFS(AND(B37&gt;=6, C37&gt;=5, D37&gt;=5, E37&lt;=(B37*2/5)),1,AND(B37&gt;=4, C37&gt;=3, D37&gt;=3, E37&lt;=B37/2),2,OR(AND(B37&gt;=3,C37&gt;0),B37&gt;=5),3)</f>
        <v>2</v>
      </c>
      <c r="H37" s="2">
        <f t="shared" si="0"/>
        <v>2.2741910270439267</v>
      </c>
    </row>
    <row r="38" spans="1:8" x14ac:dyDescent="0.3">
      <c r="A38">
        <v>32</v>
      </c>
      <c r="B38" s="1">
        <v>14.073499999999999</v>
      </c>
      <c r="C38" s="1">
        <v>9.5745000000000005</v>
      </c>
      <c r="D38" s="1">
        <v>6.9574999999999996</v>
      </c>
      <c r="E38" s="1">
        <v>3.8544999999999998</v>
      </c>
      <c r="F38" s="3">
        <v>147.72999999999999</v>
      </c>
      <c r="G38" s="2" cm="1">
        <f t="array" ref="G38">_xlfn.IFS(AND(B38&gt;=6, C38&gt;=5, D38&gt;=5, E38&lt;=(B38*2/5)),1,AND(B38&gt;=4, C38&gt;=3, D38&gt;=3, E38&lt;=B38/2),2,OR(AND(B38&gt;=3,C38&gt;0),B38&gt;=5),3)</f>
        <v>1</v>
      </c>
      <c r="H38" s="2">
        <f t="shared" si="0"/>
        <v>3.651186924374108</v>
      </c>
    </row>
    <row r="39" spans="1:8" x14ac:dyDescent="0.3">
      <c r="A39">
        <v>33</v>
      </c>
      <c r="B39" s="1">
        <v>6.7089999999999996</v>
      </c>
      <c r="C39" s="1">
        <v>14.4025</v>
      </c>
      <c r="D39" s="1">
        <v>12.1875</v>
      </c>
      <c r="E39" s="1">
        <v>3.8005</v>
      </c>
      <c r="F39" s="3">
        <v>163.47999999999999</v>
      </c>
      <c r="G39" s="2" cm="1">
        <f t="array" ref="G39">_xlfn.IFS(AND(B39&gt;=6, C39&gt;=5, D39&gt;=5, E39&lt;=(B39*2/5)),1,AND(B39&gt;=4, C39&gt;=3, D39&gt;=3, E39&lt;=B39/2),2,OR(AND(B39&gt;=3,C39&gt;0),B39&gt;=5),3)</f>
        <v>3</v>
      </c>
      <c r="H39" s="2">
        <f t="shared" si="0"/>
        <v>1.7652940402578607</v>
      </c>
    </row>
    <row r="40" spans="1:8" x14ac:dyDescent="0.3">
      <c r="A40">
        <v>34</v>
      </c>
      <c r="B40" s="1">
        <v>7.3085000000000004</v>
      </c>
      <c r="C40" s="1">
        <v>17.7075</v>
      </c>
      <c r="D40" s="1">
        <v>11.304500000000001</v>
      </c>
      <c r="E40" s="1">
        <v>3.2895000000000003</v>
      </c>
      <c r="F40" s="3">
        <v>152.59</v>
      </c>
      <c r="G40" s="2" cm="1">
        <f t="array" ref="G40">_xlfn.IFS(AND(B40&gt;=6, C40&gt;=5, D40&gt;=5, E40&lt;=(B40*2/5)),1,AND(B40&gt;=4, C40&gt;=3, D40&gt;=3, E40&lt;=B40/2),2,OR(AND(B40&gt;=3,C40&gt;0),B40&gt;=5),3)</f>
        <v>2</v>
      </c>
      <c r="H40" s="2">
        <f t="shared" si="0"/>
        <v>2.2217662258701929</v>
      </c>
    </row>
    <row r="41" spans="1:8" x14ac:dyDescent="0.3">
      <c r="A41">
        <v>35</v>
      </c>
      <c r="B41" s="1">
        <v>7.8375000000000004</v>
      </c>
      <c r="C41" s="1">
        <v>9.0694999999999997</v>
      </c>
      <c r="D41" s="1">
        <v>8.2719999999999985</v>
      </c>
      <c r="E41" s="1">
        <v>4</v>
      </c>
      <c r="F41" s="3">
        <v>161.30000000000001</v>
      </c>
      <c r="G41" s="2" cm="1">
        <f t="array" ref="G41">_xlfn.IFS(AND(B41&gt;=6, C41&gt;=5, D41&gt;=5, E41&lt;=(B41*2/5)),1,AND(B41&gt;=4, C41&gt;=3, D41&gt;=3, E41&lt;=B41/2),2,OR(AND(B41&gt;=3,C41&gt;0),B41&gt;=5),3)</f>
        <v>3</v>
      </c>
      <c r="H41" s="2">
        <f t="shared" si="0"/>
        <v>1.9593750000000001</v>
      </c>
    </row>
    <row r="42" spans="1:8" x14ac:dyDescent="0.3">
      <c r="A42">
        <v>36</v>
      </c>
      <c r="B42" s="1">
        <v>7.9725000000000001</v>
      </c>
      <c r="C42" s="1">
        <v>9.0015000000000001</v>
      </c>
      <c r="D42" s="1">
        <v>6.5519999999999996</v>
      </c>
      <c r="E42" s="1">
        <v>3.1719999999999997</v>
      </c>
      <c r="F42" s="3">
        <v>110.22</v>
      </c>
      <c r="G42" s="2" cm="1">
        <f t="array" ref="G42">_xlfn.IFS(AND(B42&gt;=6, C42&gt;=5, D42&gt;=5, E42&lt;=(B42*2/5)),1,AND(B42&gt;=4, C42&gt;=3, D42&gt;=3, E42&lt;=B42/2),2,OR(AND(B42&gt;=3,C42&gt;0),B42&gt;=5),3)</f>
        <v>1</v>
      </c>
      <c r="H42" s="2">
        <f t="shared" si="0"/>
        <v>2.5133984867591428</v>
      </c>
    </row>
    <row r="43" spans="1:8" x14ac:dyDescent="0.3">
      <c r="A43" t="s">
        <v>13</v>
      </c>
      <c r="B43" s="1">
        <f>AVERAGE(B7:B42)</f>
        <v>7.7346527777777778</v>
      </c>
      <c r="C43" s="1">
        <f t="shared" ref="C43:E43" si="1">AVERAGE(C7:C42)</f>
        <v>9.8123472222222201</v>
      </c>
      <c r="D43" s="1">
        <f t="shared" si="1"/>
        <v>7.6843194444444443</v>
      </c>
      <c r="E43" s="1">
        <f t="shared" si="1"/>
        <v>3.3999861111111112</v>
      </c>
      <c r="H43" s="2">
        <f t="shared" si="0"/>
        <v>2.2749071687384346</v>
      </c>
    </row>
    <row r="44" spans="1:8" x14ac:dyDescent="0.3">
      <c r="A44" t="s">
        <v>14</v>
      </c>
      <c r="B44" s="1">
        <f>STDEV(B7:B42)</f>
        <v>1.8486789755291477</v>
      </c>
      <c r="C44" s="1">
        <f>STDEV(C7:C42)</f>
        <v>2.4776550054420654</v>
      </c>
      <c r="D44" s="1">
        <f>STDEV(D7:D42)</f>
        <v>1.7941606758465012</v>
      </c>
      <c r="E44" s="1">
        <f>STDEV(E7:E42)</f>
        <v>0.67897911272429734</v>
      </c>
      <c r="H44" s="1">
        <f>STDEV(H7:H42)</f>
        <v>0.52941290969466814</v>
      </c>
    </row>
    <row r="46" spans="1:8" x14ac:dyDescent="0.3">
      <c r="B46" t="str">
        <f>FIXED(B43,3)&amp;"±"&amp;FIXED(B44,3)</f>
        <v>7.735±1.849</v>
      </c>
      <c r="C46" t="str">
        <f t="shared" ref="C46:E46" si="2">FIXED(C43,3)&amp;"±"&amp;FIXED(C44,3)</f>
        <v>9.812±2.478</v>
      </c>
      <c r="D46" t="str">
        <f t="shared" si="2"/>
        <v>7.684±1.794</v>
      </c>
      <c r="E46" t="str">
        <f t="shared" si="2"/>
        <v>3.400±0.679</v>
      </c>
    </row>
    <row r="47" spans="1:8" x14ac:dyDescent="0.3">
      <c r="F47" t="s">
        <v>15</v>
      </c>
      <c r="G47">
        <f>COUNTIF($G$7:$G$42,1)</f>
        <v>12</v>
      </c>
    </row>
    <row r="48" spans="1:8" x14ac:dyDescent="0.3">
      <c r="F48" t="s">
        <v>16</v>
      </c>
      <c r="G48">
        <f>COUNTIF($G$7:$G$42,2)</f>
        <v>12</v>
      </c>
    </row>
    <row r="49" spans="6:7" x14ac:dyDescent="0.3">
      <c r="F49" t="s">
        <v>17</v>
      </c>
      <c r="G49">
        <f>COUNTIF($G$7:$G$42,3)</f>
        <v>12</v>
      </c>
    </row>
    <row r="50" spans="6:7" x14ac:dyDescent="0.3">
      <c r="F50" t="s">
        <v>18</v>
      </c>
      <c r="G50">
        <f>36-G49-G48-G47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2A70-F521-4C2C-BC75-7F07D876C77D}">
  <dimension ref="A1:BU50"/>
  <sheetViews>
    <sheetView topLeftCell="A31" zoomScale="85" zoomScaleNormal="85" workbookViewId="0">
      <pane xSplit="1" topLeftCell="B1" activePane="topRight" state="frozen"/>
      <selection pane="topRight" activeCell="G24" sqref="G24"/>
    </sheetView>
  </sheetViews>
  <sheetFormatPr defaultRowHeight="16.5" x14ac:dyDescent="0.3"/>
  <cols>
    <col min="8" max="8" width="13.5" bestFit="1" customWidth="1"/>
  </cols>
  <sheetData>
    <row r="1" spans="1:7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</row>
    <row r="2" spans="1:73" x14ac:dyDescent="0.3">
      <c r="A2" t="s">
        <v>1</v>
      </c>
      <c r="B2">
        <v>7.3209999999999997</v>
      </c>
      <c r="C2">
        <v>6.2089999999999996</v>
      </c>
      <c r="D2">
        <v>5.9210000000000003</v>
      </c>
      <c r="E2">
        <v>4.9379999999999997</v>
      </c>
      <c r="F2">
        <v>5.8120000000000003</v>
      </c>
      <c r="G2">
        <v>7.335</v>
      </c>
      <c r="H2">
        <v>8.9060000000000006</v>
      </c>
      <c r="I2">
        <v>8.5109999999999992</v>
      </c>
      <c r="J2">
        <v>3.2109999999999999</v>
      </c>
      <c r="K2">
        <v>3.1339999999999999</v>
      </c>
      <c r="L2">
        <v>8.0440000000000005</v>
      </c>
      <c r="M2">
        <v>8.3350000000000009</v>
      </c>
      <c r="N2">
        <v>9.4139999999999997</v>
      </c>
      <c r="O2">
        <v>9.0909999999999993</v>
      </c>
      <c r="P2">
        <v>6.0940000000000003</v>
      </c>
      <c r="Q2">
        <v>6.5570000000000004</v>
      </c>
      <c r="R2">
        <v>4.4980000000000002</v>
      </c>
      <c r="S2">
        <v>4.1740000000000004</v>
      </c>
      <c r="T2">
        <v>6.7430000000000003</v>
      </c>
      <c r="U2">
        <v>7.4489999999999998</v>
      </c>
      <c r="V2">
        <v>5.6920000000000002</v>
      </c>
      <c r="W2">
        <v>4.37</v>
      </c>
      <c r="X2">
        <v>8.702</v>
      </c>
      <c r="Y2">
        <v>8.2590000000000003</v>
      </c>
      <c r="Z2">
        <v>2.952</v>
      </c>
      <c r="AA2">
        <v>3.355</v>
      </c>
      <c r="AB2">
        <v>7.2969999999999997</v>
      </c>
      <c r="AC2">
        <v>7.7569999999999997</v>
      </c>
      <c r="AD2">
        <v>16.433</v>
      </c>
      <c r="AE2">
        <v>2.7959999999999998</v>
      </c>
      <c r="AF2">
        <v>9.9440000000000008</v>
      </c>
      <c r="AG2">
        <v>10.920999999999999</v>
      </c>
      <c r="AH2">
        <v>17.209</v>
      </c>
      <c r="AI2">
        <v>17.460999999999999</v>
      </c>
      <c r="AJ2">
        <v>1.5940000000000001</v>
      </c>
      <c r="AK2">
        <v>2.3450000000000002</v>
      </c>
      <c r="AL2">
        <v>6.36</v>
      </c>
      <c r="AM2">
        <v>6.9930000000000003</v>
      </c>
      <c r="AN2">
        <v>8.9429999999999996</v>
      </c>
      <c r="AO2">
        <v>8.8680000000000003</v>
      </c>
      <c r="AP2">
        <v>4.6740000000000004</v>
      </c>
      <c r="AQ2">
        <v>5.71</v>
      </c>
      <c r="AR2">
        <v>5.4530000000000003</v>
      </c>
      <c r="AS2">
        <v>4.0289999999999999</v>
      </c>
      <c r="AT2">
        <v>3.7959999999999998</v>
      </c>
      <c r="AU2">
        <v>3.4079999999999999</v>
      </c>
      <c r="AV2">
        <v>7.8280000000000003</v>
      </c>
      <c r="AW2">
        <v>7.58</v>
      </c>
      <c r="AX2">
        <v>7.9770000000000003</v>
      </c>
      <c r="AY2">
        <v>8.6530000000000005</v>
      </c>
      <c r="AZ2">
        <v>5.351</v>
      </c>
      <c r="BA2">
        <v>5.3109999999999999</v>
      </c>
      <c r="BB2">
        <v>9.0579999999999998</v>
      </c>
      <c r="BC2">
        <v>8.6110000000000007</v>
      </c>
      <c r="BD2">
        <v>10.026999999999999</v>
      </c>
      <c r="BE2">
        <v>10.254</v>
      </c>
      <c r="BF2">
        <v>16.016999999999999</v>
      </c>
      <c r="BG2">
        <v>18.024000000000001</v>
      </c>
      <c r="BH2">
        <v>8.0190000000000001</v>
      </c>
      <c r="BI2">
        <v>8.8179999999999996</v>
      </c>
      <c r="BJ2">
        <v>13.83</v>
      </c>
      <c r="BK2">
        <v>14.218</v>
      </c>
      <c r="BL2">
        <v>3.81</v>
      </c>
      <c r="BM2">
        <v>3.6520000000000001</v>
      </c>
      <c r="BN2">
        <v>4.7240000000000002</v>
      </c>
      <c r="BO2">
        <v>4.798</v>
      </c>
      <c r="BP2">
        <v>9.6560000000000006</v>
      </c>
      <c r="BQ2">
        <v>10.413</v>
      </c>
      <c r="BR2">
        <v>8.3919999999999995</v>
      </c>
      <c r="BS2">
        <v>8.3320000000000007</v>
      </c>
      <c r="BT2">
        <v>3.964</v>
      </c>
      <c r="BU2">
        <v>4.4870000000000001</v>
      </c>
    </row>
    <row r="3" spans="1:73" x14ac:dyDescent="0.3">
      <c r="A3" t="s">
        <v>2</v>
      </c>
      <c r="B3">
        <v>8.5419999999999998</v>
      </c>
      <c r="C3">
        <v>8.9870000000000001</v>
      </c>
      <c r="D3">
        <v>8.3450000000000006</v>
      </c>
      <c r="E3">
        <v>12.866</v>
      </c>
      <c r="F3">
        <v>2.1850000000000001</v>
      </c>
      <c r="G3">
        <v>2.3889999999999998</v>
      </c>
      <c r="H3">
        <v>7.843</v>
      </c>
      <c r="I3">
        <v>11.964</v>
      </c>
      <c r="J3">
        <v>7.92</v>
      </c>
      <c r="K3">
        <v>7.5179999999999998</v>
      </c>
      <c r="L3">
        <v>3.5150000000000001</v>
      </c>
      <c r="M3">
        <v>0.90900000000000003</v>
      </c>
      <c r="N3">
        <v>5.7919999999999998</v>
      </c>
      <c r="O3">
        <v>7.3479999999999999</v>
      </c>
      <c r="P3">
        <v>10.388</v>
      </c>
      <c r="Q3">
        <v>7.9870000000000001</v>
      </c>
      <c r="R3">
        <v>9.35</v>
      </c>
      <c r="S3">
        <v>14.398</v>
      </c>
      <c r="T3">
        <v>7.9720000000000004</v>
      </c>
      <c r="U3">
        <v>6.0780000000000003</v>
      </c>
      <c r="V3">
        <v>3.33</v>
      </c>
      <c r="W3">
        <v>4.1390000000000002</v>
      </c>
      <c r="X3">
        <v>5.5970000000000004</v>
      </c>
      <c r="Y3">
        <v>4.7430000000000003</v>
      </c>
      <c r="Z3">
        <v>4.3070000000000004</v>
      </c>
      <c r="AA3">
        <v>3.9609999999999999</v>
      </c>
      <c r="AB3">
        <v>1.018</v>
      </c>
      <c r="AC3">
        <v>0.98699999999999999</v>
      </c>
      <c r="AD3">
        <v>4.8520000000000003</v>
      </c>
      <c r="AE3">
        <v>4.3440000000000003</v>
      </c>
      <c r="AJ3">
        <v>5.4980000000000002</v>
      </c>
      <c r="AK3">
        <v>10.308999999999999</v>
      </c>
      <c r="AL3">
        <v>5.476</v>
      </c>
      <c r="AM3">
        <v>4.976</v>
      </c>
      <c r="AN3">
        <v>8.6869999999999994</v>
      </c>
      <c r="AO3">
        <v>9.5459999999999994</v>
      </c>
      <c r="AP3">
        <v>6.74</v>
      </c>
      <c r="AQ3">
        <v>14.217000000000001</v>
      </c>
      <c r="AR3">
        <v>4.5590000000000002</v>
      </c>
      <c r="AS3">
        <v>4.2629999999999999</v>
      </c>
      <c r="AT3">
        <v>9.5060000000000002</v>
      </c>
      <c r="AU3">
        <v>10.407</v>
      </c>
      <c r="AV3">
        <v>6.3819999999999997</v>
      </c>
      <c r="AW3">
        <v>5.7539999999999996</v>
      </c>
      <c r="AX3">
        <v>9.327</v>
      </c>
      <c r="AY3">
        <v>7.5730000000000004</v>
      </c>
      <c r="AZ3">
        <v>8.9239999999999995</v>
      </c>
      <c r="BA3">
        <v>6.1059999999999999</v>
      </c>
      <c r="BB3">
        <v>6.8659999999999997</v>
      </c>
      <c r="BC3">
        <v>6.7240000000000002</v>
      </c>
      <c r="BD3">
        <v>2.585</v>
      </c>
      <c r="BE3">
        <v>2.0049999999999999</v>
      </c>
      <c r="BH3">
        <v>4.2290000000000001</v>
      </c>
      <c r="BI3">
        <v>4.16</v>
      </c>
      <c r="BL3">
        <v>9.3010000000000002</v>
      </c>
      <c r="BM3">
        <v>7.8419999999999996</v>
      </c>
      <c r="BN3">
        <v>5.7320000000000002</v>
      </c>
      <c r="BO3">
        <v>9.6969999999999992</v>
      </c>
      <c r="BP3">
        <v>8.1</v>
      </c>
      <c r="BQ3">
        <v>7.7030000000000003</v>
      </c>
      <c r="BR3">
        <v>6.9210000000000003</v>
      </c>
      <c r="BS3">
        <v>6.0250000000000004</v>
      </c>
      <c r="BT3">
        <v>7.7910000000000004</v>
      </c>
      <c r="BU3">
        <v>9.5920000000000005</v>
      </c>
    </row>
    <row r="4" spans="1:73" x14ac:dyDescent="0.3">
      <c r="A4" t="s">
        <v>3</v>
      </c>
      <c r="B4">
        <v>9.2370000000000001</v>
      </c>
      <c r="C4">
        <v>7.891</v>
      </c>
      <c r="D4">
        <v>5.9160000000000004</v>
      </c>
      <c r="E4">
        <v>7.0759999999999996</v>
      </c>
      <c r="F4">
        <v>1.5609999999999999</v>
      </c>
      <c r="G4">
        <v>3.0089999999999999</v>
      </c>
      <c r="H4">
        <v>10.88</v>
      </c>
      <c r="I4">
        <v>7.875</v>
      </c>
      <c r="J4">
        <v>7.2080000000000002</v>
      </c>
      <c r="K4">
        <v>9.9209999999999994</v>
      </c>
      <c r="L4">
        <v>1.121</v>
      </c>
      <c r="M4">
        <v>3.0249999999999999</v>
      </c>
      <c r="N4">
        <v>5.2619999999999996</v>
      </c>
      <c r="O4">
        <v>9.1150000000000002</v>
      </c>
      <c r="P4">
        <v>4.2190000000000003</v>
      </c>
      <c r="Q4">
        <v>9.27</v>
      </c>
      <c r="R4">
        <v>13.319000000000001</v>
      </c>
      <c r="S4">
        <v>9.8989999999999991</v>
      </c>
      <c r="T4">
        <v>5.0590000000000002</v>
      </c>
      <c r="U4">
        <v>4.5650000000000004</v>
      </c>
      <c r="V4">
        <v>2.887</v>
      </c>
      <c r="W4">
        <v>3.2330000000000001</v>
      </c>
      <c r="Z4">
        <v>9.7469999999999999</v>
      </c>
      <c r="AA4">
        <v>9.7880000000000003</v>
      </c>
      <c r="AC4">
        <v>2.2330000000000001</v>
      </c>
      <c r="AJ4">
        <v>9.5860000000000003</v>
      </c>
      <c r="AK4">
        <v>8.4819999999999993</v>
      </c>
      <c r="AL4">
        <v>4.1559999999999997</v>
      </c>
      <c r="AP4">
        <v>15.769</v>
      </c>
      <c r="AQ4">
        <v>11.808999999999999</v>
      </c>
      <c r="AR4">
        <v>5.7270000000000003</v>
      </c>
      <c r="AS4">
        <v>4.6079999999999997</v>
      </c>
      <c r="AV4">
        <v>5.2439999999999998</v>
      </c>
      <c r="AW4">
        <v>3.9750000000000001</v>
      </c>
      <c r="BB4">
        <v>4.4089999999999998</v>
      </c>
      <c r="BC4">
        <v>7.274</v>
      </c>
      <c r="BD4">
        <v>3.1469999999999998</v>
      </c>
      <c r="BE4">
        <v>2.7530000000000001</v>
      </c>
      <c r="BH4">
        <v>7.157</v>
      </c>
      <c r="BI4">
        <v>6.97</v>
      </c>
      <c r="BL4">
        <v>3.8679999999999999</v>
      </c>
      <c r="BM4">
        <v>4.6769999999999996</v>
      </c>
      <c r="BN4">
        <v>9.3989999999999991</v>
      </c>
      <c r="BO4">
        <v>7.3819999999999997</v>
      </c>
      <c r="BR4">
        <v>5.1260000000000003</v>
      </c>
      <c r="BS4">
        <v>7.8979999999999997</v>
      </c>
      <c r="BT4">
        <v>10.205</v>
      </c>
      <c r="BU4">
        <v>7.5140000000000002</v>
      </c>
    </row>
    <row r="5" spans="1:73" x14ac:dyDescent="0.3">
      <c r="A5" t="s">
        <v>4</v>
      </c>
      <c r="B5">
        <v>3.9769999999999999</v>
      </c>
      <c r="C5">
        <v>4.1619999999999999</v>
      </c>
      <c r="D5">
        <v>3.121</v>
      </c>
      <c r="E5">
        <v>3.335</v>
      </c>
      <c r="F5">
        <v>1.615</v>
      </c>
      <c r="G5">
        <v>1.5029999999999999</v>
      </c>
      <c r="H5">
        <v>1.772</v>
      </c>
      <c r="I5">
        <v>1.994</v>
      </c>
      <c r="J5">
        <v>1.8129999999999999</v>
      </c>
      <c r="K5">
        <v>1.585</v>
      </c>
      <c r="L5">
        <v>1.9470000000000001</v>
      </c>
      <c r="M5">
        <v>2.121</v>
      </c>
      <c r="N5">
        <v>1.514</v>
      </c>
      <c r="O5">
        <v>1.2749999999999999</v>
      </c>
      <c r="P5">
        <v>1.595</v>
      </c>
      <c r="Q5">
        <v>1.462</v>
      </c>
      <c r="R5">
        <v>1.7789999999999999</v>
      </c>
      <c r="S5">
        <v>1.8160000000000001</v>
      </c>
      <c r="T5">
        <v>1.841</v>
      </c>
      <c r="U5">
        <v>1.8340000000000001</v>
      </c>
      <c r="V5">
        <v>1.8069999999999999</v>
      </c>
      <c r="W5">
        <v>1.87</v>
      </c>
      <c r="X5">
        <v>1.3220000000000001</v>
      </c>
      <c r="Y5">
        <v>1.27</v>
      </c>
      <c r="Z5">
        <v>2.1869999999999998</v>
      </c>
      <c r="AA5">
        <v>1.984</v>
      </c>
      <c r="AB5">
        <v>1.7130000000000001</v>
      </c>
      <c r="AC5">
        <v>1.7270000000000001</v>
      </c>
      <c r="AD5">
        <v>5.7370000000000001</v>
      </c>
      <c r="AE5">
        <v>11.632</v>
      </c>
      <c r="AF5">
        <v>1.321</v>
      </c>
      <c r="AG5">
        <v>1.2310000000000001</v>
      </c>
      <c r="AH5">
        <v>1.7569999999999999</v>
      </c>
      <c r="AI5">
        <v>1.6779999999999999</v>
      </c>
      <c r="AJ5">
        <v>1.615</v>
      </c>
      <c r="AK5">
        <v>2.2669999999999999</v>
      </c>
      <c r="AL5">
        <v>2.6760000000000002</v>
      </c>
      <c r="AM5">
        <v>2.67</v>
      </c>
      <c r="AN5">
        <v>1.37</v>
      </c>
      <c r="AO5">
        <v>1.5569999999999999</v>
      </c>
      <c r="AP5">
        <v>2.4569999999999999</v>
      </c>
      <c r="AQ5">
        <v>2.641</v>
      </c>
      <c r="AR5">
        <v>2.0270000000000001</v>
      </c>
      <c r="AS5">
        <v>2.044</v>
      </c>
      <c r="AT5">
        <v>2.8029999999999999</v>
      </c>
      <c r="AU5">
        <v>2.8319999999999999</v>
      </c>
      <c r="AV5">
        <v>1.627</v>
      </c>
      <c r="AW5">
        <v>1.7789999999999999</v>
      </c>
      <c r="AX5">
        <v>1.9710000000000001</v>
      </c>
      <c r="AY5">
        <v>2.0009999999999999</v>
      </c>
      <c r="AZ5">
        <v>1.2529999999999999</v>
      </c>
      <c r="BA5">
        <v>1.3180000000000001</v>
      </c>
      <c r="BB5">
        <v>1.8740000000000001</v>
      </c>
      <c r="BC5">
        <v>1.6679999999999999</v>
      </c>
      <c r="BD5">
        <v>2.2029999999999998</v>
      </c>
      <c r="BE5">
        <v>3.4870000000000001</v>
      </c>
      <c r="BF5">
        <v>1.982</v>
      </c>
      <c r="BG5">
        <v>1.734</v>
      </c>
      <c r="BH5">
        <v>1.7130000000000001</v>
      </c>
      <c r="BI5">
        <v>1.81</v>
      </c>
      <c r="BJ5">
        <v>1.4770000000000001</v>
      </c>
      <c r="BK5">
        <v>1.613</v>
      </c>
      <c r="BL5">
        <v>1.5680000000000001</v>
      </c>
      <c r="BM5">
        <v>1.56</v>
      </c>
      <c r="BN5">
        <v>2.7490000000000001</v>
      </c>
      <c r="BO5">
        <v>2.41</v>
      </c>
      <c r="BP5">
        <v>1.6830000000000001</v>
      </c>
      <c r="BQ5">
        <v>1.4770000000000001</v>
      </c>
      <c r="BR5">
        <v>1.377</v>
      </c>
      <c r="BS5">
        <v>1.516</v>
      </c>
      <c r="BT5">
        <v>1.9670000000000001</v>
      </c>
      <c r="BU5">
        <v>1.9870000000000001</v>
      </c>
    </row>
    <row r="6" spans="1:73" x14ac:dyDescent="0.3">
      <c r="B6" t="s">
        <v>1</v>
      </c>
      <c r="C6" t="s">
        <v>2</v>
      </c>
      <c r="D6" t="s">
        <v>3</v>
      </c>
      <c r="E6" t="s">
        <v>4</v>
      </c>
      <c r="F6" t="s">
        <v>42</v>
      </c>
      <c r="G6" t="s">
        <v>41</v>
      </c>
      <c r="H6" t="s">
        <v>48</v>
      </c>
      <c r="I6" t="s">
        <v>43</v>
      </c>
    </row>
    <row r="7" spans="1:73" x14ac:dyDescent="0.3">
      <c r="A7">
        <v>1</v>
      </c>
      <c r="B7" s="1">
        <v>6.7649999999999997</v>
      </c>
      <c r="C7" s="1">
        <v>9.1120000000000001</v>
      </c>
      <c r="D7" s="1">
        <v>8.2164999999999999</v>
      </c>
      <c r="E7" s="1">
        <v>4.0694999999999997</v>
      </c>
      <c r="F7" s="3">
        <v>109.61</v>
      </c>
      <c r="G7" s="2" cm="1">
        <f t="array" ref="G7">_xlfn.IFS(AND(B7&gt;=6, C7&gt;=5, D7&gt;=5, E7&lt;=(B7*2/5)),1,AND(B7&gt;=4, C7&gt;=3, D7&gt;=3, E7&lt;=B7/2),2,OR(AND(B7&gt;=3,C7&gt;0),B7&gt;=5,AND(B7&gt;=3, F7&gt;=50)),3)</f>
        <v>3</v>
      </c>
      <c r="H7" s="2">
        <f>B7/E7</f>
        <v>1.662366384076668</v>
      </c>
      <c r="I7">
        <v>2</v>
      </c>
    </row>
    <row r="8" spans="1:73" x14ac:dyDescent="0.3">
      <c r="A8">
        <v>2</v>
      </c>
      <c r="B8" s="1">
        <v>5.4295</v>
      </c>
      <c r="C8" s="1">
        <v>10.605499999999999</v>
      </c>
      <c r="D8" s="1">
        <v>6.4960000000000004</v>
      </c>
      <c r="E8" s="1">
        <v>3.2279999999999998</v>
      </c>
      <c r="F8" s="3">
        <v>99.6</v>
      </c>
      <c r="G8" s="2" cm="1">
        <f t="array" ref="G8">_xlfn.IFS(AND(B8&gt;=6, C8&gt;=5, D8&gt;=5, E8&lt;=(B8*2/5)),1,AND(B8&gt;=4, C8&gt;=3, D8&gt;=3, E8&lt;=B8/2),2,OR(AND(B8&gt;=3,C8&gt;0),B8&gt;=5,AND(B8&gt;=3, F8&gt;=50)),3)</f>
        <v>3</v>
      </c>
      <c r="H8" s="2">
        <f t="shared" ref="H8:H44" si="0">B8/E8</f>
        <v>1.6820012391573731</v>
      </c>
      <c r="I8">
        <v>2</v>
      </c>
    </row>
    <row r="9" spans="1:73" x14ac:dyDescent="0.3">
      <c r="A9">
        <v>3</v>
      </c>
      <c r="B9" s="1">
        <v>6.5735000000000001</v>
      </c>
      <c r="C9" s="1">
        <v>2.597</v>
      </c>
      <c r="D9" s="1">
        <v>1.9749999999999999</v>
      </c>
      <c r="E9" s="1">
        <v>1.5589999999999999</v>
      </c>
      <c r="F9" s="3">
        <v>23.92</v>
      </c>
      <c r="G9" s="2" cm="1">
        <f t="array" ref="G9">_xlfn.IFS(AND(B9&gt;=6, C9&gt;=5, D9&gt;=5, E9&lt;=(B9*2/5)),1,AND(B9&gt;=4, C9&gt;=3, D9&gt;=3, E9&lt;=B9/2),2,OR(AND(B9&gt;=3,C9&gt;0),B9&gt;=5,AND(B9&gt;=3, F9&gt;=50)),3)</f>
        <v>3</v>
      </c>
      <c r="H9" s="2">
        <f t="shared" si="0"/>
        <v>4.2164849262347657</v>
      </c>
      <c r="I9">
        <v>2</v>
      </c>
    </row>
    <row r="10" spans="1:73" x14ac:dyDescent="0.3">
      <c r="A10">
        <v>4</v>
      </c>
      <c r="B10" s="1">
        <v>8.7085000000000008</v>
      </c>
      <c r="C10" s="1">
        <v>11.422000000000001</v>
      </c>
      <c r="D10" s="1">
        <v>7.859</v>
      </c>
      <c r="E10" s="1">
        <v>1.883</v>
      </c>
      <c r="F10" s="3">
        <v>33.450000000000003</v>
      </c>
      <c r="G10" s="2" cm="1">
        <f t="array" ref="G10">_xlfn.IFS(AND(B10&gt;=6, C10&gt;=5, D10&gt;=5, E10&lt;=(B10*2/5)),1,AND(B10&gt;=4, C10&gt;=3, D10&gt;=3, E10&lt;=B10/2),2,OR(AND(B10&gt;=3,C10&gt;0),B10&gt;=5,AND(B10&gt;=3, F10&gt;=50)),3)</f>
        <v>1</v>
      </c>
      <c r="H10" s="2">
        <f t="shared" si="0"/>
        <v>4.6248008497079134</v>
      </c>
      <c r="I10">
        <v>2</v>
      </c>
    </row>
    <row r="11" spans="1:73" x14ac:dyDescent="0.3">
      <c r="A11">
        <v>5</v>
      </c>
      <c r="B11" s="1">
        <v>3.1724999999999999</v>
      </c>
      <c r="C11" s="1">
        <v>8.9205000000000005</v>
      </c>
      <c r="D11" s="1">
        <v>7.3629999999999995</v>
      </c>
      <c r="E11" s="1">
        <v>1.6989999999999998</v>
      </c>
      <c r="F11" s="3">
        <v>17.149999999999999</v>
      </c>
      <c r="G11" s="2" cm="1">
        <f t="array" ref="G11">_xlfn.IFS(AND(B11&gt;=6, C11&gt;=5, D11&gt;=5, E11&lt;=(B11*2/5)),1,AND(B11&gt;=4, C11&gt;=3, D11&gt;=3, E11&lt;=B11/2),2,OR(AND(B11&gt;=3,C11&gt;0),B11&gt;=5,AND(B11&gt;=3, F11&gt;=50)),3)</f>
        <v>3</v>
      </c>
      <c r="H11" s="2">
        <f t="shared" si="0"/>
        <v>1.8672748675691584</v>
      </c>
      <c r="I11">
        <v>2</v>
      </c>
    </row>
    <row r="12" spans="1:73" x14ac:dyDescent="0.3">
      <c r="A12">
        <v>6</v>
      </c>
      <c r="B12" s="1">
        <v>8.1895000000000007</v>
      </c>
      <c r="C12" s="1">
        <v>3.27</v>
      </c>
      <c r="D12" s="1">
        <v>1.0150000000000001</v>
      </c>
      <c r="E12" s="1">
        <v>2.0339999999999998</v>
      </c>
      <c r="F12" s="3">
        <v>22.82</v>
      </c>
      <c r="G12" s="2" cm="1">
        <f t="array" ref="G12">_xlfn.IFS(AND(B12&gt;=6, C12&gt;=5, D12&gt;=5, E12&lt;=(B12*2/5)),1,AND(B12&gt;=4, C12&gt;=3, D12&gt;=3, E12&lt;=B12/2),2,OR(AND(B12&gt;=3,C12&gt;0),B12&gt;=5,AND(B12&gt;=3, F12&gt;=50)),3)</f>
        <v>3</v>
      </c>
      <c r="H12" s="2">
        <f t="shared" si="0"/>
        <v>4.0263028515240915</v>
      </c>
      <c r="I12">
        <v>2</v>
      </c>
    </row>
    <row r="13" spans="1:73" x14ac:dyDescent="0.3">
      <c r="A13">
        <v>7</v>
      </c>
      <c r="B13" s="1">
        <v>9.2524999999999995</v>
      </c>
      <c r="C13" s="1">
        <v>7.4535</v>
      </c>
      <c r="D13" s="1">
        <v>6.3049999999999997</v>
      </c>
      <c r="E13" s="1">
        <v>1.3944999999999999</v>
      </c>
      <c r="F13" s="3">
        <v>17.489999999999998</v>
      </c>
      <c r="G13" s="2" cm="1">
        <f t="array" ref="G13">_xlfn.IFS(AND(B13&gt;=6, C13&gt;=5, D13&gt;=5, E13&lt;=(B13*2/5)),1,AND(B13&gt;=4, C13&gt;=3, D13&gt;=3, E13&lt;=B13/2),2,OR(AND(B13&gt;=3,C13&gt;0),B13&gt;=5,AND(B13&gt;=3, F13&gt;=50)),3)</f>
        <v>1</v>
      </c>
      <c r="H13" s="2">
        <f t="shared" si="0"/>
        <v>6.6349946217282181</v>
      </c>
      <c r="I13">
        <v>2</v>
      </c>
    </row>
    <row r="14" spans="1:73" x14ac:dyDescent="0.3">
      <c r="A14">
        <v>8</v>
      </c>
      <c r="B14" s="1">
        <v>6.3254999999999999</v>
      </c>
      <c r="C14" s="1">
        <v>9.8290000000000006</v>
      </c>
      <c r="D14" s="1">
        <v>6.1029999999999998</v>
      </c>
      <c r="E14" s="1">
        <v>1.5285</v>
      </c>
      <c r="F14" s="3">
        <v>19.46</v>
      </c>
      <c r="G14" s="2" cm="1">
        <f t="array" ref="G14">_xlfn.IFS(AND(B14&gt;=6, C14&gt;=5, D14&gt;=5, E14&lt;=(B14*2/5)),1,AND(B14&gt;=4, C14&gt;=3, D14&gt;=3, E14&lt;=B14/2),2,OR(AND(B14&gt;=3,C14&gt;0),B14&gt;=5,AND(B14&gt;=3, F14&gt;=50)),3)</f>
        <v>1</v>
      </c>
      <c r="H14" s="2">
        <f t="shared" si="0"/>
        <v>4.1383709519136405</v>
      </c>
      <c r="I14">
        <v>2</v>
      </c>
    </row>
    <row r="15" spans="1:73" x14ac:dyDescent="0.3">
      <c r="A15">
        <v>9</v>
      </c>
      <c r="B15" s="1">
        <v>4.3360000000000003</v>
      </c>
      <c r="C15" s="1">
        <v>13.858499999999999</v>
      </c>
      <c r="D15" s="1">
        <v>9.6244999999999994</v>
      </c>
      <c r="E15" s="1">
        <v>1.7974999999999999</v>
      </c>
      <c r="F15" s="3">
        <v>29.73</v>
      </c>
      <c r="G15" s="2" cm="1">
        <f t="array" ref="G15">_xlfn.IFS(AND(B15&gt;=6, C15&gt;=5, D15&gt;=5, E15&lt;=(B15*2/5)),1,AND(B15&gt;=4, C15&gt;=3, D15&gt;=3, E15&lt;=B15/2),2,OR(AND(B15&gt;=3,C15&gt;0),B15&gt;=5,AND(B15&gt;=3, F15&gt;=50)),3)</f>
        <v>2</v>
      </c>
      <c r="H15" s="2">
        <f t="shared" si="0"/>
        <v>2.4122392211404731</v>
      </c>
      <c r="I15">
        <v>2</v>
      </c>
    </row>
    <row r="16" spans="1:73" x14ac:dyDescent="0.3">
      <c r="A16">
        <v>10</v>
      </c>
      <c r="B16" s="1">
        <v>7.0960000000000001</v>
      </c>
      <c r="C16" s="1">
        <v>7.0250000000000004</v>
      </c>
      <c r="D16" s="1">
        <v>4.8120000000000003</v>
      </c>
      <c r="E16" s="1">
        <v>1.8374999999999999</v>
      </c>
      <c r="F16" s="3">
        <v>32.299999999999997</v>
      </c>
      <c r="G16" s="2" cm="1">
        <f t="array" ref="G16">_xlfn.IFS(AND(B16&gt;=6, C16&gt;=5, D16&gt;=5, E16&lt;=(B16*2/5)),1,AND(B16&gt;=4, C16&gt;=3, D16&gt;=3, E16&lt;=B16/2),2,OR(AND(B16&gt;=3,C16&gt;0),B16&gt;=5,AND(B16&gt;=3, F16&gt;=50)),3)</f>
        <v>2</v>
      </c>
      <c r="H16" s="2">
        <f t="shared" si="0"/>
        <v>3.8617687074829936</v>
      </c>
      <c r="I16">
        <v>2</v>
      </c>
    </row>
    <row r="17" spans="1:9" x14ac:dyDescent="0.3">
      <c r="A17">
        <v>11</v>
      </c>
      <c r="B17" s="1">
        <v>5.0310000000000006</v>
      </c>
      <c r="C17" s="1">
        <v>3.7345000000000002</v>
      </c>
      <c r="D17" s="1">
        <v>3.06</v>
      </c>
      <c r="E17" s="1">
        <v>1.8385</v>
      </c>
      <c r="F17" s="3">
        <v>10.3</v>
      </c>
      <c r="G17" s="2" cm="1">
        <f t="array" ref="G17">_xlfn.IFS(AND(B17&gt;=6, C17&gt;=5, D17&gt;=5, E17&lt;=(B17*2/5)),1,AND(B17&gt;=4, C17&gt;=3, D17&gt;=3, E17&lt;=B17/2),2,OR(AND(B17&gt;=3,C17&gt;0),B17&gt;=5,AND(B17&gt;=3, F17&gt;=50)),3)</f>
        <v>2</v>
      </c>
      <c r="H17" s="2">
        <f t="shared" si="0"/>
        <v>2.7364699483274411</v>
      </c>
      <c r="I17">
        <v>2</v>
      </c>
    </row>
    <row r="18" spans="1:9" x14ac:dyDescent="0.3">
      <c r="A18">
        <v>12</v>
      </c>
      <c r="B18" s="1">
        <v>8.4804999999999993</v>
      </c>
      <c r="C18" s="1">
        <v>5.17</v>
      </c>
      <c r="D18" s="1"/>
      <c r="E18" s="1">
        <v>1.296</v>
      </c>
      <c r="F18" s="3">
        <v>16.899999999999999</v>
      </c>
      <c r="G18" s="2" cm="1">
        <f t="array" ref="G18">_xlfn.IFS(AND(B18&gt;=6, C18&gt;=5, D18&gt;=5, E18&lt;=(B18*2/5)),1,AND(B18&gt;=4, C18&gt;=3, D18&gt;=3, E18&lt;=B18/2),2,OR(AND(B18&gt;=3,C18&gt;0),B18&gt;=5,AND(B18&gt;=3, F18&gt;=50)),3)</f>
        <v>3</v>
      </c>
      <c r="H18" s="2">
        <f t="shared" si="0"/>
        <v>6.5435956790123448</v>
      </c>
      <c r="I18">
        <v>1</v>
      </c>
    </row>
    <row r="19" spans="1:9" x14ac:dyDescent="0.3">
      <c r="A19">
        <v>13</v>
      </c>
      <c r="B19" s="1">
        <v>3.1535000000000002</v>
      </c>
      <c r="C19" s="1">
        <v>9.7675000000000001</v>
      </c>
      <c r="D19" s="1">
        <v>4.1340000000000003</v>
      </c>
      <c r="E19" s="1">
        <v>2.0854999999999997</v>
      </c>
      <c r="F19" s="3">
        <v>30.81</v>
      </c>
      <c r="G19" s="2" cm="1">
        <f t="array" ref="G19">_xlfn.IFS(AND(B19&gt;=6, C19&gt;=5, D19&gt;=5, E19&lt;=(B19*2/5)),1,AND(B19&gt;=4, C19&gt;=3, D19&gt;=3, E19&lt;=B19/2),2,OR(AND(B19&gt;=3,C19&gt;0),B19&gt;=5,AND(B19&gt;=3, F19&gt;=50)),3)</f>
        <v>3</v>
      </c>
      <c r="H19" s="2">
        <f t="shared" si="0"/>
        <v>1.5121074082953732</v>
      </c>
      <c r="I19">
        <v>2</v>
      </c>
    </row>
    <row r="20" spans="1:9" x14ac:dyDescent="0.3">
      <c r="A20">
        <v>14</v>
      </c>
      <c r="B20" s="1">
        <v>7.5269999999999992</v>
      </c>
      <c r="C20" s="1">
        <v>1.0024999999999999</v>
      </c>
      <c r="D20" s="1"/>
      <c r="E20" s="1">
        <v>1.7200000000000002</v>
      </c>
      <c r="F20" s="3">
        <v>28.91</v>
      </c>
      <c r="G20" s="2" cm="1">
        <f t="array" ref="G20">_xlfn.IFS(AND(B20&gt;=6, C20&gt;=5, D20&gt;=5, E20&lt;=(B20*2/5)),1,AND(B20&gt;=4, C20&gt;=3, D20&gt;=3, E20&lt;=B20/2),2,OR(AND(B20&gt;=3,C20&gt;0),B20&gt;=5,AND(B20&gt;=3, F20&gt;=50)),3)</f>
        <v>3</v>
      </c>
      <c r="H20" s="2">
        <f t="shared" si="0"/>
        <v>4.3761627906976734</v>
      </c>
      <c r="I20">
        <v>1</v>
      </c>
    </row>
    <row r="21" spans="1:9" x14ac:dyDescent="0.3">
      <c r="A21">
        <v>15</v>
      </c>
      <c r="B21" s="1">
        <v>9.6144999999999996</v>
      </c>
      <c r="C21" s="1">
        <v>4.5980000000000008</v>
      </c>
      <c r="D21" s="1"/>
      <c r="E21" s="1">
        <v>8.6844999999999999</v>
      </c>
      <c r="F21" s="3">
        <v>65.319999999999993</v>
      </c>
      <c r="G21" s="2" cm="1">
        <f t="array" ref="G21">_xlfn.IFS(AND(B21&gt;=6, C21&gt;=5, D21&gt;=5, E21&lt;=(B21*2/5)),1,AND(B21&gt;=4, C21&gt;=3, D21&gt;=3, E21&lt;=B21/2),2,OR(AND(B21&gt;=3,C21&gt;0),B21&gt;=5,AND(B21&gt;=3, F21&gt;=50)),3)</f>
        <v>3</v>
      </c>
      <c r="H21" s="2">
        <f t="shared" si="0"/>
        <v>1.1070873395129253</v>
      </c>
      <c r="I21">
        <v>1</v>
      </c>
    </row>
    <row r="22" spans="1:9" x14ac:dyDescent="0.3">
      <c r="A22">
        <v>16</v>
      </c>
      <c r="B22" s="1">
        <v>10.432500000000001</v>
      </c>
      <c r="C22" s="1"/>
      <c r="D22" s="1"/>
      <c r="E22" s="1">
        <v>1.276</v>
      </c>
      <c r="F22" s="3">
        <v>16.18</v>
      </c>
      <c r="G22" s="2" cm="1">
        <f t="array" ref="G22">_xlfn.IFS(AND(B22&gt;=6, C22&gt;=5, D22&gt;=5, E22&lt;=(B22*2/5)),1,AND(B22&gt;=4, C22&gt;=3, D22&gt;=3, E22&lt;=B22/2),2,OR(AND(B22&gt;=3,C22&gt;0),B22&gt;=5,AND(B22&gt;=3, F22&gt;=50)),3)</f>
        <v>3</v>
      </c>
      <c r="H22" s="2">
        <f t="shared" si="0"/>
        <v>8.1759404388714731</v>
      </c>
      <c r="I22">
        <v>0</v>
      </c>
    </row>
    <row r="23" spans="1:9" x14ac:dyDescent="0.3">
      <c r="A23">
        <v>17</v>
      </c>
      <c r="B23" s="1">
        <v>17.335000000000001</v>
      </c>
      <c r="C23" s="1"/>
      <c r="D23" s="1"/>
      <c r="E23" s="1">
        <v>1.7174999999999998</v>
      </c>
      <c r="F23" s="3">
        <v>23.29</v>
      </c>
      <c r="G23" s="2" cm="1">
        <f t="array" ref="G23">_xlfn.IFS(AND(B23&gt;=6, C23&gt;=5, D23&gt;=5, E23&lt;=(B23*2/5)),1,AND(B23&gt;=4, C23&gt;=3, D23&gt;=3, E23&lt;=B23/2),2,OR(AND(B23&gt;=3,C23&gt;0),B23&gt;=5,AND(B23&gt;=3, F23&gt;=50)),3)</f>
        <v>3</v>
      </c>
      <c r="H23" s="2">
        <f t="shared" si="0"/>
        <v>10.093158660844251</v>
      </c>
      <c r="I23">
        <v>0</v>
      </c>
    </row>
    <row r="24" spans="1:9" x14ac:dyDescent="0.3">
      <c r="A24">
        <v>18</v>
      </c>
      <c r="B24" s="1">
        <v>1.9695</v>
      </c>
      <c r="C24" s="1">
        <v>9.9474999999999998</v>
      </c>
      <c r="D24" s="1">
        <v>6.99</v>
      </c>
      <c r="E24" s="1">
        <v>1.9409999999999998</v>
      </c>
      <c r="F24" s="3">
        <v>29.99</v>
      </c>
      <c r="G24" s="2" t="e" cm="1">
        <f t="array" ref="G24">_xlfn.IFS(AND(B24&gt;=6, C24&gt;=5, D24&gt;=5, E24&lt;=(B24*2/5)),1,AND(B24&gt;=4, C24&gt;=3, D24&gt;=3, E24&lt;=B24/2),2,OR(AND(B24&gt;=3,C24&gt;0),B24&gt;=5,AND(B24&gt;=3, F24&gt;=50)),3)</f>
        <v>#N/A</v>
      </c>
      <c r="H24" s="2">
        <f t="shared" si="0"/>
        <v>1.0146831530139104</v>
      </c>
      <c r="I24">
        <v>2</v>
      </c>
    </row>
    <row r="25" spans="1:9" x14ac:dyDescent="0.3">
      <c r="A25">
        <v>19</v>
      </c>
      <c r="B25" s="1">
        <v>6.6765000000000008</v>
      </c>
      <c r="C25" s="1">
        <v>5.226</v>
      </c>
      <c r="D25" s="1"/>
      <c r="E25" s="1">
        <v>2.673</v>
      </c>
      <c r="F25" s="3">
        <v>40.799999999999997</v>
      </c>
      <c r="G25" s="2" cm="1">
        <f t="array" ref="G25">_xlfn.IFS(AND(B25&gt;=6, C25&gt;=5, D25&gt;=5, E25&lt;=(B25*2/5)),1,AND(B25&gt;=4, C25&gt;=3, D25&gt;=3, E25&lt;=B25/2),2,OR(AND(B25&gt;=3,C25&gt;0),B25&gt;=5,AND(B25&gt;=3, F25&gt;=50)),3)</f>
        <v>3</v>
      </c>
      <c r="H25" s="2">
        <f t="shared" si="0"/>
        <v>2.4977553310886647</v>
      </c>
      <c r="I25">
        <v>1</v>
      </c>
    </row>
    <row r="26" spans="1:9" x14ac:dyDescent="0.3">
      <c r="A26">
        <v>20</v>
      </c>
      <c r="B26" s="1">
        <v>8.9055</v>
      </c>
      <c r="C26" s="1">
        <v>9.1164999999999985</v>
      </c>
      <c r="D26" s="1"/>
      <c r="E26" s="1">
        <v>1.4635</v>
      </c>
      <c r="F26" s="3">
        <v>25.61</v>
      </c>
      <c r="G26" s="2" cm="1">
        <f t="array" ref="G26">_xlfn.IFS(AND(B26&gt;=6, C26&gt;=5, D26&gt;=5, E26&lt;=(B26*2/5)),1,AND(B26&gt;=4, C26&gt;=3, D26&gt;=3, E26&lt;=B26/2),2,OR(AND(B26&gt;=3,C26&gt;0),B26&gt;=5,AND(B26&gt;=3, F26&gt;=50)),3)</f>
        <v>3</v>
      </c>
      <c r="H26" s="2">
        <f t="shared" si="0"/>
        <v>6.0850700375811408</v>
      </c>
      <c r="I26">
        <v>1</v>
      </c>
    </row>
    <row r="27" spans="1:9" x14ac:dyDescent="0.3">
      <c r="A27">
        <v>21</v>
      </c>
      <c r="B27" s="1">
        <v>5.1920000000000002</v>
      </c>
      <c r="C27" s="1">
        <v>14.993</v>
      </c>
      <c r="D27" s="1">
        <v>9.2744999999999997</v>
      </c>
      <c r="E27" s="1">
        <v>2.5489999999999999</v>
      </c>
      <c r="F27" s="3">
        <v>63</v>
      </c>
      <c r="G27" s="2" cm="1">
        <f t="array" ref="G27">_xlfn.IFS(AND(B27&gt;=6, C27&gt;=5, D27&gt;=5, E27&lt;=(B27*2/5)),1,AND(B27&gt;=4, C27&gt;=3, D27&gt;=3, E27&lt;=B27/2),2,OR(AND(B27&gt;=3,C27&gt;0),B27&gt;=5,AND(B27&gt;=3, F27&gt;=50)),3)</f>
        <v>2</v>
      </c>
      <c r="H27" s="2">
        <f t="shared" si="0"/>
        <v>2.0368772067477443</v>
      </c>
      <c r="I27">
        <v>2</v>
      </c>
    </row>
    <row r="28" spans="1:9" x14ac:dyDescent="0.3">
      <c r="A28">
        <v>22</v>
      </c>
      <c r="B28" s="1">
        <v>4.7409999999999997</v>
      </c>
      <c r="C28" s="1">
        <v>5.1675000000000004</v>
      </c>
      <c r="D28" s="1">
        <v>4.4109999999999996</v>
      </c>
      <c r="E28" s="1">
        <v>2.0354999999999999</v>
      </c>
      <c r="F28" s="3">
        <v>39.08</v>
      </c>
      <c r="G28" s="2" cm="1">
        <f t="array" ref="G28">_xlfn.IFS(AND(B28&gt;=6, C28&gt;=5, D28&gt;=5, E28&lt;=(B28*2/5)),1,AND(B28&gt;=4, C28&gt;=3, D28&gt;=3, E28&lt;=B28/2),2,OR(AND(B28&gt;=3,C28&gt;0),B28&gt;=5,AND(B28&gt;=3, F28&gt;=50)),3)</f>
        <v>2</v>
      </c>
      <c r="H28" s="2">
        <f t="shared" si="0"/>
        <v>2.3291574551707197</v>
      </c>
      <c r="I28">
        <v>2</v>
      </c>
    </row>
    <row r="29" spans="1:9" x14ac:dyDescent="0.3">
      <c r="A29">
        <v>23</v>
      </c>
      <c r="B29" s="1">
        <v>3.6019999999999999</v>
      </c>
      <c r="C29" s="1">
        <v>9.9565000000000001</v>
      </c>
      <c r="D29" s="1"/>
      <c r="E29" s="1">
        <v>2.8174999999999999</v>
      </c>
      <c r="F29" s="3">
        <v>59.36</v>
      </c>
      <c r="G29" s="2" cm="1">
        <f t="array" ref="G29">_xlfn.IFS(AND(B29&gt;=6, C29&gt;=5, D29&gt;=5, E29&lt;=(B29*2/5)),1,AND(B29&gt;=4, C29&gt;=3, D29&gt;=3, E29&lt;=B29/2),2,OR(AND(B29&gt;=3,C29&gt;0),B29&gt;=5,AND(B29&gt;=3, F29&gt;=50)),3)</f>
        <v>3</v>
      </c>
      <c r="H29" s="2">
        <f t="shared" si="0"/>
        <v>1.278438331854481</v>
      </c>
      <c r="I29">
        <v>1</v>
      </c>
    </row>
    <row r="30" spans="1:9" x14ac:dyDescent="0.3">
      <c r="A30">
        <v>24</v>
      </c>
      <c r="B30" s="1">
        <v>7.7040000000000006</v>
      </c>
      <c r="C30" s="1">
        <v>6.0679999999999996</v>
      </c>
      <c r="D30" s="1">
        <v>4.6094999999999997</v>
      </c>
      <c r="E30" s="1">
        <v>1.7029999999999998</v>
      </c>
      <c r="F30" s="3">
        <v>29.14</v>
      </c>
      <c r="G30" s="2" cm="1">
        <f t="array" ref="G30">_xlfn.IFS(AND(B30&gt;=6, C30&gt;=5, D30&gt;=5, E30&lt;=(B30*2/5)),1,AND(B30&gt;=4, C30&gt;=3, D30&gt;=3, E30&lt;=B30/2),2,OR(AND(B30&gt;=3,C30&gt;0),B30&gt;=5,AND(B30&gt;=3, F30&gt;=50)),3)</f>
        <v>2</v>
      </c>
      <c r="H30" s="2">
        <f t="shared" si="0"/>
        <v>4.5237815619495017</v>
      </c>
      <c r="I30">
        <v>2</v>
      </c>
    </row>
    <row r="31" spans="1:9" x14ac:dyDescent="0.3">
      <c r="A31">
        <v>25</v>
      </c>
      <c r="B31" s="1">
        <v>8.3150000000000013</v>
      </c>
      <c r="C31" s="1">
        <v>8.4499999999999993</v>
      </c>
      <c r="D31" s="1"/>
      <c r="E31" s="1">
        <v>1.986</v>
      </c>
      <c r="F31" s="3">
        <v>28.61</v>
      </c>
      <c r="G31" s="2" cm="1">
        <f t="array" ref="G31">_xlfn.IFS(AND(B31&gt;=6, C31&gt;=5, D31&gt;=5, E31&lt;=(B31*2/5)),1,AND(B31&gt;=4, C31&gt;=3, D31&gt;=3, E31&lt;=B31/2),2,OR(AND(B31&gt;=3,C31&gt;0),B31&gt;=5,AND(B31&gt;=3, F31&gt;=50)),3)</f>
        <v>3</v>
      </c>
      <c r="H31" s="2">
        <f t="shared" si="0"/>
        <v>4.186807653575026</v>
      </c>
      <c r="I31">
        <v>1</v>
      </c>
    </row>
    <row r="32" spans="1:9" x14ac:dyDescent="0.3">
      <c r="A32">
        <v>26</v>
      </c>
      <c r="B32" s="1">
        <v>5.3309999999999995</v>
      </c>
      <c r="C32" s="1">
        <v>7.5149999999999997</v>
      </c>
      <c r="D32" s="1"/>
      <c r="E32" s="1">
        <v>1.2854999999999999</v>
      </c>
      <c r="F32" s="3">
        <v>13.63</v>
      </c>
      <c r="G32" s="2" cm="1">
        <f t="array" ref="G32">_xlfn.IFS(AND(B32&gt;=6, C32&gt;=5, D32&gt;=5, E32&lt;=(B32*2/5)),1,AND(B32&gt;=4, C32&gt;=3, D32&gt;=3, E32&lt;=B32/2),2,OR(AND(B32&gt;=3,C32&gt;0),B32&gt;=5,AND(B32&gt;=3, F32&gt;=50)),3)</f>
        <v>3</v>
      </c>
      <c r="H32" s="2">
        <f t="shared" si="0"/>
        <v>4.1470245040840137</v>
      </c>
      <c r="I32">
        <v>1</v>
      </c>
    </row>
    <row r="33" spans="1:9" x14ac:dyDescent="0.3">
      <c r="A33">
        <v>27</v>
      </c>
      <c r="B33" s="1">
        <v>8.8345000000000002</v>
      </c>
      <c r="C33" s="1">
        <v>7.07</v>
      </c>
      <c r="D33" s="1">
        <v>5.5664999999999996</v>
      </c>
      <c r="E33" s="1">
        <v>1.7709999999999999</v>
      </c>
      <c r="F33" s="3">
        <v>30.94</v>
      </c>
      <c r="G33" s="2" cm="1">
        <f t="array" ref="G33">_xlfn.IFS(AND(B33&gt;=6, C33&gt;=5, D33&gt;=5, E33&lt;=(B33*2/5)),1,AND(B33&gt;=4, C33&gt;=3, D33&gt;=3, E33&lt;=B33/2),2,OR(AND(B33&gt;=3,C33&gt;0),B33&gt;=5,AND(B33&gt;=3, F33&gt;=50)),3)</f>
        <v>1</v>
      </c>
      <c r="H33" s="2">
        <f t="shared" si="0"/>
        <v>4.9884246188594021</v>
      </c>
      <c r="I33">
        <v>2</v>
      </c>
    </row>
    <row r="34" spans="1:9" x14ac:dyDescent="0.3">
      <c r="A34">
        <v>28</v>
      </c>
      <c r="B34" s="1">
        <v>10.140499999999999</v>
      </c>
      <c r="C34" s="1">
        <v>2.95</v>
      </c>
      <c r="D34" s="1">
        <v>2.2949999999999999</v>
      </c>
      <c r="E34" s="1">
        <v>2.8449999999999998</v>
      </c>
      <c r="F34" s="3">
        <v>52.37</v>
      </c>
      <c r="G34" s="2" cm="1">
        <f t="array" ref="G34">_xlfn.IFS(AND(B34&gt;=6, C34&gt;=5, D34&gt;=5, E34&lt;=(B34*2/5)),1,AND(B34&gt;=4, C34&gt;=3, D34&gt;=3, E34&lt;=B34/2),2,OR(AND(B34&gt;=3,C34&gt;0),B34&gt;=5,AND(B34&gt;=3, F34&gt;=50)),3)</f>
        <v>3</v>
      </c>
      <c r="H34" s="2">
        <f t="shared" si="0"/>
        <v>3.5643233743409493</v>
      </c>
      <c r="I34">
        <v>2</v>
      </c>
    </row>
    <row r="35" spans="1:9" x14ac:dyDescent="0.3">
      <c r="A35">
        <v>29</v>
      </c>
      <c r="B35" s="1">
        <v>17.020499999999998</v>
      </c>
      <c r="C35" s="1"/>
      <c r="D35" s="1"/>
      <c r="E35" s="1">
        <v>1.8580000000000001</v>
      </c>
      <c r="F35" s="3">
        <v>17.93</v>
      </c>
      <c r="G35" s="2" cm="1">
        <f t="array" ref="G35">_xlfn.IFS(AND(B35&gt;=6, C35&gt;=5, D35&gt;=5, E35&lt;=(B35*2/5)),1,AND(B35&gt;=4, C35&gt;=3, D35&gt;=3, E35&lt;=B35/2),2,OR(AND(B35&gt;=3,C35&gt;0),B35&gt;=5,AND(B35&gt;=3, F35&gt;=50)),3)</f>
        <v>3</v>
      </c>
      <c r="H35" s="2">
        <f t="shared" si="0"/>
        <v>9.1606566200215269</v>
      </c>
      <c r="I35">
        <v>0</v>
      </c>
    </row>
    <row r="36" spans="1:9" x14ac:dyDescent="0.3">
      <c r="A36">
        <v>30</v>
      </c>
      <c r="B36" s="1">
        <v>8.4184999999999999</v>
      </c>
      <c r="C36" s="1">
        <v>7.0634999999999994</v>
      </c>
      <c r="D36" s="1">
        <v>4.1944999999999997</v>
      </c>
      <c r="E36" s="1">
        <v>1.7615000000000001</v>
      </c>
      <c r="F36" s="3">
        <v>43.36</v>
      </c>
      <c r="G36" s="2" cm="1">
        <f t="array" ref="G36">_xlfn.IFS(AND(B36&gt;=6, C36&gt;=5, D36&gt;=5, E36&lt;=(B36*2/5)),1,AND(B36&gt;=4, C36&gt;=3, D36&gt;=3, E36&lt;=B36/2),2,OR(AND(B36&gt;=3,C36&gt;0),B36&gt;=5,AND(B36&gt;=3, F36&gt;=50)),3)</f>
        <v>2</v>
      </c>
      <c r="H36" s="2">
        <f t="shared" si="0"/>
        <v>4.7791654839625313</v>
      </c>
      <c r="I36">
        <v>2</v>
      </c>
    </row>
    <row r="37" spans="1:9" x14ac:dyDescent="0.3">
      <c r="A37">
        <v>31</v>
      </c>
      <c r="B37" s="1">
        <v>14.024000000000001</v>
      </c>
      <c r="C37" s="1"/>
      <c r="D37" s="1"/>
      <c r="E37" s="1">
        <v>1.5449999999999999</v>
      </c>
      <c r="F37" s="3">
        <v>14.8</v>
      </c>
      <c r="G37" s="2" cm="1">
        <f t="array" ref="G37">_xlfn.IFS(AND(B37&gt;=6, C37&gt;=5, D37&gt;=5, E37&lt;=(B37*2/5)),1,AND(B37&gt;=4, C37&gt;=3, D37&gt;=3, E37&lt;=B37/2),2,OR(AND(B37&gt;=3,C37&gt;0),B37&gt;=5,AND(B37&gt;=3, F37&gt;=50)),3)</f>
        <v>3</v>
      </c>
      <c r="H37" s="2">
        <f t="shared" si="0"/>
        <v>9.0770226537216843</v>
      </c>
      <c r="I37">
        <v>0</v>
      </c>
    </row>
    <row r="38" spans="1:9" x14ac:dyDescent="0.3">
      <c r="A38">
        <v>32</v>
      </c>
      <c r="B38" s="1">
        <v>3.7309999999999999</v>
      </c>
      <c r="C38" s="1">
        <v>8.5715000000000003</v>
      </c>
      <c r="D38" s="1">
        <v>4.2725</v>
      </c>
      <c r="E38" s="1">
        <v>1.5640000000000001</v>
      </c>
      <c r="F38" s="3">
        <v>16.55</v>
      </c>
      <c r="G38" s="2" cm="1">
        <f t="array" ref="G38">_xlfn.IFS(AND(B38&gt;=6, C38&gt;=5, D38&gt;=5, E38&lt;=(B38*2/5)),1,AND(B38&gt;=4, C38&gt;=3, D38&gt;=3, E38&lt;=B38/2),2,OR(AND(B38&gt;=3,C38&gt;0),B38&gt;=5,AND(B38&gt;=3, F38&gt;=50)),3)</f>
        <v>3</v>
      </c>
      <c r="H38" s="2">
        <f t="shared" si="0"/>
        <v>2.3855498721227621</v>
      </c>
      <c r="I38">
        <v>2</v>
      </c>
    </row>
    <row r="39" spans="1:9" x14ac:dyDescent="0.3">
      <c r="A39">
        <v>33</v>
      </c>
      <c r="B39" s="1">
        <v>4.7610000000000001</v>
      </c>
      <c r="C39" s="1">
        <v>9.5479999999999983</v>
      </c>
      <c r="D39" s="1">
        <v>6.5570000000000004</v>
      </c>
      <c r="E39" s="1">
        <v>2.5795000000000003</v>
      </c>
      <c r="F39" s="3">
        <v>78.41</v>
      </c>
      <c r="G39" s="2" cm="1">
        <f t="array" ref="G39">_xlfn.IFS(AND(B39&gt;=6, C39&gt;=5, D39&gt;=5, E39&lt;=(B39*2/5)),1,AND(B39&gt;=4, C39&gt;=3, D39&gt;=3, E39&lt;=B39/2),2,OR(AND(B39&gt;=3,C39&gt;0),B39&gt;=5,AND(B39&gt;=3, F39&gt;=50)),3)</f>
        <v>3</v>
      </c>
      <c r="H39" s="2">
        <f t="shared" si="0"/>
        <v>1.8457065322736963</v>
      </c>
      <c r="I39">
        <v>2</v>
      </c>
    </row>
    <row r="40" spans="1:9" x14ac:dyDescent="0.3">
      <c r="A40">
        <v>34</v>
      </c>
      <c r="B40" s="1">
        <v>10.034500000000001</v>
      </c>
      <c r="C40" s="1">
        <v>7.9015000000000004</v>
      </c>
      <c r="D40" s="1"/>
      <c r="E40" s="1">
        <v>1.58</v>
      </c>
      <c r="F40" s="3">
        <v>18.260000000000002</v>
      </c>
      <c r="G40" s="2" cm="1">
        <f t="array" ref="G40">_xlfn.IFS(AND(B40&gt;=6, C40&gt;=5, D40&gt;=5, E40&lt;=(B40*2/5)),1,AND(B40&gt;=4, C40&gt;=3, D40&gt;=3, E40&lt;=B40/2),2,OR(AND(B40&gt;=3,C40&gt;0),B40&gt;=5,AND(B40&gt;=3, F40&gt;=50)),3)</f>
        <v>3</v>
      </c>
      <c r="H40" s="2">
        <f t="shared" si="0"/>
        <v>6.3509493670886084</v>
      </c>
      <c r="I40">
        <v>1</v>
      </c>
    </row>
    <row r="41" spans="1:9" x14ac:dyDescent="0.3">
      <c r="A41">
        <v>35</v>
      </c>
      <c r="B41" s="1">
        <v>8.3620000000000001</v>
      </c>
      <c r="C41" s="1">
        <v>7.4094999999999995</v>
      </c>
      <c r="D41" s="1">
        <v>5.5754999999999999</v>
      </c>
      <c r="E41" s="1">
        <v>1.4464999999999999</v>
      </c>
      <c r="F41" s="3">
        <v>25.84</v>
      </c>
      <c r="G41" s="2" cm="1">
        <f t="array" ref="G41">_xlfn.IFS(AND(B41&gt;=6, C41&gt;=5, D41&gt;=5, E41&lt;=(B41*2/5)),1,AND(B41&gt;=4, C41&gt;=3, D41&gt;=3, E41&lt;=B41/2),2,OR(AND(B41&gt;=3,C41&gt;0),B41&gt;=5,AND(B41&gt;=3, F41&gt;=50)),3)</f>
        <v>1</v>
      </c>
      <c r="H41" s="2">
        <f t="shared" si="0"/>
        <v>5.7808503283788459</v>
      </c>
      <c r="I41">
        <v>2</v>
      </c>
    </row>
    <row r="42" spans="1:9" x14ac:dyDescent="0.3">
      <c r="A42">
        <v>36</v>
      </c>
      <c r="B42" s="1">
        <v>4.2255000000000003</v>
      </c>
      <c r="C42" s="1">
        <v>9.8985000000000003</v>
      </c>
      <c r="D42" s="1">
        <v>7.6524999999999999</v>
      </c>
      <c r="E42" s="1">
        <v>1.9770000000000001</v>
      </c>
      <c r="F42" s="3">
        <v>25.38</v>
      </c>
      <c r="G42" s="2" cm="1">
        <f t="array" ref="G42">_xlfn.IFS(AND(B42&gt;=6, C42&gt;=5, D42&gt;=5, E42&lt;=(B42*2/5)),1,AND(B42&gt;=4, C42&gt;=3, D42&gt;=3, E42&lt;=B42/2),2,OR(AND(B42&gt;=3,C42&gt;0),B42&gt;=5,AND(B42&gt;=3, F42&gt;=50)),3)</f>
        <v>2</v>
      </c>
      <c r="H42" s="2">
        <f t="shared" si="0"/>
        <v>2.1373292867981792</v>
      </c>
      <c r="I42">
        <v>2</v>
      </c>
    </row>
    <row r="43" spans="1:9" x14ac:dyDescent="0.3">
      <c r="A43" t="s">
        <v>13</v>
      </c>
      <c r="B43" s="1">
        <f>AVERAGE(B7:B42)</f>
        <v>7.4836388888888905</v>
      </c>
      <c r="C43" s="1">
        <f t="shared" ref="C43:E43" si="1">AVERAGE(C7:C42)</f>
        <v>7.6630624999999997</v>
      </c>
      <c r="D43" s="1">
        <f t="shared" si="1"/>
        <v>5.5809347826086961</v>
      </c>
      <c r="E43" s="1">
        <f t="shared" si="1"/>
        <v>2.1397222222222223</v>
      </c>
      <c r="F43" s="1"/>
      <c r="H43" s="2">
        <f t="shared" si="0"/>
        <v>3.4974815007140081</v>
      </c>
    </row>
    <row r="44" spans="1:9" x14ac:dyDescent="0.3">
      <c r="A44" t="s">
        <v>14</v>
      </c>
      <c r="B44" s="1">
        <f>STDEV(B7:B42)</f>
        <v>3.4883133104105308</v>
      </c>
      <c r="C44" s="1">
        <f>STDEV(C7:C42)</f>
        <v>3.1565877292959756</v>
      </c>
      <c r="D44" s="1">
        <f>STDEV(D7:D42)</f>
        <v>2.2743916584458139</v>
      </c>
      <c r="E44" s="1">
        <f>STDEV(E7:E42)</f>
        <v>1.268430911708547</v>
      </c>
      <c r="F44" s="1"/>
      <c r="H44" s="2">
        <f t="shared" si="0"/>
        <v>2.7501011511236775</v>
      </c>
    </row>
    <row r="46" spans="1:9" x14ac:dyDescent="0.3">
      <c r="B46" t="str">
        <f>FIXED(B43,3)&amp;"±"&amp;FIXED(B44,3)</f>
        <v>7.484±3.488</v>
      </c>
      <c r="C46" t="str">
        <f t="shared" ref="C46:E46" si="2">FIXED(C43,3)&amp;"±"&amp;FIXED(C44,3)</f>
        <v>7.663±3.157</v>
      </c>
      <c r="D46" t="str">
        <f t="shared" si="2"/>
        <v>5.581±2.274</v>
      </c>
      <c r="E46" t="str">
        <f t="shared" si="2"/>
        <v>2.140±1.268</v>
      </c>
    </row>
    <row r="47" spans="1:9" x14ac:dyDescent="0.3">
      <c r="F47" t="s">
        <v>15</v>
      </c>
      <c r="G47">
        <f>COUNTIF($G$7:$G$42,1)</f>
        <v>5</v>
      </c>
    </row>
    <row r="48" spans="1:9" x14ac:dyDescent="0.3">
      <c r="F48" t="s">
        <v>16</v>
      </c>
      <c r="G48">
        <f>COUNTIF($G$7:$G$42,2)</f>
        <v>8</v>
      </c>
    </row>
    <row r="49" spans="6:7" x14ac:dyDescent="0.3">
      <c r="F49" t="s">
        <v>17</v>
      </c>
      <c r="G49">
        <f>COUNTIF($G$7:$G$42,3)</f>
        <v>22</v>
      </c>
    </row>
    <row r="50" spans="6:7" x14ac:dyDescent="0.3">
      <c r="F50" t="s">
        <v>18</v>
      </c>
      <c r="G50">
        <f>36-G49-G48-G47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FE0B-74D5-408F-9D5F-2E998C2B73BD}">
  <dimension ref="B1:I13"/>
  <sheetViews>
    <sheetView workbookViewId="0">
      <selection activeCell="N4" sqref="N4"/>
    </sheetView>
  </sheetViews>
  <sheetFormatPr defaultRowHeight="16.5" x14ac:dyDescent="0.3"/>
  <cols>
    <col min="3" max="3" width="12.75" bestFit="1" customWidth="1"/>
    <col min="4" max="5" width="12.875" bestFit="1" customWidth="1"/>
    <col min="6" max="6" width="12.75" bestFit="1" customWidth="1"/>
    <col min="7" max="7" width="16" bestFit="1" customWidth="1"/>
  </cols>
  <sheetData>
    <row r="1" spans="2:9" x14ac:dyDescent="0.3">
      <c r="C1" t="s">
        <v>1</v>
      </c>
      <c r="D1" t="s">
        <v>9</v>
      </c>
      <c r="E1" t="s">
        <v>10</v>
      </c>
      <c r="F1" t="s">
        <v>4</v>
      </c>
      <c r="G1" t="s">
        <v>19</v>
      </c>
      <c r="H1" t="s">
        <v>48</v>
      </c>
    </row>
    <row r="2" spans="2:9" x14ac:dyDescent="0.3">
      <c r="B2" t="s">
        <v>15</v>
      </c>
      <c r="C2" t="s">
        <v>20</v>
      </c>
      <c r="D2" t="s">
        <v>21</v>
      </c>
      <c r="E2" t="s">
        <v>22</v>
      </c>
      <c r="F2" t="s">
        <v>32</v>
      </c>
      <c r="G2" t="s">
        <v>36</v>
      </c>
      <c r="H2" s="3">
        <v>2.4064503391441514</v>
      </c>
      <c r="I2">
        <v>0.48702414990195214</v>
      </c>
    </row>
    <row r="3" spans="2:9" x14ac:dyDescent="0.3">
      <c r="B3" t="s">
        <v>16</v>
      </c>
      <c r="C3" t="s">
        <v>23</v>
      </c>
      <c r="D3" t="s">
        <v>26</v>
      </c>
      <c r="E3" t="s">
        <v>29</v>
      </c>
      <c r="F3" t="s">
        <v>33</v>
      </c>
      <c r="G3" t="s">
        <v>37</v>
      </c>
      <c r="H3" s="3">
        <v>2.3245286609602811</v>
      </c>
      <c r="I3">
        <v>0.53401534605944134</v>
      </c>
    </row>
    <row r="4" spans="2:9" x14ac:dyDescent="0.3">
      <c r="B4" t="s">
        <v>17</v>
      </c>
      <c r="C4" t="s">
        <v>24</v>
      </c>
      <c r="D4" t="s">
        <v>27</v>
      </c>
      <c r="E4" t="s">
        <v>30</v>
      </c>
      <c r="F4" t="s">
        <v>34</v>
      </c>
      <c r="G4" t="s">
        <v>38</v>
      </c>
      <c r="H4" s="3">
        <v>2.2749071687384346</v>
      </c>
      <c r="I4">
        <v>0.52941290969466814</v>
      </c>
    </row>
    <row r="5" spans="2:9" x14ac:dyDescent="0.3">
      <c r="B5" t="s">
        <v>18</v>
      </c>
      <c r="C5" t="s">
        <v>25</v>
      </c>
      <c r="D5" t="s">
        <v>28</v>
      </c>
      <c r="E5" t="s">
        <v>31</v>
      </c>
      <c r="F5" t="s">
        <v>35</v>
      </c>
      <c r="G5" t="s">
        <v>39</v>
      </c>
      <c r="H5" s="3">
        <v>3.4974815007140081</v>
      </c>
      <c r="I5">
        <v>2.7501011511236775</v>
      </c>
    </row>
    <row r="6" spans="2:9" x14ac:dyDescent="0.3">
      <c r="B6" t="s">
        <v>40</v>
      </c>
      <c r="C6">
        <v>0.152</v>
      </c>
      <c r="D6">
        <v>21.161000000000001</v>
      </c>
      <c r="E6">
        <v>31.276</v>
      </c>
      <c r="F6">
        <v>18.062000000000001</v>
      </c>
      <c r="G6">
        <v>70.286000000000001</v>
      </c>
    </row>
    <row r="8" spans="2:9" ht="18" x14ac:dyDescent="0.3">
      <c r="B8" s="4" t="s">
        <v>46</v>
      </c>
      <c r="C8" t="s">
        <v>15</v>
      </c>
      <c r="D8" t="s">
        <v>16</v>
      </c>
      <c r="E8" t="s">
        <v>17</v>
      </c>
      <c r="F8" t="s">
        <v>44</v>
      </c>
    </row>
    <row r="9" spans="2:9" x14ac:dyDescent="0.3">
      <c r="B9" t="s">
        <v>15</v>
      </c>
      <c r="C9">
        <v>15</v>
      </c>
      <c r="D9">
        <v>10</v>
      </c>
      <c r="E9">
        <v>12</v>
      </c>
      <c r="F9">
        <v>5</v>
      </c>
    </row>
    <row r="10" spans="2:9" x14ac:dyDescent="0.3">
      <c r="B10" t="s">
        <v>16</v>
      </c>
      <c r="C10">
        <v>14</v>
      </c>
      <c r="D10">
        <v>19</v>
      </c>
      <c r="E10">
        <v>12</v>
      </c>
      <c r="F10">
        <v>8</v>
      </c>
    </row>
    <row r="11" spans="2:9" x14ac:dyDescent="0.3">
      <c r="B11" t="s">
        <v>17</v>
      </c>
      <c r="C11">
        <v>7</v>
      </c>
      <c r="D11">
        <v>7</v>
      </c>
      <c r="E11">
        <v>12</v>
      </c>
      <c r="F11">
        <v>22</v>
      </c>
    </row>
    <row r="12" spans="2:9" x14ac:dyDescent="0.3">
      <c r="B12" t="s">
        <v>44</v>
      </c>
      <c r="C12">
        <v>0</v>
      </c>
      <c r="D12">
        <v>0</v>
      </c>
      <c r="E12">
        <v>0</v>
      </c>
      <c r="F12">
        <v>1</v>
      </c>
    </row>
    <row r="13" spans="2:9" x14ac:dyDescent="0.3">
      <c r="B13" t="s">
        <v>45</v>
      </c>
      <c r="C13" s="1">
        <f>15/36</f>
        <v>0.41666666666666669</v>
      </c>
      <c r="D13" s="1">
        <f>19/36</f>
        <v>0.52777777777777779</v>
      </c>
      <c r="E13" s="1">
        <f>12/36</f>
        <v>0.33333333333333331</v>
      </c>
      <c r="F13" s="1">
        <f>1/36</f>
        <v>2.7777777777777776E-2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3CFD-A8CA-4F4F-9EE4-DC4C46186D82}">
  <sheetPr filterMode="1"/>
  <dimension ref="A1:L73"/>
  <sheetViews>
    <sheetView topLeftCell="A56" zoomScale="115" zoomScaleNormal="115" workbookViewId="0">
      <selection activeCell="I10" sqref="I10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12" x14ac:dyDescent="0.3">
      <c r="A2">
        <v>1</v>
      </c>
      <c r="B2">
        <v>8.2089999999999996</v>
      </c>
      <c r="C2">
        <v>21.661999999999999</v>
      </c>
      <c r="D2">
        <v>10.637</v>
      </c>
      <c r="E2">
        <v>3.4889999999999999</v>
      </c>
      <c r="F2" t="s">
        <v>7</v>
      </c>
      <c r="G2">
        <f>LARGE(C2:D2,1)</f>
        <v>21.661999999999999</v>
      </c>
      <c r="H2">
        <f>LARGE(C2:D2,2)</f>
        <v>10.637</v>
      </c>
      <c r="I2">
        <f>AVERAGE(B2:B3)</f>
        <v>7.9279999999999999</v>
      </c>
      <c r="J2">
        <f>AVERAGE(G2:G3)</f>
        <v>20.057499999999997</v>
      </c>
      <c r="K2">
        <f>AVERAGE(H2:H3)</f>
        <v>11.292999999999999</v>
      </c>
      <c r="L2">
        <f t="shared" ref="L2" si="0">AVERAGE(E2:E3)</f>
        <v>3.1455000000000002</v>
      </c>
    </row>
    <row r="3" spans="1:12" hidden="1" x14ac:dyDescent="0.3">
      <c r="A3">
        <v>2</v>
      </c>
      <c r="B3">
        <v>7.6470000000000002</v>
      </c>
      <c r="C3">
        <v>18.452999999999999</v>
      </c>
      <c r="D3">
        <v>11.949</v>
      </c>
      <c r="E3">
        <v>2.802</v>
      </c>
      <c r="F3" t="s">
        <v>8</v>
      </c>
      <c r="G3">
        <f>LARGE(C3:D3,1)</f>
        <v>18.452999999999999</v>
      </c>
      <c r="H3">
        <f>LARGE(C3:D3,2)</f>
        <v>11.949</v>
      </c>
      <c r="I3">
        <f t="shared" ref="I3:I66" si="1">AVERAGE(B3:B4)</f>
        <v>8.2590000000000003</v>
      </c>
      <c r="J3">
        <f t="shared" ref="J3:J66" si="2">AVERAGE(G3:G4)</f>
        <v>16.54</v>
      </c>
      <c r="K3">
        <f t="shared" ref="K3:K66" si="3">AVERAGE(H3:H4)</f>
        <v>12.440999999999999</v>
      </c>
      <c r="L3">
        <f t="shared" ref="L3:L66" si="4">AVERAGE(E3:E4)</f>
        <v>2.71</v>
      </c>
    </row>
    <row r="4" spans="1:12" x14ac:dyDescent="0.3">
      <c r="A4">
        <v>3</v>
      </c>
      <c r="B4">
        <v>8.8710000000000004</v>
      </c>
      <c r="C4">
        <v>14.627000000000001</v>
      </c>
      <c r="D4">
        <v>12.933</v>
      </c>
      <c r="E4">
        <v>2.6179999999999999</v>
      </c>
      <c r="F4" t="s">
        <v>7</v>
      </c>
      <c r="G4">
        <f t="shared" ref="G4:G67" si="5">LARGE(C4:D4,1)</f>
        <v>14.627000000000001</v>
      </c>
      <c r="H4">
        <f t="shared" ref="H4:H67" si="6">LARGE(C4:D4,2)</f>
        <v>12.933</v>
      </c>
      <c r="I4">
        <f t="shared" si="1"/>
        <v>8.150500000000001</v>
      </c>
      <c r="J4">
        <f t="shared" si="2"/>
        <v>15.650500000000001</v>
      </c>
      <c r="K4">
        <f t="shared" si="3"/>
        <v>14.012499999999999</v>
      </c>
      <c r="L4">
        <f t="shared" si="4"/>
        <v>2.4589999999999996</v>
      </c>
    </row>
    <row r="5" spans="1:12" hidden="1" x14ac:dyDescent="0.3">
      <c r="A5">
        <v>4</v>
      </c>
      <c r="B5">
        <v>7.43</v>
      </c>
      <c r="C5">
        <v>15.092000000000001</v>
      </c>
      <c r="D5">
        <v>16.673999999999999</v>
      </c>
      <c r="E5">
        <v>2.2999999999999998</v>
      </c>
      <c r="F5" t="s">
        <v>8</v>
      </c>
      <c r="G5">
        <f t="shared" si="5"/>
        <v>16.673999999999999</v>
      </c>
      <c r="H5">
        <f t="shared" si="6"/>
        <v>15.092000000000001</v>
      </c>
      <c r="I5">
        <f t="shared" si="1"/>
        <v>6.7664999999999997</v>
      </c>
      <c r="J5">
        <f t="shared" si="2"/>
        <v>13.734999999999999</v>
      </c>
      <c r="K5">
        <f t="shared" si="3"/>
        <v>12.704000000000001</v>
      </c>
      <c r="L5">
        <f t="shared" si="4"/>
        <v>2.6589999999999998</v>
      </c>
    </row>
    <row r="6" spans="1:12" x14ac:dyDescent="0.3">
      <c r="A6">
        <v>5</v>
      </c>
      <c r="B6">
        <v>6.1029999999999998</v>
      </c>
      <c r="C6">
        <v>10.316000000000001</v>
      </c>
      <c r="D6">
        <v>10.795999999999999</v>
      </c>
      <c r="E6">
        <v>3.0179999999999998</v>
      </c>
      <c r="F6" t="s">
        <v>7</v>
      </c>
      <c r="G6">
        <f t="shared" si="5"/>
        <v>10.795999999999999</v>
      </c>
      <c r="H6">
        <f t="shared" si="6"/>
        <v>10.316000000000001</v>
      </c>
      <c r="I6">
        <f t="shared" si="1"/>
        <v>5.9209999999999994</v>
      </c>
      <c r="J6">
        <f t="shared" si="2"/>
        <v>12.791</v>
      </c>
      <c r="K6">
        <f t="shared" si="3"/>
        <v>11.588000000000001</v>
      </c>
      <c r="L6">
        <f t="shared" si="4"/>
        <v>3.2014999999999998</v>
      </c>
    </row>
    <row r="7" spans="1:12" hidden="1" x14ac:dyDescent="0.3">
      <c r="A7">
        <v>6</v>
      </c>
      <c r="B7">
        <v>5.7389999999999999</v>
      </c>
      <c r="C7">
        <v>14.786</v>
      </c>
      <c r="D7">
        <v>12.86</v>
      </c>
      <c r="E7">
        <v>3.3849999999999998</v>
      </c>
      <c r="F7" t="s">
        <v>8</v>
      </c>
      <c r="G7">
        <f t="shared" si="5"/>
        <v>14.786</v>
      </c>
      <c r="H7">
        <f t="shared" si="6"/>
        <v>12.86</v>
      </c>
      <c r="I7">
        <f t="shared" si="1"/>
        <v>6.3494999999999999</v>
      </c>
      <c r="J7">
        <f t="shared" si="2"/>
        <v>13.4185</v>
      </c>
      <c r="K7">
        <f t="shared" si="3"/>
        <v>11.998999999999999</v>
      </c>
      <c r="L7">
        <f t="shared" si="4"/>
        <v>3.2995000000000001</v>
      </c>
    </row>
    <row r="8" spans="1:12" x14ac:dyDescent="0.3">
      <c r="A8">
        <v>7</v>
      </c>
      <c r="B8">
        <v>6.96</v>
      </c>
      <c r="C8">
        <v>11.138</v>
      </c>
      <c r="D8">
        <v>12.051</v>
      </c>
      <c r="E8">
        <v>3.214</v>
      </c>
      <c r="F8" t="s">
        <v>7</v>
      </c>
      <c r="G8">
        <f t="shared" si="5"/>
        <v>12.051</v>
      </c>
      <c r="H8">
        <f t="shared" si="6"/>
        <v>11.138</v>
      </c>
      <c r="I8">
        <f t="shared" si="1"/>
        <v>6.9245000000000001</v>
      </c>
      <c r="J8">
        <f t="shared" si="2"/>
        <v>12.051</v>
      </c>
      <c r="K8">
        <f t="shared" si="3"/>
        <v>11.574999999999999</v>
      </c>
      <c r="L8">
        <f t="shared" si="4"/>
        <v>3.1295000000000002</v>
      </c>
    </row>
    <row r="9" spans="1:12" hidden="1" x14ac:dyDescent="0.3">
      <c r="A9">
        <v>8</v>
      </c>
      <c r="B9">
        <v>6.8890000000000002</v>
      </c>
      <c r="C9">
        <v>12.051</v>
      </c>
      <c r="D9">
        <v>12.012</v>
      </c>
      <c r="E9">
        <v>3.0449999999999999</v>
      </c>
      <c r="F9" t="s">
        <v>8</v>
      </c>
      <c r="G9">
        <f t="shared" si="5"/>
        <v>12.051</v>
      </c>
      <c r="H9">
        <f t="shared" si="6"/>
        <v>12.012</v>
      </c>
      <c r="I9">
        <f t="shared" si="1"/>
        <v>5.8919999999999995</v>
      </c>
      <c r="J9">
        <f t="shared" si="2"/>
        <v>11.689</v>
      </c>
      <c r="K9">
        <f t="shared" si="3"/>
        <v>11.003499999999999</v>
      </c>
      <c r="L9">
        <f t="shared" si="4"/>
        <v>3.1829999999999998</v>
      </c>
    </row>
    <row r="10" spans="1:12" x14ac:dyDescent="0.3">
      <c r="A10">
        <v>9</v>
      </c>
      <c r="B10">
        <v>4.8949999999999996</v>
      </c>
      <c r="C10">
        <v>11.327</v>
      </c>
      <c r="D10">
        <v>9.9949999999999992</v>
      </c>
      <c r="E10">
        <v>3.3210000000000002</v>
      </c>
      <c r="F10" t="s">
        <v>7</v>
      </c>
      <c r="G10">
        <f t="shared" si="5"/>
        <v>11.327</v>
      </c>
      <c r="H10">
        <f t="shared" si="6"/>
        <v>9.9949999999999992</v>
      </c>
      <c r="I10">
        <f t="shared" si="1"/>
        <v>5.6489999999999991</v>
      </c>
      <c r="J10">
        <f t="shared" si="2"/>
        <v>10.8925</v>
      </c>
      <c r="K10">
        <f t="shared" si="3"/>
        <v>8.6464999999999996</v>
      </c>
      <c r="L10">
        <f t="shared" si="4"/>
        <v>3.2675000000000001</v>
      </c>
    </row>
    <row r="11" spans="1:12" hidden="1" x14ac:dyDescent="0.3">
      <c r="A11">
        <v>10</v>
      </c>
      <c r="B11">
        <v>6.4029999999999996</v>
      </c>
      <c r="C11">
        <v>7.298</v>
      </c>
      <c r="D11">
        <v>10.458</v>
      </c>
      <c r="E11">
        <v>3.214</v>
      </c>
      <c r="F11" t="s">
        <v>8</v>
      </c>
      <c r="G11">
        <f t="shared" si="5"/>
        <v>10.458</v>
      </c>
      <c r="H11">
        <f t="shared" si="6"/>
        <v>7.298</v>
      </c>
      <c r="I11">
        <f t="shared" si="1"/>
        <v>7.801499999999999</v>
      </c>
      <c r="J11">
        <f t="shared" si="2"/>
        <v>12.592500000000001</v>
      </c>
      <c r="K11">
        <f t="shared" si="3"/>
        <v>10.829499999999999</v>
      </c>
      <c r="L11">
        <f t="shared" si="4"/>
        <v>3.395</v>
      </c>
    </row>
    <row r="12" spans="1:12" x14ac:dyDescent="0.3">
      <c r="A12">
        <v>11</v>
      </c>
      <c r="B12">
        <v>9.1999999999999993</v>
      </c>
      <c r="C12">
        <v>14.727</v>
      </c>
      <c r="D12">
        <v>14.361000000000001</v>
      </c>
      <c r="E12">
        <v>3.5760000000000001</v>
      </c>
      <c r="F12" t="s">
        <v>7</v>
      </c>
      <c r="G12">
        <f t="shared" si="5"/>
        <v>14.727</v>
      </c>
      <c r="H12">
        <f t="shared" si="6"/>
        <v>14.361000000000001</v>
      </c>
      <c r="I12">
        <f t="shared" si="1"/>
        <v>8.4830000000000005</v>
      </c>
      <c r="J12">
        <f t="shared" si="2"/>
        <v>13.913</v>
      </c>
      <c r="K12">
        <f t="shared" si="3"/>
        <v>13.2105</v>
      </c>
      <c r="L12">
        <f t="shared" si="4"/>
        <v>3.476</v>
      </c>
    </row>
    <row r="13" spans="1:12" hidden="1" x14ac:dyDescent="0.3">
      <c r="A13">
        <v>12</v>
      </c>
      <c r="B13">
        <v>7.766</v>
      </c>
      <c r="C13">
        <v>12.06</v>
      </c>
      <c r="D13">
        <v>13.099</v>
      </c>
      <c r="E13">
        <v>3.3759999999999999</v>
      </c>
      <c r="F13" t="s">
        <v>8</v>
      </c>
      <c r="G13">
        <f t="shared" si="5"/>
        <v>13.099</v>
      </c>
      <c r="H13">
        <f t="shared" si="6"/>
        <v>12.06</v>
      </c>
      <c r="I13">
        <f t="shared" si="1"/>
        <v>9.3550000000000004</v>
      </c>
      <c r="J13">
        <f t="shared" si="2"/>
        <v>10.878499999999999</v>
      </c>
      <c r="K13">
        <f t="shared" si="3"/>
        <v>9.2835000000000001</v>
      </c>
      <c r="L13">
        <f t="shared" si="4"/>
        <v>3.282</v>
      </c>
    </row>
    <row r="14" spans="1:12" x14ac:dyDescent="0.3">
      <c r="A14">
        <v>13</v>
      </c>
      <c r="B14">
        <v>10.944000000000001</v>
      </c>
      <c r="C14">
        <v>6.5069999999999997</v>
      </c>
      <c r="D14">
        <v>8.6579999999999995</v>
      </c>
      <c r="E14">
        <v>3.1880000000000002</v>
      </c>
      <c r="F14" t="s">
        <v>7</v>
      </c>
      <c r="G14">
        <f t="shared" si="5"/>
        <v>8.6579999999999995</v>
      </c>
      <c r="H14">
        <f t="shared" si="6"/>
        <v>6.5069999999999997</v>
      </c>
      <c r="I14">
        <f t="shared" si="1"/>
        <v>9.7895000000000003</v>
      </c>
      <c r="J14">
        <f t="shared" si="2"/>
        <v>9.849499999999999</v>
      </c>
      <c r="K14">
        <f t="shared" si="3"/>
        <v>7.9085000000000001</v>
      </c>
      <c r="L14">
        <f t="shared" si="4"/>
        <v>3.2755000000000001</v>
      </c>
    </row>
    <row r="15" spans="1:12" hidden="1" x14ac:dyDescent="0.3">
      <c r="A15">
        <v>14</v>
      </c>
      <c r="B15">
        <v>8.6349999999999998</v>
      </c>
      <c r="C15">
        <v>11.041</v>
      </c>
      <c r="D15">
        <v>9.31</v>
      </c>
      <c r="E15">
        <v>3.363</v>
      </c>
      <c r="F15" t="s">
        <v>8</v>
      </c>
      <c r="G15">
        <f t="shared" si="5"/>
        <v>11.041</v>
      </c>
      <c r="H15">
        <f t="shared" si="6"/>
        <v>9.31</v>
      </c>
      <c r="I15">
        <f t="shared" si="1"/>
        <v>7.5809999999999995</v>
      </c>
      <c r="J15">
        <f t="shared" si="2"/>
        <v>11.987</v>
      </c>
      <c r="K15">
        <f t="shared" si="3"/>
        <v>10.187000000000001</v>
      </c>
      <c r="L15">
        <f t="shared" si="4"/>
        <v>3.3660000000000001</v>
      </c>
    </row>
    <row r="16" spans="1:12" x14ac:dyDescent="0.3">
      <c r="A16">
        <v>15</v>
      </c>
      <c r="B16">
        <v>6.5270000000000001</v>
      </c>
      <c r="C16">
        <v>12.933</v>
      </c>
      <c r="D16">
        <v>11.064</v>
      </c>
      <c r="E16">
        <v>3.3690000000000002</v>
      </c>
      <c r="F16" t="s">
        <v>7</v>
      </c>
      <c r="G16">
        <f t="shared" si="5"/>
        <v>12.933</v>
      </c>
      <c r="H16">
        <f t="shared" si="6"/>
        <v>11.064</v>
      </c>
      <c r="I16">
        <f t="shared" si="1"/>
        <v>6.7104999999999997</v>
      </c>
      <c r="J16">
        <f t="shared" si="2"/>
        <v>12.911999999999999</v>
      </c>
      <c r="K16">
        <f t="shared" si="3"/>
        <v>11.605</v>
      </c>
      <c r="L16">
        <f t="shared" si="4"/>
        <v>3.2410000000000001</v>
      </c>
    </row>
    <row r="17" spans="1:12" hidden="1" x14ac:dyDescent="0.3">
      <c r="A17">
        <v>16</v>
      </c>
      <c r="B17">
        <v>6.8940000000000001</v>
      </c>
      <c r="C17">
        <v>12.146000000000001</v>
      </c>
      <c r="D17">
        <v>12.891</v>
      </c>
      <c r="E17">
        <v>3.113</v>
      </c>
      <c r="F17" t="s">
        <v>8</v>
      </c>
      <c r="G17">
        <f t="shared" si="5"/>
        <v>12.891</v>
      </c>
      <c r="H17">
        <f t="shared" si="6"/>
        <v>12.146000000000001</v>
      </c>
      <c r="I17">
        <f t="shared" si="1"/>
        <v>7.8520000000000003</v>
      </c>
      <c r="J17">
        <f t="shared" si="2"/>
        <v>10.661999999999999</v>
      </c>
      <c r="K17">
        <f t="shared" si="3"/>
        <v>9.6935000000000002</v>
      </c>
      <c r="L17">
        <f t="shared" si="4"/>
        <v>2.923</v>
      </c>
    </row>
    <row r="18" spans="1:12" x14ac:dyDescent="0.3">
      <c r="A18">
        <v>17</v>
      </c>
      <c r="B18">
        <v>8.81</v>
      </c>
      <c r="C18">
        <v>7.2409999999999997</v>
      </c>
      <c r="D18">
        <v>8.4329999999999998</v>
      </c>
      <c r="E18">
        <v>2.7330000000000001</v>
      </c>
      <c r="F18" t="s">
        <v>7</v>
      </c>
      <c r="G18">
        <f t="shared" si="5"/>
        <v>8.4329999999999998</v>
      </c>
      <c r="H18">
        <f t="shared" si="6"/>
        <v>7.2409999999999997</v>
      </c>
      <c r="I18">
        <f t="shared" si="1"/>
        <v>9.129999999999999</v>
      </c>
      <c r="J18">
        <f t="shared" si="2"/>
        <v>8.4290000000000003</v>
      </c>
      <c r="K18">
        <f t="shared" si="3"/>
        <v>7.1494999999999997</v>
      </c>
      <c r="L18">
        <f t="shared" si="4"/>
        <v>2.4290000000000003</v>
      </c>
    </row>
    <row r="19" spans="1:12" hidden="1" x14ac:dyDescent="0.3">
      <c r="A19">
        <v>18</v>
      </c>
      <c r="B19">
        <v>9.4499999999999993</v>
      </c>
      <c r="C19">
        <v>8.4250000000000007</v>
      </c>
      <c r="D19">
        <v>7.0579999999999998</v>
      </c>
      <c r="E19">
        <v>2.125</v>
      </c>
      <c r="F19" t="s">
        <v>8</v>
      </c>
      <c r="G19">
        <f t="shared" si="5"/>
        <v>8.4250000000000007</v>
      </c>
      <c r="H19">
        <f t="shared" si="6"/>
        <v>7.0579999999999998</v>
      </c>
      <c r="I19">
        <f t="shared" si="1"/>
        <v>7.7204999999999995</v>
      </c>
      <c r="J19">
        <f t="shared" si="2"/>
        <v>10.0595</v>
      </c>
      <c r="K19">
        <f t="shared" si="3"/>
        <v>8.4465000000000003</v>
      </c>
      <c r="L19">
        <f t="shared" si="4"/>
        <v>2.4074999999999998</v>
      </c>
    </row>
    <row r="20" spans="1:12" x14ac:dyDescent="0.3">
      <c r="A20">
        <v>19</v>
      </c>
      <c r="B20">
        <v>5.9909999999999997</v>
      </c>
      <c r="C20">
        <v>11.694000000000001</v>
      </c>
      <c r="D20">
        <v>9.8350000000000009</v>
      </c>
      <c r="E20">
        <v>2.69</v>
      </c>
      <c r="F20" t="s">
        <v>7</v>
      </c>
      <c r="G20">
        <f t="shared" si="5"/>
        <v>11.694000000000001</v>
      </c>
      <c r="H20">
        <f t="shared" si="6"/>
        <v>9.8350000000000009</v>
      </c>
      <c r="I20">
        <f t="shared" si="1"/>
        <v>6.2095000000000002</v>
      </c>
      <c r="J20">
        <f t="shared" si="2"/>
        <v>13.900500000000001</v>
      </c>
      <c r="K20">
        <f t="shared" si="3"/>
        <v>12.111000000000001</v>
      </c>
      <c r="L20">
        <f t="shared" si="4"/>
        <v>2.5860000000000003</v>
      </c>
    </row>
    <row r="21" spans="1:12" hidden="1" x14ac:dyDescent="0.3">
      <c r="A21">
        <v>20</v>
      </c>
      <c r="B21">
        <v>6.4279999999999999</v>
      </c>
      <c r="C21">
        <v>16.106999999999999</v>
      </c>
      <c r="D21">
        <v>14.387</v>
      </c>
      <c r="E21">
        <v>2.4820000000000002</v>
      </c>
      <c r="F21" t="s">
        <v>8</v>
      </c>
      <c r="G21">
        <f t="shared" si="5"/>
        <v>16.106999999999999</v>
      </c>
      <c r="H21">
        <f t="shared" si="6"/>
        <v>14.387</v>
      </c>
      <c r="I21">
        <f t="shared" si="1"/>
        <v>7.3085000000000004</v>
      </c>
      <c r="J21">
        <f t="shared" si="2"/>
        <v>14.675999999999998</v>
      </c>
      <c r="K21">
        <f t="shared" si="3"/>
        <v>11.342000000000001</v>
      </c>
      <c r="L21">
        <f t="shared" si="4"/>
        <v>2.9465000000000003</v>
      </c>
    </row>
    <row r="22" spans="1:12" x14ac:dyDescent="0.3">
      <c r="A22">
        <v>21</v>
      </c>
      <c r="B22">
        <v>8.1890000000000001</v>
      </c>
      <c r="C22">
        <v>13.244999999999999</v>
      </c>
      <c r="D22">
        <v>8.2970000000000006</v>
      </c>
      <c r="E22">
        <v>3.411</v>
      </c>
      <c r="F22" t="s">
        <v>7</v>
      </c>
      <c r="G22">
        <f t="shared" si="5"/>
        <v>13.244999999999999</v>
      </c>
      <c r="H22">
        <f t="shared" si="6"/>
        <v>8.2970000000000006</v>
      </c>
      <c r="I22">
        <f t="shared" si="1"/>
        <v>8.0009999999999994</v>
      </c>
      <c r="J22">
        <f t="shared" si="2"/>
        <v>12.824999999999999</v>
      </c>
      <c r="K22">
        <f t="shared" si="3"/>
        <v>7.9749999999999996</v>
      </c>
      <c r="L22">
        <f t="shared" si="4"/>
        <v>3.1325000000000003</v>
      </c>
    </row>
    <row r="23" spans="1:12" hidden="1" x14ac:dyDescent="0.3">
      <c r="A23">
        <v>22</v>
      </c>
      <c r="B23">
        <v>7.8129999999999997</v>
      </c>
      <c r="C23">
        <v>12.404999999999999</v>
      </c>
      <c r="D23">
        <v>7.6529999999999996</v>
      </c>
      <c r="E23">
        <v>2.8540000000000001</v>
      </c>
      <c r="F23" t="s">
        <v>8</v>
      </c>
      <c r="G23">
        <f t="shared" si="5"/>
        <v>12.404999999999999</v>
      </c>
      <c r="H23">
        <f t="shared" si="6"/>
        <v>7.6529999999999996</v>
      </c>
      <c r="I23">
        <f t="shared" si="1"/>
        <v>6.9749999999999996</v>
      </c>
      <c r="J23">
        <f t="shared" si="2"/>
        <v>12.984</v>
      </c>
      <c r="K23">
        <f t="shared" si="3"/>
        <v>8.7249999999999996</v>
      </c>
      <c r="L23">
        <f t="shared" si="4"/>
        <v>3.0335000000000001</v>
      </c>
    </row>
    <row r="24" spans="1:12" x14ac:dyDescent="0.3">
      <c r="A24">
        <v>23</v>
      </c>
      <c r="B24">
        <v>6.1369999999999996</v>
      </c>
      <c r="C24">
        <v>9.7970000000000006</v>
      </c>
      <c r="D24">
        <v>13.563000000000001</v>
      </c>
      <c r="E24">
        <v>3.2130000000000001</v>
      </c>
      <c r="F24" t="s">
        <v>7</v>
      </c>
      <c r="G24">
        <f t="shared" si="5"/>
        <v>13.563000000000001</v>
      </c>
      <c r="H24">
        <f t="shared" si="6"/>
        <v>9.7970000000000006</v>
      </c>
      <c r="I24">
        <f t="shared" si="1"/>
        <v>6.8674999999999997</v>
      </c>
      <c r="J24">
        <f t="shared" si="2"/>
        <v>16.357500000000002</v>
      </c>
      <c r="K24">
        <f t="shared" si="3"/>
        <v>11.6835</v>
      </c>
      <c r="L24">
        <f t="shared" si="4"/>
        <v>3.351</v>
      </c>
    </row>
    <row r="25" spans="1:12" hidden="1" x14ac:dyDescent="0.3">
      <c r="A25">
        <v>24</v>
      </c>
      <c r="B25">
        <v>7.5979999999999999</v>
      </c>
      <c r="C25">
        <v>13.57</v>
      </c>
      <c r="D25">
        <v>19.152000000000001</v>
      </c>
      <c r="E25">
        <v>3.4889999999999999</v>
      </c>
      <c r="F25" t="s">
        <v>8</v>
      </c>
      <c r="G25">
        <f t="shared" si="5"/>
        <v>19.152000000000001</v>
      </c>
      <c r="H25">
        <f t="shared" si="6"/>
        <v>13.57</v>
      </c>
      <c r="I25">
        <f t="shared" si="1"/>
        <v>7.1440000000000001</v>
      </c>
      <c r="J25">
        <f t="shared" si="2"/>
        <v>16.814500000000002</v>
      </c>
      <c r="K25">
        <f t="shared" si="3"/>
        <v>12.4605</v>
      </c>
      <c r="L25">
        <f t="shared" si="4"/>
        <v>3.1269999999999998</v>
      </c>
    </row>
    <row r="26" spans="1:12" x14ac:dyDescent="0.3">
      <c r="A26">
        <v>25</v>
      </c>
      <c r="B26">
        <v>6.69</v>
      </c>
      <c r="C26">
        <v>14.477</v>
      </c>
      <c r="D26">
        <v>11.351000000000001</v>
      </c>
      <c r="E26">
        <v>2.7650000000000001</v>
      </c>
      <c r="F26" t="s">
        <v>7</v>
      </c>
      <c r="G26">
        <f t="shared" si="5"/>
        <v>14.477</v>
      </c>
      <c r="H26">
        <f t="shared" si="6"/>
        <v>11.351000000000001</v>
      </c>
      <c r="I26">
        <f t="shared" si="1"/>
        <v>6.6375000000000002</v>
      </c>
      <c r="J26">
        <f t="shared" si="2"/>
        <v>13.105499999999999</v>
      </c>
      <c r="K26">
        <f t="shared" si="3"/>
        <v>11.505000000000001</v>
      </c>
      <c r="L26">
        <f t="shared" si="4"/>
        <v>3.0034999999999998</v>
      </c>
    </row>
    <row r="27" spans="1:12" hidden="1" x14ac:dyDescent="0.3">
      <c r="A27">
        <v>26</v>
      </c>
      <c r="B27">
        <v>6.585</v>
      </c>
      <c r="C27">
        <v>11.734</v>
      </c>
      <c r="D27">
        <v>11.659000000000001</v>
      </c>
      <c r="E27">
        <v>3.242</v>
      </c>
      <c r="F27" t="s">
        <v>8</v>
      </c>
      <c r="G27">
        <f t="shared" si="5"/>
        <v>11.734</v>
      </c>
      <c r="H27">
        <f t="shared" si="6"/>
        <v>11.659000000000001</v>
      </c>
      <c r="I27">
        <f t="shared" si="1"/>
        <v>7.4809999999999999</v>
      </c>
      <c r="J27">
        <f t="shared" si="2"/>
        <v>10.983000000000001</v>
      </c>
      <c r="K27">
        <f t="shared" si="3"/>
        <v>9.2565000000000008</v>
      </c>
      <c r="L27">
        <f t="shared" si="4"/>
        <v>3.202</v>
      </c>
    </row>
    <row r="28" spans="1:12" x14ac:dyDescent="0.3">
      <c r="A28">
        <v>27</v>
      </c>
      <c r="B28">
        <v>8.3770000000000007</v>
      </c>
      <c r="C28">
        <v>10.231999999999999</v>
      </c>
      <c r="D28">
        <v>6.8540000000000001</v>
      </c>
      <c r="E28">
        <v>3.1619999999999999</v>
      </c>
      <c r="F28" t="s">
        <v>7</v>
      </c>
      <c r="G28">
        <f t="shared" si="5"/>
        <v>10.231999999999999</v>
      </c>
      <c r="H28">
        <f t="shared" si="6"/>
        <v>6.8540000000000001</v>
      </c>
      <c r="I28">
        <f t="shared" si="1"/>
        <v>8.3500000000000014</v>
      </c>
      <c r="J28">
        <f t="shared" si="2"/>
        <v>9.0569999999999986</v>
      </c>
      <c r="K28">
        <f t="shared" si="3"/>
        <v>7.1180000000000003</v>
      </c>
      <c r="L28">
        <f t="shared" si="4"/>
        <v>3.1280000000000001</v>
      </c>
    </row>
    <row r="29" spans="1:12" hidden="1" x14ac:dyDescent="0.3">
      <c r="A29">
        <v>28</v>
      </c>
      <c r="B29">
        <v>8.3230000000000004</v>
      </c>
      <c r="C29">
        <v>7.3819999999999997</v>
      </c>
      <c r="D29">
        <v>7.8819999999999997</v>
      </c>
      <c r="E29">
        <v>3.0939999999999999</v>
      </c>
      <c r="F29" t="s">
        <v>8</v>
      </c>
      <c r="G29">
        <f t="shared" si="5"/>
        <v>7.8819999999999997</v>
      </c>
      <c r="H29">
        <f t="shared" si="6"/>
        <v>7.3819999999999997</v>
      </c>
      <c r="I29">
        <f t="shared" si="1"/>
        <v>7.9610000000000003</v>
      </c>
      <c r="J29">
        <f t="shared" si="2"/>
        <v>10.673</v>
      </c>
      <c r="K29">
        <f t="shared" si="3"/>
        <v>10.091000000000001</v>
      </c>
      <c r="L29">
        <f t="shared" si="4"/>
        <v>3.4349999999999996</v>
      </c>
    </row>
    <row r="30" spans="1:12" x14ac:dyDescent="0.3">
      <c r="A30">
        <v>29</v>
      </c>
      <c r="B30">
        <v>7.5990000000000002</v>
      </c>
      <c r="C30">
        <v>12.8</v>
      </c>
      <c r="D30">
        <v>13.464</v>
      </c>
      <c r="E30">
        <v>3.7759999999999998</v>
      </c>
      <c r="F30" t="s">
        <v>7</v>
      </c>
      <c r="G30">
        <f t="shared" si="5"/>
        <v>13.464</v>
      </c>
      <c r="H30">
        <f t="shared" si="6"/>
        <v>12.8</v>
      </c>
      <c r="I30">
        <f t="shared" si="1"/>
        <v>6.6814999999999998</v>
      </c>
      <c r="J30">
        <f t="shared" si="2"/>
        <v>16</v>
      </c>
      <c r="K30">
        <f t="shared" si="3"/>
        <v>14.541</v>
      </c>
      <c r="L30">
        <f t="shared" si="4"/>
        <v>3.8285</v>
      </c>
    </row>
    <row r="31" spans="1:12" hidden="1" x14ac:dyDescent="0.3">
      <c r="A31">
        <v>30</v>
      </c>
      <c r="B31">
        <v>5.7640000000000002</v>
      </c>
      <c r="C31">
        <v>18.536000000000001</v>
      </c>
      <c r="D31">
        <v>16.282</v>
      </c>
      <c r="E31">
        <v>3.8809999999999998</v>
      </c>
      <c r="F31" t="s">
        <v>8</v>
      </c>
      <c r="G31">
        <f t="shared" si="5"/>
        <v>18.536000000000001</v>
      </c>
      <c r="H31">
        <f t="shared" si="6"/>
        <v>16.282</v>
      </c>
      <c r="I31">
        <f t="shared" si="1"/>
        <v>6.3565000000000005</v>
      </c>
      <c r="J31">
        <f t="shared" si="2"/>
        <v>14.383500000000002</v>
      </c>
      <c r="K31">
        <f t="shared" si="3"/>
        <v>12.5945</v>
      </c>
      <c r="L31">
        <f t="shared" si="4"/>
        <v>3.0634999999999999</v>
      </c>
    </row>
    <row r="32" spans="1:12" x14ac:dyDescent="0.3">
      <c r="A32">
        <v>31</v>
      </c>
      <c r="B32">
        <v>6.9489999999999998</v>
      </c>
      <c r="C32">
        <v>10.231</v>
      </c>
      <c r="D32">
        <v>8.907</v>
      </c>
      <c r="E32">
        <v>2.246</v>
      </c>
      <c r="F32" t="s">
        <v>7</v>
      </c>
      <c r="G32">
        <f t="shared" si="5"/>
        <v>10.231</v>
      </c>
      <c r="H32">
        <f t="shared" si="6"/>
        <v>8.907</v>
      </c>
      <c r="I32">
        <f t="shared" si="1"/>
        <v>6.2490000000000006</v>
      </c>
      <c r="J32">
        <f t="shared" si="2"/>
        <v>9.5279999999999987</v>
      </c>
      <c r="K32">
        <f t="shared" si="3"/>
        <v>8.5109999999999992</v>
      </c>
      <c r="L32">
        <f t="shared" si="4"/>
        <v>2.3765000000000001</v>
      </c>
    </row>
    <row r="33" spans="1:12" hidden="1" x14ac:dyDescent="0.3">
      <c r="A33">
        <v>32</v>
      </c>
      <c r="B33">
        <v>5.5490000000000004</v>
      </c>
      <c r="C33">
        <v>8.1150000000000002</v>
      </c>
      <c r="D33">
        <v>8.8249999999999993</v>
      </c>
      <c r="E33">
        <v>2.5070000000000001</v>
      </c>
      <c r="F33" t="s">
        <v>8</v>
      </c>
      <c r="G33">
        <f t="shared" si="5"/>
        <v>8.8249999999999993</v>
      </c>
      <c r="H33">
        <f t="shared" si="6"/>
        <v>8.1150000000000002</v>
      </c>
      <c r="I33">
        <f t="shared" si="1"/>
        <v>6.7900000000000009</v>
      </c>
      <c r="J33">
        <f t="shared" si="2"/>
        <v>9.9064999999999994</v>
      </c>
      <c r="K33">
        <f t="shared" si="3"/>
        <v>8.6920000000000002</v>
      </c>
      <c r="L33">
        <f t="shared" si="4"/>
        <v>2.7309999999999999</v>
      </c>
    </row>
    <row r="34" spans="1:12" x14ac:dyDescent="0.3">
      <c r="A34">
        <v>33</v>
      </c>
      <c r="B34">
        <v>8.0310000000000006</v>
      </c>
      <c r="C34">
        <v>10.988</v>
      </c>
      <c r="D34">
        <v>9.2690000000000001</v>
      </c>
      <c r="E34">
        <v>2.9550000000000001</v>
      </c>
      <c r="F34" t="s">
        <v>7</v>
      </c>
      <c r="G34">
        <f t="shared" si="5"/>
        <v>10.988</v>
      </c>
      <c r="H34">
        <f t="shared" si="6"/>
        <v>9.2690000000000001</v>
      </c>
      <c r="I34">
        <f t="shared" si="1"/>
        <v>8.2050000000000001</v>
      </c>
      <c r="J34">
        <f t="shared" si="2"/>
        <v>11.2395</v>
      </c>
      <c r="K34">
        <f t="shared" si="3"/>
        <v>9.4175000000000004</v>
      </c>
      <c r="L34">
        <f t="shared" si="4"/>
        <v>3.2435</v>
      </c>
    </row>
    <row r="35" spans="1:12" hidden="1" x14ac:dyDescent="0.3">
      <c r="A35">
        <v>34</v>
      </c>
      <c r="B35">
        <v>8.3789999999999996</v>
      </c>
      <c r="C35">
        <v>9.5660000000000007</v>
      </c>
      <c r="D35">
        <v>11.491</v>
      </c>
      <c r="E35">
        <v>3.532</v>
      </c>
      <c r="F35" t="s">
        <v>8</v>
      </c>
      <c r="G35">
        <f t="shared" si="5"/>
        <v>11.491</v>
      </c>
      <c r="H35">
        <f t="shared" si="6"/>
        <v>9.5660000000000007</v>
      </c>
      <c r="I35">
        <f t="shared" si="1"/>
        <v>7.5235000000000003</v>
      </c>
      <c r="J35">
        <f t="shared" si="2"/>
        <v>14.2935</v>
      </c>
      <c r="K35">
        <f t="shared" si="3"/>
        <v>11.591000000000001</v>
      </c>
      <c r="L35">
        <f t="shared" si="4"/>
        <v>3.157</v>
      </c>
    </row>
    <row r="36" spans="1:12" x14ac:dyDescent="0.3">
      <c r="A36">
        <v>35</v>
      </c>
      <c r="B36">
        <v>6.6680000000000001</v>
      </c>
      <c r="C36">
        <v>13.616</v>
      </c>
      <c r="D36">
        <v>17.096</v>
      </c>
      <c r="E36">
        <v>2.782</v>
      </c>
      <c r="F36" t="s">
        <v>7</v>
      </c>
      <c r="G36">
        <f t="shared" si="5"/>
        <v>17.096</v>
      </c>
      <c r="H36">
        <f t="shared" si="6"/>
        <v>13.616</v>
      </c>
      <c r="I36">
        <f t="shared" si="1"/>
        <v>6.6739999999999995</v>
      </c>
      <c r="J36">
        <f t="shared" si="2"/>
        <v>18.714500000000001</v>
      </c>
      <c r="K36">
        <f t="shared" si="3"/>
        <v>13.970499999999999</v>
      </c>
      <c r="L36">
        <f t="shared" si="4"/>
        <v>2.6959999999999997</v>
      </c>
    </row>
    <row r="37" spans="1:12" hidden="1" x14ac:dyDescent="0.3">
      <c r="A37">
        <v>36</v>
      </c>
      <c r="B37">
        <v>6.68</v>
      </c>
      <c r="C37">
        <v>20.332999999999998</v>
      </c>
      <c r="D37">
        <v>14.324999999999999</v>
      </c>
      <c r="E37">
        <v>2.61</v>
      </c>
      <c r="F37" t="s">
        <v>8</v>
      </c>
      <c r="G37">
        <f t="shared" si="5"/>
        <v>20.332999999999998</v>
      </c>
      <c r="H37">
        <f t="shared" si="6"/>
        <v>14.324999999999999</v>
      </c>
      <c r="I37">
        <f t="shared" si="1"/>
        <v>7.1869999999999994</v>
      </c>
      <c r="J37">
        <f t="shared" si="2"/>
        <v>14.9285</v>
      </c>
      <c r="K37">
        <f t="shared" si="3"/>
        <v>11.492999999999999</v>
      </c>
      <c r="L37">
        <f t="shared" si="4"/>
        <v>2.9364999999999997</v>
      </c>
    </row>
    <row r="38" spans="1:12" x14ac:dyDescent="0.3">
      <c r="A38">
        <v>37</v>
      </c>
      <c r="B38">
        <v>7.694</v>
      </c>
      <c r="C38">
        <v>9.5239999999999991</v>
      </c>
      <c r="D38">
        <v>8.6609999999999996</v>
      </c>
      <c r="E38">
        <v>3.2629999999999999</v>
      </c>
      <c r="F38" t="s">
        <v>7</v>
      </c>
      <c r="G38">
        <f t="shared" si="5"/>
        <v>9.5239999999999991</v>
      </c>
      <c r="H38">
        <f t="shared" si="6"/>
        <v>8.6609999999999996</v>
      </c>
      <c r="I38">
        <f t="shared" si="1"/>
        <v>7.6135000000000002</v>
      </c>
      <c r="J38">
        <f t="shared" si="2"/>
        <v>9.3030000000000008</v>
      </c>
      <c r="K38">
        <f t="shared" si="3"/>
        <v>8.3915000000000006</v>
      </c>
      <c r="L38">
        <f t="shared" si="4"/>
        <v>3.3475000000000001</v>
      </c>
    </row>
    <row r="39" spans="1:12" hidden="1" x14ac:dyDescent="0.3">
      <c r="A39">
        <v>38</v>
      </c>
      <c r="B39">
        <v>7.5330000000000004</v>
      </c>
      <c r="C39">
        <v>9.0820000000000007</v>
      </c>
      <c r="D39">
        <v>8.1219999999999999</v>
      </c>
      <c r="E39">
        <v>3.4319999999999999</v>
      </c>
      <c r="F39" t="s">
        <v>8</v>
      </c>
      <c r="G39">
        <f t="shared" si="5"/>
        <v>9.0820000000000007</v>
      </c>
      <c r="H39">
        <f t="shared" si="6"/>
        <v>8.1219999999999999</v>
      </c>
      <c r="I39">
        <f t="shared" si="1"/>
        <v>6.6095000000000006</v>
      </c>
      <c r="J39">
        <f t="shared" si="2"/>
        <v>8.6844999999999999</v>
      </c>
      <c r="K39">
        <f t="shared" si="3"/>
        <v>7.7004999999999999</v>
      </c>
      <c r="L39">
        <f t="shared" si="4"/>
        <v>3.4255</v>
      </c>
    </row>
    <row r="40" spans="1:12" x14ac:dyDescent="0.3">
      <c r="A40">
        <v>39</v>
      </c>
      <c r="B40">
        <v>5.6859999999999999</v>
      </c>
      <c r="C40">
        <v>7.2789999999999999</v>
      </c>
      <c r="D40">
        <v>8.2870000000000008</v>
      </c>
      <c r="E40">
        <v>3.419</v>
      </c>
      <c r="F40" t="s">
        <v>7</v>
      </c>
      <c r="G40">
        <f t="shared" si="5"/>
        <v>8.2870000000000008</v>
      </c>
      <c r="H40">
        <f t="shared" si="6"/>
        <v>7.2789999999999999</v>
      </c>
      <c r="I40">
        <f t="shared" si="1"/>
        <v>5.673</v>
      </c>
      <c r="J40">
        <f t="shared" si="2"/>
        <v>8.5715000000000003</v>
      </c>
      <c r="K40">
        <f t="shared" si="3"/>
        <v>7.444</v>
      </c>
      <c r="L40">
        <f t="shared" si="4"/>
        <v>3.1174999999999997</v>
      </c>
    </row>
    <row r="41" spans="1:12" hidden="1" x14ac:dyDescent="0.3">
      <c r="A41">
        <v>40</v>
      </c>
      <c r="B41">
        <v>5.66</v>
      </c>
      <c r="C41">
        <v>8.8559999999999999</v>
      </c>
      <c r="D41">
        <v>7.609</v>
      </c>
      <c r="E41">
        <v>2.8159999999999998</v>
      </c>
      <c r="F41" t="s">
        <v>8</v>
      </c>
      <c r="G41">
        <f t="shared" si="5"/>
        <v>8.8559999999999999</v>
      </c>
      <c r="H41">
        <f t="shared" si="6"/>
        <v>7.609</v>
      </c>
      <c r="I41">
        <f t="shared" si="1"/>
        <v>7.1669999999999998</v>
      </c>
      <c r="J41">
        <f t="shared" si="2"/>
        <v>11.926500000000001</v>
      </c>
      <c r="K41">
        <f t="shared" si="3"/>
        <v>9.8309999999999995</v>
      </c>
      <c r="L41">
        <f t="shared" si="4"/>
        <v>3.2</v>
      </c>
    </row>
    <row r="42" spans="1:12" x14ac:dyDescent="0.3">
      <c r="A42">
        <v>41</v>
      </c>
      <c r="B42">
        <v>8.6739999999999995</v>
      </c>
      <c r="C42">
        <v>12.053000000000001</v>
      </c>
      <c r="D42">
        <v>14.997</v>
      </c>
      <c r="E42">
        <v>3.5840000000000001</v>
      </c>
      <c r="F42" t="s">
        <v>7</v>
      </c>
      <c r="G42">
        <f t="shared" si="5"/>
        <v>14.997</v>
      </c>
      <c r="H42">
        <f t="shared" si="6"/>
        <v>12.053000000000001</v>
      </c>
      <c r="I42">
        <f t="shared" si="1"/>
        <v>8.3155000000000001</v>
      </c>
      <c r="J42">
        <f t="shared" si="2"/>
        <v>19.296500000000002</v>
      </c>
      <c r="K42">
        <f t="shared" si="3"/>
        <v>12.801500000000001</v>
      </c>
      <c r="L42">
        <f t="shared" si="4"/>
        <v>3.6894999999999998</v>
      </c>
    </row>
    <row r="43" spans="1:12" hidden="1" x14ac:dyDescent="0.3">
      <c r="A43">
        <v>42</v>
      </c>
      <c r="B43">
        <v>7.9569999999999999</v>
      </c>
      <c r="C43">
        <v>13.55</v>
      </c>
      <c r="D43">
        <v>23.596</v>
      </c>
      <c r="E43">
        <v>3.7949999999999999</v>
      </c>
      <c r="F43" t="s">
        <v>8</v>
      </c>
      <c r="G43">
        <f t="shared" si="5"/>
        <v>23.596</v>
      </c>
      <c r="H43">
        <f t="shared" si="6"/>
        <v>13.55</v>
      </c>
      <c r="I43">
        <f t="shared" si="1"/>
        <v>6.5225</v>
      </c>
      <c r="J43">
        <f t="shared" si="2"/>
        <v>19.115000000000002</v>
      </c>
      <c r="K43">
        <f t="shared" si="3"/>
        <v>13.304500000000001</v>
      </c>
      <c r="L43">
        <f t="shared" si="4"/>
        <v>3.593</v>
      </c>
    </row>
    <row r="44" spans="1:12" x14ac:dyDescent="0.3">
      <c r="A44">
        <v>43</v>
      </c>
      <c r="B44">
        <v>5.0880000000000001</v>
      </c>
      <c r="C44">
        <v>13.058999999999999</v>
      </c>
      <c r="D44">
        <v>14.634</v>
      </c>
      <c r="E44">
        <v>3.391</v>
      </c>
      <c r="F44" t="s">
        <v>7</v>
      </c>
      <c r="G44">
        <f t="shared" si="5"/>
        <v>14.634</v>
      </c>
      <c r="H44">
        <f t="shared" si="6"/>
        <v>13.058999999999999</v>
      </c>
      <c r="I44">
        <f t="shared" si="1"/>
        <v>5.1675000000000004</v>
      </c>
      <c r="J44">
        <f t="shared" si="2"/>
        <v>13.805</v>
      </c>
      <c r="K44">
        <f t="shared" si="3"/>
        <v>12.5045</v>
      </c>
      <c r="L44">
        <f t="shared" si="4"/>
        <v>3.411</v>
      </c>
    </row>
    <row r="45" spans="1:12" hidden="1" x14ac:dyDescent="0.3">
      <c r="A45">
        <v>44</v>
      </c>
      <c r="B45">
        <v>5.2469999999999999</v>
      </c>
      <c r="C45">
        <v>11.95</v>
      </c>
      <c r="D45">
        <v>12.976000000000001</v>
      </c>
      <c r="E45">
        <v>3.431</v>
      </c>
      <c r="F45" t="s">
        <v>8</v>
      </c>
      <c r="G45">
        <f t="shared" si="5"/>
        <v>12.976000000000001</v>
      </c>
      <c r="H45">
        <f t="shared" si="6"/>
        <v>11.95</v>
      </c>
      <c r="I45">
        <f t="shared" si="1"/>
        <v>6.4535</v>
      </c>
      <c r="J45">
        <f t="shared" si="2"/>
        <v>12.915500000000002</v>
      </c>
      <c r="K45">
        <f t="shared" si="3"/>
        <v>10.908999999999999</v>
      </c>
      <c r="L45">
        <f t="shared" si="4"/>
        <v>3.0194999999999999</v>
      </c>
    </row>
    <row r="46" spans="1:12" x14ac:dyDescent="0.3">
      <c r="A46">
        <v>45</v>
      </c>
      <c r="B46">
        <v>7.66</v>
      </c>
      <c r="C46">
        <v>9.8680000000000003</v>
      </c>
      <c r="D46">
        <v>12.855</v>
      </c>
      <c r="E46">
        <v>2.6080000000000001</v>
      </c>
      <c r="F46" t="s">
        <v>7</v>
      </c>
      <c r="G46">
        <f t="shared" si="5"/>
        <v>12.855</v>
      </c>
      <c r="H46">
        <f t="shared" si="6"/>
        <v>9.8680000000000003</v>
      </c>
      <c r="I46">
        <f t="shared" si="1"/>
        <v>7.2934999999999999</v>
      </c>
      <c r="J46">
        <f t="shared" si="2"/>
        <v>12.4505</v>
      </c>
      <c r="K46">
        <f t="shared" si="3"/>
        <v>9.5730000000000004</v>
      </c>
      <c r="L46">
        <f t="shared" si="4"/>
        <v>2.5225</v>
      </c>
    </row>
    <row r="47" spans="1:12" hidden="1" x14ac:dyDescent="0.3">
      <c r="A47">
        <v>46</v>
      </c>
      <c r="B47">
        <v>6.9269999999999996</v>
      </c>
      <c r="C47">
        <v>12.045999999999999</v>
      </c>
      <c r="D47">
        <v>9.2780000000000005</v>
      </c>
      <c r="E47">
        <v>2.4369999999999998</v>
      </c>
      <c r="F47" t="s">
        <v>8</v>
      </c>
      <c r="G47">
        <f t="shared" si="5"/>
        <v>12.045999999999999</v>
      </c>
      <c r="H47">
        <f t="shared" si="6"/>
        <v>9.2780000000000005</v>
      </c>
      <c r="I47">
        <f t="shared" si="1"/>
        <v>7.274</v>
      </c>
      <c r="J47">
        <f t="shared" si="2"/>
        <v>12.845499999999999</v>
      </c>
      <c r="K47">
        <f t="shared" si="3"/>
        <v>10.278</v>
      </c>
      <c r="L47">
        <f t="shared" si="4"/>
        <v>2.7210000000000001</v>
      </c>
    </row>
    <row r="48" spans="1:12" x14ac:dyDescent="0.3">
      <c r="A48">
        <v>47</v>
      </c>
      <c r="B48">
        <v>7.6210000000000004</v>
      </c>
      <c r="C48">
        <v>11.278</v>
      </c>
      <c r="D48">
        <v>13.645</v>
      </c>
      <c r="E48">
        <v>3.0049999999999999</v>
      </c>
      <c r="F48" t="s">
        <v>7</v>
      </c>
      <c r="G48">
        <f t="shared" si="5"/>
        <v>13.645</v>
      </c>
      <c r="H48">
        <f t="shared" si="6"/>
        <v>11.278</v>
      </c>
      <c r="I48">
        <f t="shared" si="1"/>
        <v>7.5960000000000001</v>
      </c>
      <c r="J48">
        <f t="shared" si="2"/>
        <v>12.774000000000001</v>
      </c>
      <c r="K48">
        <f t="shared" si="3"/>
        <v>10.407</v>
      </c>
      <c r="L48">
        <f t="shared" si="4"/>
        <v>2.8935</v>
      </c>
    </row>
    <row r="49" spans="1:12" hidden="1" x14ac:dyDescent="0.3">
      <c r="A49">
        <v>48</v>
      </c>
      <c r="B49">
        <v>7.5709999999999997</v>
      </c>
      <c r="C49">
        <v>11.903</v>
      </c>
      <c r="D49">
        <v>9.5359999999999996</v>
      </c>
      <c r="E49">
        <v>2.782</v>
      </c>
      <c r="F49" t="s">
        <v>8</v>
      </c>
      <c r="G49">
        <f t="shared" si="5"/>
        <v>11.903</v>
      </c>
      <c r="H49">
        <f t="shared" si="6"/>
        <v>9.5359999999999996</v>
      </c>
      <c r="I49">
        <f t="shared" si="1"/>
        <v>8.5485000000000007</v>
      </c>
      <c r="J49">
        <f t="shared" si="2"/>
        <v>12.0175</v>
      </c>
      <c r="K49">
        <f t="shared" si="3"/>
        <v>10.783999999999999</v>
      </c>
      <c r="L49">
        <f t="shared" si="4"/>
        <v>3.2715000000000001</v>
      </c>
    </row>
    <row r="50" spans="1:12" x14ac:dyDescent="0.3">
      <c r="A50">
        <v>49</v>
      </c>
      <c r="B50">
        <v>9.5259999999999998</v>
      </c>
      <c r="C50">
        <v>12.132</v>
      </c>
      <c r="D50">
        <v>12.032</v>
      </c>
      <c r="E50">
        <v>3.7610000000000001</v>
      </c>
      <c r="F50" t="s">
        <v>7</v>
      </c>
      <c r="G50">
        <f t="shared" si="5"/>
        <v>12.132</v>
      </c>
      <c r="H50">
        <f t="shared" si="6"/>
        <v>12.032</v>
      </c>
      <c r="I50">
        <f t="shared" si="1"/>
        <v>9.3844999999999992</v>
      </c>
      <c r="J50">
        <f t="shared" si="2"/>
        <v>18.748999999999999</v>
      </c>
      <c r="K50">
        <f t="shared" si="3"/>
        <v>11.846</v>
      </c>
      <c r="L50">
        <f t="shared" si="4"/>
        <v>3.9359999999999999</v>
      </c>
    </row>
    <row r="51" spans="1:12" hidden="1" x14ac:dyDescent="0.3">
      <c r="A51">
        <v>50</v>
      </c>
      <c r="B51">
        <v>9.2430000000000003</v>
      </c>
      <c r="C51">
        <v>11.66</v>
      </c>
      <c r="D51">
        <v>25.366</v>
      </c>
      <c r="E51">
        <v>4.1109999999999998</v>
      </c>
      <c r="F51" t="s">
        <v>8</v>
      </c>
      <c r="G51">
        <f t="shared" si="5"/>
        <v>25.366</v>
      </c>
      <c r="H51">
        <f t="shared" si="6"/>
        <v>11.66</v>
      </c>
      <c r="I51">
        <f t="shared" si="1"/>
        <v>7.8934999999999995</v>
      </c>
      <c r="J51">
        <f t="shared" si="2"/>
        <v>18.8995</v>
      </c>
      <c r="K51">
        <f t="shared" si="3"/>
        <v>11.522</v>
      </c>
      <c r="L51">
        <f t="shared" si="4"/>
        <v>3.3475000000000001</v>
      </c>
    </row>
    <row r="52" spans="1:12" x14ac:dyDescent="0.3">
      <c r="A52">
        <v>51</v>
      </c>
      <c r="B52">
        <v>6.5439999999999996</v>
      </c>
      <c r="C52">
        <v>12.433</v>
      </c>
      <c r="D52">
        <v>11.384</v>
      </c>
      <c r="E52">
        <v>2.5840000000000001</v>
      </c>
      <c r="F52" t="s">
        <v>7</v>
      </c>
      <c r="G52">
        <f t="shared" si="5"/>
        <v>12.433</v>
      </c>
      <c r="H52">
        <f t="shared" si="6"/>
        <v>11.384</v>
      </c>
      <c r="I52">
        <f t="shared" si="1"/>
        <v>6.1829999999999998</v>
      </c>
      <c r="J52">
        <f t="shared" si="2"/>
        <v>12.620999999999999</v>
      </c>
      <c r="K52">
        <f t="shared" si="3"/>
        <v>11.089</v>
      </c>
      <c r="L52">
        <f t="shared" si="4"/>
        <v>2.5895000000000001</v>
      </c>
    </row>
    <row r="53" spans="1:12" hidden="1" x14ac:dyDescent="0.3">
      <c r="A53">
        <v>52</v>
      </c>
      <c r="B53">
        <v>5.8220000000000001</v>
      </c>
      <c r="C53">
        <v>10.794</v>
      </c>
      <c r="D53">
        <v>12.808999999999999</v>
      </c>
      <c r="E53">
        <v>2.5950000000000002</v>
      </c>
      <c r="F53" t="s">
        <v>8</v>
      </c>
      <c r="G53">
        <f t="shared" si="5"/>
        <v>12.808999999999999</v>
      </c>
      <c r="H53">
        <f t="shared" si="6"/>
        <v>10.794</v>
      </c>
      <c r="I53">
        <f t="shared" si="1"/>
        <v>5.5344999999999995</v>
      </c>
      <c r="J53">
        <f t="shared" si="2"/>
        <v>14.01</v>
      </c>
      <c r="K53">
        <f t="shared" si="3"/>
        <v>12.912500000000001</v>
      </c>
      <c r="L53">
        <f t="shared" si="4"/>
        <v>3.3840000000000003</v>
      </c>
    </row>
    <row r="54" spans="1:12" x14ac:dyDescent="0.3">
      <c r="A54">
        <v>53</v>
      </c>
      <c r="B54">
        <v>5.2469999999999999</v>
      </c>
      <c r="C54">
        <v>15.211</v>
      </c>
      <c r="D54">
        <v>15.031000000000001</v>
      </c>
      <c r="E54">
        <v>4.173</v>
      </c>
      <c r="F54" t="s">
        <v>7</v>
      </c>
      <c r="G54">
        <f t="shared" si="5"/>
        <v>15.211</v>
      </c>
      <c r="H54">
        <f t="shared" si="6"/>
        <v>15.031000000000001</v>
      </c>
      <c r="I54">
        <f t="shared" si="1"/>
        <v>6.6014999999999997</v>
      </c>
      <c r="J54">
        <f t="shared" si="2"/>
        <v>13.028500000000001</v>
      </c>
      <c r="K54">
        <f t="shared" si="3"/>
        <v>12.6835</v>
      </c>
      <c r="L54">
        <f t="shared" si="4"/>
        <v>4.1040000000000001</v>
      </c>
    </row>
    <row r="55" spans="1:12" hidden="1" x14ac:dyDescent="0.3">
      <c r="A55">
        <v>54</v>
      </c>
      <c r="B55">
        <v>7.9560000000000004</v>
      </c>
      <c r="C55">
        <v>10.846</v>
      </c>
      <c r="D55">
        <v>10.336</v>
      </c>
      <c r="E55">
        <v>4.0350000000000001</v>
      </c>
      <c r="F55" t="s">
        <v>8</v>
      </c>
      <c r="G55">
        <f t="shared" si="5"/>
        <v>10.846</v>
      </c>
      <c r="H55">
        <f t="shared" si="6"/>
        <v>10.336</v>
      </c>
      <c r="I55">
        <f t="shared" si="1"/>
        <v>7.6135000000000002</v>
      </c>
      <c r="J55">
        <f t="shared" si="2"/>
        <v>11.5145</v>
      </c>
      <c r="K55">
        <f t="shared" si="3"/>
        <v>10.3545</v>
      </c>
      <c r="L55">
        <f t="shared" si="4"/>
        <v>3.3755000000000002</v>
      </c>
    </row>
    <row r="56" spans="1:12" x14ac:dyDescent="0.3">
      <c r="A56">
        <v>55</v>
      </c>
      <c r="B56">
        <v>7.2709999999999999</v>
      </c>
      <c r="C56">
        <v>12.183</v>
      </c>
      <c r="D56">
        <v>10.372999999999999</v>
      </c>
      <c r="E56">
        <v>2.7160000000000002</v>
      </c>
      <c r="F56" t="s">
        <v>7</v>
      </c>
      <c r="G56">
        <f t="shared" si="5"/>
        <v>12.183</v>
      </c>
      <c r="H56">
        <f t="shared" si="6"/>
        <v>10.372999999999999</v>
      </c>
      <c r="I56">
        <f t="shared" si="1"/>
        <v>7.91</v>
      </c>
      <c r="J56">
        <f t="shared" si="2"/>
        <v>12.0535</v>
      </c>
      <c r="K56">
        <f t="shared" si="3"/>
        <v>10.1555</v>
      </c>
      <c r="L56">
        <f t="shared" si="4"/>
        <v>2.9264999999999999</v>
      </c>
    </row>
    <row r="57" spans="1:12" hidden="1" x14ac:dyDescent="0.3">
      <c r="A57">
        <v>56</v>
      </c>
      <c r="B57">
        <v>8.5489999999999995</v>
      </c>
      <c r="C57">
        <v>9.9380000000000006</v>
      </c>
      <c r="D57">
        <v>11.923999999999999</v>
      </c>
      <c r="E57">
        <v>3.137</v>
      </c>
      <c r="F57" t="s">
        <v>8</v>
      </c>
      <c r="G57">
        <f t="shared" si="5"/>
        <v>11.923999999999999</v>
      </c>
      <c r="H57">
        <f t="shared" si="6"/>
        <v>9.9380000000000006</v>
      </c>
      <c r="I57">
        <f t="shared" si="1"/>
        <v>9.1739999999999995</v>
      </c>
      <c r="J57">
        <f t="shared" si="2"/>
        <v>12.202999999999999</v>
      </c>
      <c r="K57">
        <f t="shared" si="3"/>
        <v>10.103000000000002</v>
      </c>
      <c r="L57">
        <f t="shared" si="4"/>
        <v>3.351</v>
      </c>
    </row>
    <row r="58" spans="1:12" x14ac:dyDescent="0.3">
      <c r="A58">
        <v>57</v>
      </c>
      <c r="B58">
        <v>9.7989999999999995</v>
      </c>
      <c r="C58">
        <v>12.481999999999999</v>
      </c>
      <c r="D58">
        <v>10.268000000000001</v>
      </c>
      <c r="E58">
        <v>3.5649999999999999</v>
      </c>
      <c r="F58" t="s">
        <v>7</v>
      </c>
      <c r="G58">
        <f t="shared" si="5"/>
        <v>12.481999999999999</v>
      </c>
      <c r="H58">
        <f t="shared" si="6"/>
        <v>10.268000000000001</v>
      </c>
      <c r="I58">
        <f t="shared" si="1"/>
        <v>10.327</v>
      </c>
      <c r="J58">
        <f t="shared" si="2"/>
        <v>12.528499999999999</v>
      </c>
      <c r="K58">
        <f t="shared" si="3"/>
        <v>10.4025</v>
      </c>
      <c r="L58">
        <f t="shared" si="4"/>
        <v>3.6985000000000001</v>
      </c>
    </row>
    <row r="59" spans="1:12" hidden="1" x14ac:dyDescent="0.3">
      <c r="A59">
        <v>58</v>
      </c>
      <c r="B59">
        <v>10.855</v>
      </c>
      <c r="C59">
        <v>10.537000000000001</v>
      </c>
      <c r="D59">
        <v>12.574999999999999</v>
      </c>
      <c r="E59">
        <v>3.8319999999999999</v>
      </c>
      <c r="F59" t="s">
        <v>8</v>
      </c>
      <c r="G59">
        <f t="shared" si="5"/>
        <v>12.574999999999999</v>
      </c>
      <c r="H59">
        <f t="shared" si="6"/>
        <v>10.537000000000001</v>
      </c>
      <c r="I59">
        <f t="shared" si="1"/>
        <v>8.8760000000000012</v>
      </c>
      <c r="J59">
        <f t="shared" si="2"/>
        <v>13.177499999999998</v>
      </c>
      <c r="K59">
        <f t="shared" si="3"/>
        <v>10.662500000000001</v>
      </c>
      <c r="L59">
        <f t="shared" si="4"/>
        <v>3.8984999999999999</v>
      </c>
    </row>
    <row r="60" spans="1:12" x14ac:dyDescent="0.3">
      <c r="A60">
        <v>59</v>
      </c>
      <c r="B60">
        <v>6.8970000000000002</v>
      </c>
      <c r="C60">
        <v>13.78</v>
      </c>
      <c r="D60">
        <v>10.788</v>
      </c>
      <c r="E60">
        <v>3.9649999999999999</v>
      </c>
      <c r="F60" t="s">
        <v>7</v>
      </c>
      <c r="G60">
        <f t="shared" si="5"/>
        <v>13.78</v>
      </c>
      <c r="H60">
        <f t="shared" si="6"/>
        <v>10.788</v>
      </c>
      <c r="I60">
        <f t="shared" si="1"/>
        <v>6.9764999999999997</v>
      </c>
      <c r="J60">
        <f t="shared" si="2"/>
        <v>14.832999999999998</v>
      </c>
      <c r="K60">
        <f t="shared" si="3"/>
        <v>11.1165</v>
      </c>
      <c r="L60">
        <f t="shared" si="4"/>
        <v>3.8354999999999997</v>
      </c>
    </row>
    <row r="61" spans="1:12" hidden="1" x14ac:dyDescent="0.3">
      <c r="A61">
        <v>60</v>
      </c>
      <c r="B61">
        <v>7.056</v>
      </c>
      <c r="C61">
        <v>11.445</v>
      </c>
      <c r="D61">
        <v>15.885999999999999</v>
      </c>
      <c r="E61">
        <v>3.706</v>
      </c>
      <c r="F61" t="s">
        <v>8</v>
      </c>
      <c r="G61">
        <f t="shared" si="5"/>
        <v>15.885999999999999</v>
      </c>
      <c r="H61">
        <f t="shared" si="6"/>
        <v>11.445</v>
      </c>
      <c r="I61">
        <f t="shared" si="1"/>
        <v>7.3019999999999996</v>
      </c>
      <c r="J61">
        <f t="shared" si="2"/>
        <v>13.8675</v>
      </c>
      <c r="K61">
        <f t="shared" si="3"/>
        <v>11.275500000000001</v>
      </c>
      <c r="L61">
        <f t="shared" si="4"/>
        <v>3.1390000000000002</v>
      </c>
    </row>
    <row r="62" spans="1:12" x14ac:dyDescent="0.3">
      <c r="A62">
        <v>61</v>
      </c>
      <c r="B62">
        <v>7.548</v>
      </c>
      <c r="C62">
        <v>11.849</v>
      </c>
      <c r="D62">
        <v>11.106</v>
      </c>
      <c r="E62">
        <v>2.5720000000000001</v>
      </c>
      <c r="F62" t="s">
        <v>7</v>
      </c>
      <c r="G62">
        <f t="shared" si="5"/>
        <v>11.849</v>
      </c>
      <c r="H62">
        <f t="shared" si="6"/>
        <v>11.106</v>
      </c>
      <c r="I62">
        <f t="shared" si="1"/>
        <v>7.3369999999999997</v>
      </c>
      <c r="J62">
        <f t="shared" si="2"/>
        <v>11.874500000000001</v>
      </c>
      <c r="K62">
        <f t="shared" si="3"/>
        <v>10.395</v>
      </c>
      <c r="L62">
        <f t="shared" si="4"/>
        <v>2.4009999999999998</v>
      </c>
    </row>
    <row r="63" spans="1:12" hidden="1" x14ac:dyDescent="0.3">
      <c r="A63">
        <v>62</v>
      </c>
      <c r="B63">
        <v>7.1260000000000003</v>
      </c>
      <c r="C63">
        <v>9.6839999999999993</v>
      </c>
      <c r="D63">
        <v>11.9</v>
      </c>
      <c r="E63">
        <v>2.23</v>
      </c>
      <c r="F63" t="s">
        <v>8</v>
      </c>
      <c r="G63">
        <f t="shared" si="5"/>
        <v>11.9</v>
      </c>
      <c r="H63">
        <f t="shared" si="6"/>
        <v>9.6839999999999993</v>
      </c>
      <c r="I63">
        <f t="shared" si="1"/>
        <v>7.8574999999999999</v>
      </c>
      <c r="J63">
        <f t="shared" si="2"/>
        <v>12.269</v>
      </c>
      <c r="K63">
        <f t="shared" si="3"/>
        <v>10.465499999999999</v>
      </c>
      <c r="L63">
        <f t="shared" si="4"/>
        <v>2.5869999999999997</v>
      </c>
    </row>
    <row r="64" spans="1:12" x14ac:dyDescent="0.3">
      <c r="A64">
        <v>63</v>
      </c>
      <c r="B64">
        <v>8.5890000000000004</v>
      </c>
      <c r="C64">
        <v>11.247</v>
      </c>
      <c r="D64">
        <v>12.638</v>
      </c>
      <c r="E64">
        <v>2.944</v>
      </c>
      <c r="F64" t="s">
        <v>7</v>
      </c>
      <c r="G64">
        <f t="shared" si="5"/>
        <v>12.638</v>
      </c>
      <c r="H64">
        <f t="shared" si="6"/>
        <v>11.247</v>
      </c>
      <c r="I64">
        <f t="shared" si="1"/>
        <v>8.3940000000000001</v>
      </c>
      <c r="J64">
        <f t="shared" si="2"/>
        <v>13.074999999999999</v>
      </c>
      <c r="K64">
        <f t="shared" si="3"/>
        <v>11.535</v>
      </c>
      <c r="L64">
        <f t="shared" si="4"/>
        <v>2.9299999999999997</v>
      </c>
    </row>
    <row r="65" spans="1:12" hidden="1" x14ac:dyDescent="0.3">
      <c r="A65">
        <v>64</v>
      </c>
      <c r="B65">
        <v>8.1989999999999998</v>
      </c>
      <c r="C65">
        <v>11.823</v>
      </c>
      <c r="D65">
        <v>13.512</v>
      </c>
      <c r="E65">
        <v>2.9159999999999999</v>
      </c>
      <c r="F65" t="s">
        <v>8</v>
      </c>
      <c r="G65">
        <f t="shared" si="5"/>
        <v>13.512</v>
      </c>
      <c r="H65">
        <f t="shared" si="6"/>
        <v>11.823</v>
      </c>
      <c r="I65">
        <f t="shared" si="1"/>
        <v>9.2070000000000007</v>
      </c>
      <c r="J65">
        <f t="shared" si="2"/>
        <v>11.0245</v>
      </c>
      <c r="K65">
        <f t="shared" si="3"/>
        <v>9.34</v>
      </c>
      <c r="L65">
        <f t="shared" si="4"/>
        <v>3.1305000000000001</v>
      </c>
    </row>
    <row r="66" spans="1:12" x14ac:dyDescent="0.3">
      <c r="A66">
        <v>65</v>
      </c>
      <c r="B66">
        <v>10.215</v>
      </c>
      <c r="C66">
        <v>8.5370000000000008</v>
      </c>
      <c r="D66">
        <v>6.8570000000000002</v>
      </c>
      <c r="E66">
        <v>3.3450000000000002</v>
      </c>
      <c r="F66" t="s">
        <v>7</v>
      </c>
      <c r="G66">
        <f t="shared" si="5"/>
        <v>8.5370000000000008</v>
      </c>
      <c r="H66">
        <f t="shared" si="6"/>
        <v>6.8570000000000002</v>
      </c>
      <c r="I66">
        <f t="shared" si="1"/>
        <v>9.785499999999999</v>
      </c>
      <c r="J66">
        <f t="shared" si="2"/>
        <v>15.417999999999999</v>
      </c>
      <c r="K66">
        <f t="shared" si="3"/>
        <v>7.9954999999999998</v>
      </c>
      <c r="L66">
        <f t="shared" si="4"/>
        <v>3.5165000000000002</v>
      </c>
    </row>
    <row r="67" spans="1:12" hidden="1" x14ac:dyDescent="0.3">
      <c r="A67">
        <v>66</v>
      </c>
      <c r="B67">
        <v>9.3559999999999999</v>
      </c>
      <c r="C67">
        <v>9.1340000000000003</v>
      </c>
      <c r="D67">
        <v>22.298999999999999</v>
      </c>
      <c r="E67">
        <v>3.6880000000000002</v>
      </c>
      <c r="F67" t="s">
        <v>8</v>
      </c>
      <c r="G67">
        <f t="shared" si="5"/>
        <v>22.298999999999999</v>
      </c>
      <c r="H67">
        <f t="shared" si="6"/>
        <v>9.1340000000000003</v>
      </c>
      <c r="I67">
        <f t="shared" ref="I67:I73" si="7">AVERAGE(B67:B68)</f>
        <v>7.6095000000000006</v>
      </c>
      <c r="J67">
        <f t="shared" ref="J67:J73" si="8">AVERAGE(G67:G68)</f>
        <v>16.628999999999998</v>
      </c>
      <c r="K67">
        <f t="shared" ref="K67:K73" si="9">AVERAGE(H67:H68)</f>
        <v>9.3215000000000003</v>
      </c>
      <c r="L67">
        <f t="shared" ref="L67:L73" si="10">AVERAGE(E67:E68)</f>
        <v>3.2495000000000003</v>
      </c>
    </row>
    <row r="68" spans="1:12" x14ac:dyDescent="0.3">
      <c r="A68">
        <v>67</v>
      </c>
      <c r="B68">
        <v>5.8630000000000004</v>
      </c>
      <c r="C68">
        <v>10.959</v>
      </c>
      <c r="D68">
        <v>9.5090000000000003</v>
      </c>
      <c r="E68">
        <v>2.8109999999999999</v>
      </c>
      <c r="F68" t="s">
        <v>7</v>
      </c>
      <c r="G68">
        <f t="shared" ref="G68:G73" si="11">LARGE(C68:D68,1)</f>
        <v>10.959</v>
      </c>
      <c r="H68">
        <f t="shared" ref="H68:H73" si="12">LARGE(C68:D68,2)</f>
        <v>9.5090000000000003</v>
      </c>
      <c r="I68">
        <f t="shared" si="7"/>
        <v>6.048</v>
      </c>
      <c r="J68">
        <f t="shared" si="8"/>
        <v>11.259</v>
      </c>
      <c r="K68">
        <f t="shared" si="9"/>
        <v>9.6625000000000014</v>
      </c>
      <c r="L68">
        <f t="shared" si="10"/>
        <v>2.9009999999999998</v>
      </c>
    </row>
    <row r="69" spans="1:12" hidden="1" x14ac:dyDescent="0.3">
      <c r="A69">
        <v>68</v>
      </c>
      <c r="B69">
        <v>6.2329999999999997</v>
      </c>
      <c r="C69">
        <v>9.8160000000000007</v>
      </c>
      <c r="D69">
        <v>11.558999999999999</v>
      </c>
      <c r="E69">
        <v>2.9910000000000001</v>
      </c>
      <c r="F69" t="s">
        <v>8</v>
      </c>
      <c r="G69">
        <f t="shared" si="11"/>
        <v>11.558999999999999</v>
      </c>
      <c r="H69">
        <f t="shared" si="12"/>
        <v>9.8160000000000007</v>
      </c>
      <c r="I69">
        <f t="shared" si="7"/>
        <v>6.9254999999999995</v>
      </c>
      <c r="J69">
        <f t="shared" si="8"/>
        <v>9.4049999999999994</v>
      </c>
      <c r="K69">
        <f t="shared" si="9"/>
        <v>8.4740000000000002</v>
      </c>
      <c r="L69">
        <f t="shared" si="10"/>
        <v>3.2320000000000002</v>
      </c>
    </row>
    <row r="70" spans="1:12" x14ac:dyDescent="0.3">
      <c r="A70">
        <v>69</v>
      </c>
      <c r="B70">
        <v>7.6180000000000003</v>
      </c>
      <c r="C70">
        <v>7.1319999999999997</v>
      </c>
      <c r="D70">
        <v>7.2510000000000003</v>
      </c>
      <c r="E70">
        <v>3.4729999999999999</v>
      </c>
      <c r="F70" t="s">
        <v>7</v>
      </c>
      <c r="G70">
        <f t="shared" si="11"/>
        <v>7.2510000000000003</v>
      </c>
      <c r="H70">
        <f t="shared" si="12"/>
        <v>7.1319999999999997</v>
      </c>
      <c r="I70">
        <f t="shared" si="7"/>
        <v>6.7885</v>
      </c>
      <c r="J70">
        <f t="shared" si="8"/>
        <v>10.275</v>
      </c>
      <c r="K70">
        <f t="shared" si="9"/>
        <v>8.3674999999999997</v>
      </c>
      <c r="L70">
        <f t="shared" si="10"/>
        <v>3.1135000000000002</v>
      </c>
    </row>
    <row r="71" spans="1:12" hidden="1" x14ac:dyDescent="0.3">
      <c r="A71">
        <v>70</v>
      </c>
      <c r="B71">
        <v>5.9589999999999996</v>
      </c>
      <c r="C71">
        <v>13.298999999999999</v>
      </c>
      <c r="D71">
        <v>9.6029999999999998</v>
      </c>
      <c r="E71">
        <v>2.754</v>
      </c>
      <c r="F71" t="s">
        <v>8</v>
      </c>
      <c r="G71">
        <f t="shared" si="11"/>
        <v>13.298999999999999</v>
      </c>
      <c r="H71">
        <f t="shared" si="12"/>
        <v>9.6029999999999998</v>
      </c>
      <c r="I71">
        <f t="shared" si="7"/>
        <v>6.3384999999999998</v>
      </c>
      <c r="J71">
        <f t="shared" si="8"/>
        <v>11.667</v>
      </c>
      <c r="K71">
        <f t="shared" si="9"/>
        <v>9.26</v>
      </c>
      <c r="L71">
        <f t="shared" si="10"/>
        <v>2.6865000000000001</v>
      </c>
    </row>
    <row r="72" spans="1:12" x14ac:dyDescent="0.3">
      <c r="A72">
        <v>71</v>
      </c>
      <c r="B72">
        <v>6.718</v>
      </c>
      <c r="C72">
        <v>8.9169999999999998</v>
      </c>
      <c r="D72">
        <v>10.035</v>
      </c>
      <c r="E72">
        <v>2.6190000000000002</v>
      </c>
      <c r="F72" t="s">
        <v>7</v>
      </c>
      <c r="G72">
        <f t="shared" si="11"/>
        <v>10.035</v>
      </c>
      <c r="H72">
        <f t="shared" si="12"/>
        <v>8.9169999999999998</v>
      </c>
      <c r="I72">
        <f t="shared" si="7"/>
        <v>6.8075000000000001</v>
      </c>
      <c r="J72">
        <f t="shared" si="8"/>
        <v>10.617000000000001</v>
      </c>
      <c r="K72">
        <f t="shared" si="9"/>
        <v>9.5315000000000012</v>
      </c>
      <c r="L72">
        <f t="shared" si="10"/>
        <v>2.7885</v>
      </c>
    </row>
    <row r="73" spans="1:12" hidden="1" x14ac:dyDescent="0.3">
      <c r="A73">
        <v>72</v>
      </c>
      <c r="B73">
        <v>6.8970000000000002</v>
      </c>
      <c r="C73">
        <v>10.146000000000001</v>
      </c>
      <c r="D73">
        <v>11.199</v>
      </c>
      <c r="E73">
        <v>2.9580000000000002</v>
      </c>
      <c r="F73" t="s">
        <v>8</v>
      </c>
      <c r="G73">
        <f t="shared" si="11"/>
        <v>11.199</v>
      </c>
      <c r="H73">
        <f t="shared" si="12"/>
        <v>10.146000000000001</v>
      </c>
      <c r="I73">
        <f t="shared" si="7"/>
        <v>6.8970000000000002</v>
      </c>
      <c r="J73">
        <f t="shared" si="8"/>
        <v>11.199</v>
      </c>
      <c r="K73">
        <f t="shared" si="9"/>
        <v>10.146000000000001</v>
      </c>
      <c r="L73">
        <f t="shared" si="10"/>
        <v>2.9580000000000002</v>
      </c>
    </row>
  </sheetData>
  <autoFilter ref="A1:L73" xr:uid="{2F423CFD-A8CA-4F4F-9EE4-DC4C46186D82}">
    <filterColumn colId="5">
      <filters>
        <filter val="홀수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1등급</vt:lpstr>
      <vt:lpstr>2등급</vt:lpstr>
      <vt:lpstr>3등급</vt:lpstr>
      <vt:lpstr>기타</vt:lpstr>
      <vt:lpstr>비교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김민현</dc:creator>
  <cp:lastModifiedBy>김민현</cp:lastModifiedBy>
  <dcterms:created xsi:type="dcterms:W3CDTF">2021-11-25T08:32:03Z</dcterms:created>
  <dcterms:modified xsi:type="dcterms:W3CDTF">2021-11-29T12:59:58Z</dcterms:modified>
</cp:coreProperties>
</file>