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ji hong\Desktop\패컴\EXEL\"/>
    </mc:Choice>
  </mc:AlternateContent>
  <xr:revisionPtr revIDLastSave="0" documentId="13_ncr:1_{E3FC3806-3830-49EF-8792-B031850CCD8E}" xr6:coauthVersionLast="40" xr6:coauthVersionMax="40" xr10:uidLastSave="{00000000-0000-0000-0000-000000000000}"/>
  <bookViews>
    <workbookView xWindow="0" yWindow="0" windowWidth="12300" windowHeight="7248" activeTab="1" xr2:uid="{84A00ABE-CA38-4D8B-851A-75DE8DAC4A66}"/>
  </bookViews>
  <sheets>
    <sheet name="raw data1" sheetId="2" r:id="rId1"/>
    <sheet name="raw data2" sheetId="4" r:id="rId2"/>
    <sheet name="Ep13.dsum,daverage,dcount" sheetId="1" r:id="rId3"/>
    <sheet name="Ep14.dmax,dmin,dget" sheetId="3" r:id="rId4"/>
  </sheets>
  <definedNames>
    <definedName name="_xlnm._FilterDatabase" localSheetId="1" hidden="1">'raw data2'!$A$1:$D$117</definedName>
    <definedName name="movieDB">'raw data1'!$A:$M</definedName>
    <definedName name="MovieDB2">'raw data1'!$A:$M</definedName>
    <definedName name="orders">'raw data2'!$A:$D</definedName>
    <definedName name="오더스">'raw data2'!$A:$D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3" l="1"/>
  <c r="T3" i="3"/>
  <c r="Q6" i="3"/>
  <c r="R3" i="3"/>
  <c r="Q3" i="3"/>
  <c r="L6" i="3"/>
  <c r="N3" i="3"/>
  <c r="M3" i="3"/>
  <c r="L3" i="3"/>
  <c r="I6" i="3"/>
  <c r="I3" i="3"/>
  <c r="A6" i="3"/>
  <c r="D6" i="3"/>
  <c r="F3" i="3"/>
  <c r="E3" i="3"/>
  <c r="D3" i="3"/>
  <c r="AA7" i="1"/>
  <c r="AB4" i="1"/>
  <c r="AA4" i="1"/>
  <c r="Y4" i="1"/>
  <c r="X7" i="1"/>
  <c r="X4" i="1"/>
  <c r="U7" i="1"/>
  <c r="U4" i="1"/>
  <c r="Q7" i="1"/>
  <c r="Q4" i="1"/>
  <c r="N7" i="1"/>
  <c r="N4" i="1"/>
  <c r="K7" i="1"/>
  <c r="K4" i="1"/>
  <c r="G7" i="1"/>
  <c r="H4" i="1"/>
  <c r="G4" i="1"/>
  <c r="D7" i="1"/>
  <c r="E4" i="1"/>
  <c r="D4" i="1"/>
  <c r="A7" i="1"/>
  <c r="A4" i="1"/>
  <c r="C181" i="2"/>
  <c r="A181" i="2"/>
  <c r="C180" i="2"/>
  <c r="A180" i="2"/>
  <c r="C179" i="2"/>
  <c r="A179" i="2"/>
  <c r="C178" i="2"/>
  <c r="A178" i="2"/>
  <c r="C177" i="2"/>
  <c r="A177" i="2"/>
  <c r="C176" i="2"/>
  <c r="A176" i="2"/>
  <c r="C175" i="2"/>
  <c r="A175" i="2"/>
  <c r="C174" i="2"/>
  <c r="A174" i="2"/>
  <c r="C173" i="2"/>
  <c r="A173" i="2"/>
  <c r="C172" i="2"/>
  <c r="A172" i="2"/>
  <c r="C171" i="2"/>
  <c r="A171" i="2"/>
  <c r="C170" i="2"/>
  <c r="A170" i="2"/>
  <c r="C169" i="2"/>
  <c r="A169" i="2"/>
  <c r="C168" i="2"/>
  <c r="A168" i="2"/>
  <c r="C167" i="2"/>
  <c r="A167" i="2"/>
  <c r="C166" i="2"/>
  <c r="A166" i="2"/>
  <c r="C165" i="2"/>
  <c r="A165" i="2"/>
  <c r="C164" i="2"/>
  <c r="A164" i="2"/>
  <c r="C163" i="2"/>
  <c r="A163" i="2"/>
  <c r="C162" i="2"/>
  <c r="A162" i="2"/>
  <c r="C161" i="2"/>
  <c r="A161" i="2"/>
  <c r="C160" i="2"/>
  <c r="A160" i="2"/>
  <c r="C159" i="2"/>
  <c r="A159" i="2"/>
  <c r="C158" i="2"/>
  <c r="A158" i="2"/>
  <c r="C157" i="2"/>
  <c r="A157" i="2"/>
  <c r="C156" i="2"/>
  <c r="A156" i="2"/>
  <c r="C155" i="2"/>
  <c r="A155" i="2"/>
  <c r="C154" i="2"/>
  <c r="A154" i="2"/>
  <c r="C153" i="2"/>
  <c r="A153" i="2"/>
  <c r="C152" i="2"/>
  <c r="A152" i="2"/>
  <c r="C151" i="2"/>
  <c r="A151" i="2"/>
  <c r="C150" i="2"/>
  <c r="A150" i="2"/>
  <c r="C149" i="2"/>
  <c r="A149" i="2"/>
  <c r="C148" i="2"/>
  <c r="A148" i="2"/>
  <c r="C147" i="2"/>
  <c r="A147" i="2"/>
  <c r="C146" i="2"/>
  <c r="A146" i="2"/>
  <c r="C145" i="2"/>
  <c r="A145" i="2"/>
  <c r="C144" i="2"/>
  <c r="A144" i="2"/>
  <c r="C143" i="2"/>
  <c r="A143" i="2"/>
  <c r="C142" i="2"/>
  <c r="A142" i="2"/>
  <c r="C141" i="2"/>
  <c r="A141" i="2"/>
  <c r="C140" i="2"/>
  <c r="A140" i="2"/>
  <c r="C139" i="2"/>
  <c r="A139" i="2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A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</calcChain>
</file>

<file path=xl/sharedStrings.xml><?xml version="1.0" encoding="utf-8"?>
<sst xmlns="http://schemas.openxmlformats.org/spreadsheetml/2006/main" count="908" uniqueCount="253">
  <si>
    <t>DSUM</t>
    <phoneticPr fontId="1" type="noConversion"/>
  </si>
  <si>
    <t>DAVERAGE</t>
    <phoneticPr fontId="1" type="noConversion"/>
  </si>
  <si>
    <t>DCOUNT</t>
    <phoneticPr fontId="1" type="noConversion"/>
  </si>
  <si>
    <t>조건</t>
    <phoneticPr fontId="1" type="noConversion"/>
  </si>
  <si>
    <t>월</t>
    <phoneticPr fontId="1" type="noConversion"/>
  </si>
  <si>
    <t>순위</t>
  </si>
  <si>
    <t>영화명</t>
    <phoneticPr fontId="1" type="noConversion"/>
  </si>
  <si>
    <t>영화명</t>
  </si>
  <si>
    <t>개봉일</t>
  </si>
  <si>
    <t xml:space="preserve">매출액 </t>
  </si>
  <si>
    <t>매출액 점유율</t>
    <phoneticPr fontId="1" type="noConversion"/>
  </si>
  <si>
    <t xml:space="preserve">누적매출액 </t>
  </si>
  <si>
    <t xml:space="preserve">관객수 </t>
  </si>
  <si>
    <t xml:space="preserve">누적관객수 </t>
  </si>
  <si>
    <t xml:space="preserve">스크린수 </t>
  </si>
  <si>
    <t xml:space="preserve">상영횟수 </t>
  </si>
  <si>
    <t xml:space="preserve">대표국적 </t>
  </si>
  <si>
    <t xml:space="preserve">국적 </t>
  </si>
  <si>
    <t xml:space="preserve">배급사 </t>
  </si>
  <si>
    <t>쥬라기 월드: 폴른 킹덤</t>
  </si>
  <si>
    <t>미국</t>
  </si>
  <si>
    <t>유니버설픽쳐스인터내셔널 코리아(유)</t>
  </si>
  <si>
    <t>탐정: 리턴즈</t>
  </si>
  <si>
    <t>한국</t>
  </si>
  <si>
    <t>씨제이이앤엠(주)</t>
  </si>
  <si>
    <t>독전</t>
  </si>
  <si>
    <t>(주)넥스트엔터테인먼트월드(NEW)</t>
  </si>
  <si>
    <t>오션스8</t>
  </si>
  <si>
    <t>워너브러더스 코리아(주)</t>
  </si>
  <si>
    <t>마녀</t>
  </si>
  <si>
    <t>데드풀 2</t>
  </si>
  <si>
    <t>이십세기폭스코리아(주)</t>
  </si>
  <si>
    <t>아이 필 프리티</t>
  </si>
  <si>
    <t>(주)홈초이스</t>
  </si>
  <si>
    <t>극장판 포켓몬스터DP - 디아루가 VS 펄기아 VS 다크라이</t>
  </si>
  <si>
    <t>일본</t>
  </si>
  <si>
    <t>(주)이수C&amp;E</t>
  </si>
  <si>
    <t>유전</t>
  </si>
  <si>
    <t>(주)팝엔터테인먼트</t>
  </si>
  <si>
    <t>허스토리</t>
  </si>
  <si>
    <t>미드나잇 선</t>
  </si>
  <si>
    <t>씨네그루(주)키다리이엔티</t>
  </si>
  <si>
    <t>어벤져스: 인피니티 워</t>
  </si>
  <si>
    <t>월트디즈니컴퍼니코리아 유한책임회사</t>
  </si>
  <si>
    <t>시카리오: 데이 오브 솔다도</t>
  </si>
  <si>
    <t>㈜코리아스크린</t>
  </si>
  <si>
    <t>여중생A</t>
  </si>
  <si>
    <t>롯데컬처웍스(주)롯데엔터테인먼트</t>
  </si>
  <si>
    <t>트루스 오어 데어</t>
  </si>
  <si>
    <t>피터 래빗</t>
  </si>
  <si>
    <t>미국,영국,호주</t>
  </si>
  <si>
    <t>소니픽쳐스엔터테인먼트코리아주식회사극장배급지점</t>
  </si>
  <si>
    <t>한 솔로: 스타워즈 스토리</t>
  </si>
  <si>
    <t>버닝</t>
  </si>
  <si>
    <t>CGV아트하우스</t>
  </si>
  <si>
    <t>아일라</t>
  </si>
  <si>
    <t>터키</t>
  </si>
  <si>
    <t>(주)영화사 빅</t>
  </si>
  <si>
    <t>벅스 프렌즈</t>
  </si>
  <si>
    <t>중국</t>
  </si>
  <si>
    <t>(주)스톰픽쳐스코리아</t>
  </si>
  <si>
    <t>스탠바이, 웬디</t>
  </si>
  <si>
    <t>판씨네마(주)</t>
  </si>
  <si>
    <t>아바타</t>
  </si>
  <si>
    <t>주식회사 해리슨앤컴퍼니,이십세기폭스코리아(주)</t>
  </si>
  <si>
    <t>빅샤크: 매직체인지</t>
  </si>
  <si>
    <t>와이드 릴리즈(주)</t>
  </si>
  <si>
    <t>데자뷰</t>
  </si>
  <si>
    <t>개들의 섬</t>
  </si>
  <si>
    <t>디트로이트</t>
  </si>
  <si>
    <t>그린나래미디어(주)</t>
  </si>
  <si>
    <t>아이 캔 온리 이매진</t>
  </si>
  <si>
    <t>(주)영화사 그램,TCO(주)더콘텐츠온</t>
  </si>
  <si>
    <t>바르다가 사랑한 얼굴들</t>
  </si>
  <si>
    <t>프랑스</t>
  </si>
  <si>
    <t>(주)영화사 진진</t>
  </si>
  <si>
    <t>변산</t>
  </si>
  <si>
    <t>메가박스중앙(주)플러스엠</t>
  </si>
  <si>
    <t>토니스토리2: 고철왕국의 친구들</t>
  </si>
  <si>
    <t>독일</t>
  </si>
  <si>
    <t>(주)박수엔터테인먼트</t>
  </si>
  <si>
    <t>챔피언</t>
  </si>
  <si>
    <t>레슬러</t>
  </si>
  <si>
    <t>롯데쇼핑㈜롯데엔터테인먼트</t>
  </si>
  <si>
    <t>얼리맨</t>
  </si>
  <si>
    <t>영국</t>
  </si>
  <si>
    <t>안녕, 나의 소녀</t>
  </si>
  <si>
    <t>대만</t>
  </si>
  <si>
    <t>오드</t>
  </si>
  <si>
    <t>커다랗고 커다랗고 커다란 배</t>
  </si>
  <si>
    <t>덴마크</t>
  </si>
  <si>
    <t>예지림엔터테인먼트</t>
  </si>
  <si>
    <t>당갈</t>
  </si>
  <si>
    <t>인도</t>
  </si>
  <si>
    <t>그날, 바다</t>
  </si>
  <si>
    <t>(주)엣나인필름</t>
  </si>
  <si>
    <t>매직빈</t>
  </si>
  <si>
    <t>부르고뉴, 와인에서 찾은 인생</t>
  </si>
  <si>
    <t>(주)티캐스트</t>
  </si>
  <si>
    <t>레오나르도 다 빈치</t>
  </si>
  <si>
    <t>이탈리아</t>
  </si>
  <si>
    <t>(주)스마일이엔티</t>
  </si>
  <si>
    <t>루비 스팍스</t>
  </si>
  <si>
    <t>원더스트럭</t>
  </si>
  <si>
    <t>중2병이라도 사랑이 하고 싶어! 테이크 온 미</t>
  </si>
  <si>
    <t>마징가 Z: 인피니티</t>
  </si>
  <si>
    <t>콰이어트 플레이스</t>
  </si>
  <si>
    <t>다이노 헌터: 티렉스VS파키리노 대격돌</t>
  </si>
  <si>
    <t>위 베어 베어스: 베이비 베어스</t>
  </si>
  <si>
    <t>임을 위한 행진곡</t>
  </si>
  <si>
    <t>(주)알앤오엔터테인먼트</t>
  </si>
  <si>
    <t>콜 미 바이 유어 네임</t>
  </si>
  <si>
    <t>이탈리아,프랑스,브라질,미국</t>
  </si>
  <si>
    <t>5.18 힌츠페터 스토리</t>
  </si>
  <si>
    <t>(주)드림팩트엔터테인먼트</t>
  </si>
  <si>
    <t>트립 투 스페인</t>
  </si>
  <si>
    <t>아이 엠</t>
  </si>
  <si>
    <t>곤지암</t>
  </si>
  <si>
    <t>(주)쇼박스</t>
  </si>
  <si>
    <t>레디 플레이어 원</t>
  </si>
  <si>
    <t>램페이지</t>
  </si>
  <si>
    <t>바람 바람 바람</t>
  </si>
  <si>
    <t>지금 만나러 갑니다</t>
  </si>
  <si>
    <t>덕구</t>
  </si>
  <si>
    <t>7년의 밤</t>
  </si>
  <si>
    <t>나를 기억해</t>
  </si>
  <si>
    <t>레이디 버드</t>
  </si>
  <si>
    <t>번개맨과 신비의 섬</t>
  </si>
  <si>
    <t>힘컨텐츠(주),(주)디스테이션</t>
  </si>
  <si>
    <t>머니백</t>
  </si>
  <si>
    <t>(주)리틀빅픽쳐스</t>
  </si>
  <si>
    <t>퍼시픽 림: 업라이징</t>
  </si>
  <si>
    <t>살인소설</t>
  </si>
  <si>
    <t>(주)스톰픽쳐스코리아,(주)페퍼민트앤컴퍼니</t>
  </si>
  <si>
    <t>라이프 오브 파이</t>
  </si>
  <si>
    <t>정글번치: 최강 악당의 등장</t>
  </si>
  <si>
    <t>스파키</t>
  </si>
  <si>
    <t>미니특공대X</t>
  </si>
  <si>
    <t>(주)삼지애니메이션</t>
  </si>
  <si>
    <t>몬태나</t>
  </si>
  <si>
    <t>크리미널 스쿼드</t>
  </si>
  <si>
    <t>달링</t>
  </si>
  <si>
    <t>당신의 부탁</t>
  </si>
  <si>
    <t>문호 스트레이독스 [데드 애플]</t>
  </si>
  <si>
    <t>(주)애니플러스</t>
  </si>
  <si>
    <t>막달라 마리아: 부활의 증인</t>
  </si>
  <si>
    <t>소공녀</t>
  </si>
  <si>
    <t>리틀 포레스트</t>
  </si>
  <si>
    <t>사라진 밤</t>
  </si>
  <si>
    <t>궁합</t>
  </si>
  <si>
    <t>블랙 팬서</t>
  </si>
  <si>
    <t>툼레이더</t>
  </si>
  <si>
    <t>월요일이 사라졌다</t>
  </si>
  <si>
    <t>영국,미국,프랑스,벨기에</t>
  </si>
  <si>
    <t>셰이프 오브 워터: 사랑의 모양</t>
  </si>
  <si>
    <t>치즈인더트랩</t>
  </si>
  <si>
    <t>허리케인 하이스트</t>
  </si>
  <si>
    <t>나미야 잡화점의 기적</t>
  </si>
  <si>
    <t>더 포스트</t>
  </si>
  <si>
    <t>레드 스패로</t>
  </si>
  <si>
    <t>쓰리 빌보드</t>
  </si>
  <si>
    <t>게이트</t>
  </si>
  <si>
    <t>(주)제이앤씨미디어그룹</t>
  </si>
  <si>
    <t>플로리다 프로젝트</t>
  </si>
  <si>
    <t>50가지 그림자: 해방</t>
  </si>
  <si>
    <t>온리 더 브레이브</t>
  </si>
  <si>
    <t>프렌즈: 몬스터섬의비밀</t>
  </si>
  <si>
    <t>(주)스마일이엔티,(주)에스비에스콘텐츠허브</t>
  </si>
  <si>
    <t>패딩턴 2</t>
  </si>
  <si>
    <t>프랑스,영국</t>
  </si>
  <si>
    <t>로건 럭키</t>
  </si>
  <si>
    <t>팬텀 스레드</t>
  </si>
  <si>
    <t>펭이와 친구들의 남극대모험</t>
  </si>
  <si>
    <t>조선명탐정: 흡혈괴마의 비밀</t>
  </si>
  <si>
    <t>골든슬럼버</t>
  </si>
  <si>
    <t>그것만이 내 세상</t>
  </si>
  <si>
    <t>코코</t>
  </si>
  <si>
    <t>염력</t>
  </si>
  <si>
    <t>인시디어스4: 라스트 키</t>
  </si>
  <si>
    <t>흥부: 글로 세상을 바꾼 자</t>
  </si>
  <si>
    <t>신과함께-죄와 벌</t>
  </si>
  <si>
    <t>명탐정 코난:감벽의 관</t>
  </si>
  <si>
    <t>메이즈 러너: 데스 큐어</t>
  </si>
  <si>
    <t>12 솔져스</t>
  </si>
  <si>
    <t>마야2</t>
  </si>
  <si>
    <t>올 더 머니</t>
  </si>
  <si>
    <t>위대한 쇼맨</t>
  </si>
  <si>
    <t>타이타닉</t>
  </si>
  <si>
    <t>씨네힐,이십세기폭스코리아(주)</t>
  </si>
  <si>
    <t>더 포리너</t>
  </si>
  <si>
    <t>영국,중국</t>
  </si>
  <si>
    <t>(주)더블앤조이픽쳐스,TCO(주)더콘텐츠온</t>
  </si>
  <si>
    <t>반딧불이 딘딘</t>
  </si>
  <si>
    <t>지구: 놀라운 하루</t>
  </si>
  <si>
    <t>원더</t>
  </si>
  <si>
    <t>터닝메카드W: 반다인의 비밀 특별판</t>
  </si>
  <si>
    <t>(주)제이앤씨미디어그룹,(주)아컴스튜디오</t>
  </si>
  <si>
    <t>쥬만지: 새로운 세계</t>
  </si>
  <si>
    <t>페르디난드</t>
  </si>
  <si>
    <t>강철비</t>
  </si>
  <si>
    <t>커뮤터</t>
  </si>
  <si>
    <t>영국,미국</t>
  </si>
  <si>
    <t>1급기밀</t>
  </si>
  <si>
    <t>다운사이징</t>
  </si>
  <si>
    <t>극장판 포켓몬스터 너로 정했다!</t>
  </si>
  <si>
    <t>몬스터 패밀리</t>
  </si>
  <si>
    <t>뽀로로 극장판 공룡섬 대모험</t>
  </si>
  <si>
    <t>비밥바룰라</t>
  </si>
  <si>
    <t>너의 이름은.</t>
  </si>
  <si>
    <t>젝스키스 에이틴</t>
  </si>
  <si>
    <t>씨제이 씨지브이(CJ CGV)(주)</t>
  </si>
  <si>
    <t>극장판 레이디버그: 미라클스톤의 비밀</t>
  </si>
  <si>
    <t>패터슨</t>
  </si>
  <si>
    <t>프랑스,독일,미국</t>
  </si>
  <si>
    <t>쏘아올린 불꽃, 밑에서 볼까? 옆에서 볼까?</t>
  </si>
  <si>
    <t>리틀 뱀파이어</t>
  </si>
  <si>
    <t>독일,미국</t>
  </si>
  <si>
    <t>쿵푸몽키</t>
  </si>
  <si>
    <t>다키스트 아워</t>
  </si>
  <si>
    <t>극장판 프리파라 모두의 동경♪ 렛츠고☆프리파리</t>
  </si>
  <si>
    <t>스크린수</t>
    <phoneticPr fontId="1" type="noConversion"/>
  </si>
  <si>
    <t>&gt;=1000</t>
    <phoneticPr fontId="1" type="noConversion"/>
  </si>
  <si>
    <t>&gt;=4</t>
    <phoneticPr fontId="1" type="noConversion"/>
  </si>
  <si>
    <t>스크린수 1000회 이상인 상영횟수의 합</t>
    <phoneticPr fontId="1" type="noConversion"/>
  </si>
  <si>
    <t>한국</t>
    <phoneticPr fontId="1" type="noConversion"/>
  </si>
  <si>
    <t>&gt;=1200</t>
    <phoneticPr fontId="1" type="noConversion"/>
  </si>
  <si>
    <t>&gt;=5000</t>
    <phoneticPr fontId="1" type="noConversion"/>
  </si>
  <si>
    <t>DMAX</t>
    <phoneticPr fontId="1" type="noConversion"/>
  </si>
  <si>
    <t>DMIN</t>
    <phoneticPr fontId="1" type="noConversion"/>
  </si>
  <si>
    <t>DGET</t>
    <phoneticPr fontId="1" type="noConversion"/>
  </si>
  <si>
    <t>&lt;5000</t>
    <phoneticPr fontId="1" type="noConversion"/>
  </si>
  <si>
    <t>&lt;1000</t>
    <phoneticPr fontId="1" type="noConversion"/>
  </si>
  <si>
    <t>날짜</t>
    <phoneticPr fontId="1" type="noConversion"/>
  </si>
  <si>
    <t>주문ID</t>
  </si>
  <si>
    <t>항목</t>
  </si>
  <si>
    <t>금액</t>
  </si>
  <si>
    <t>퓨즈</t>
  </si>
  <si>
    <t>스위치</t>
  </si>
  <si>
    <t>코일</t>
  </si>
  <si>
    <t>저항기</t>
  </si>
  <si>
    <t>커패시터</t>
  </si>
  <si>
    <t>PCB</t>
  </si>
  <si>
    <t>컨버터</t>
  </si>
  <si>
    <t>커넥터</t>
  </si>
  <si>
    <t>퓨즈</t>
    <phoneticPr fontId="1" type="noConversion"/>
  </si>
  <si>
    <t>&gt;49000</t>
    <phoneticPr fontId="1" type="noConversion"/>
  </si>
  <si>
    <t>항목</t>
    <phoneticPr fontId="1" type="noConversion"/>
  </si>
  <si>
    <t>컨버터</t>
    <phoneticPr fontId="1" type="noConversion"/>
  </si>
  <si>
    <t>#NUM Error</t>
    <phoneticPr fontId="1" type="noConversion"/>
  </si>
  <si>
    <t>해당 조건에 맞는 값이 여러 개 이다</t>
    <phoneticPr fontId="1" type="noConversion"/>
  </si>
  <si>
    <t>#value</t>
    <phoneticPr fontId="1" type="noConversion"/>
  </si>
  <si>
    <t>해당 조건에 일치하는 값이 없다</t>
    <phoneticPr fontId="1" type="noConversion"/>
  </si>
  <si>
    <t>&gt;2018-06-20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</si>
</sst>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0.0%"/>
  </numFmts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1" fontId="0" fillId="0" borderId="0" xfId="1" applyFont="1" applyAlignment="1"/>
    <xf numFmtId="176" fontId="3" fillId="0" borderId="0" xfId="0" applyNumberFormat="1" applyFont="1" applyBorder="1"/>
    <xf numFmtId="176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77" fontId="3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NumberFormat="1" applyFont="1" applyBorder="1"/>
    <xf numFmtId="176" fontId="4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14" fontId="4" fillId="0" borderId="0" xfId="0" applyNumberFormat="1" applyFont="1" applyBorder="1" applyAlignment="1">
      <alignment vertical="center" wrapText="1"/>
    </xf>
    <xf numFmtId="3" fontId="4" fillId="0" borderId="0" xfId="0" applyNumberFormat="1" applyFont="1" applyBorder="1" applyAlignment="1">
      <alignment vertical="center" wrapText="1"/>
    </xf>
    <xf numFmtId="177" fontId="4" fillId="0" borderId="0" xfId="0" applyNumberFormat="1" applyFont="1" applyBorder="1" applyAlignment="1">
      <alignment vertical="center" wrapText="1"/>
    </xf>
    <xf numFmtId="176" fontId="4" fillId="0" borderId="0" xfId="0" applyNumberFormat="1" applyFont="1" applyBorder="1"/>
    <xf numFmtId="177" fontId="4" fillId="0" borderId="0" xfId="0" applyNumberFormat="1" applyFont="1" applyBorder="1"/>
    <xf numFmtId="41" fontId="0" fillId="0" borderId="3" xfId="0" applyNumberFormat="1" applyBorder="1"/>
    <xf numFmtId="0" fontId="0" fillId="0" borderId="0" xfId="0" applyFill="1" applyBorder="1"/>
    <xf numFmtId="41" fontId="0" fillId="2" borderId="0" xfId="1" applyFont="1" applyFill="1" applyAlignment="1"/>
    <xf numFmtId="0" fontId="0" fillId="2" borderId="0" xfId="0" applyFill="1"/>
    <xf numFmtId="0" fontId="0" fillId="0" borderId="7" xfId="0" applyBorder="1" applyAlignment="1">
      <alignment horizontal="center"/>
    </xf>
    <xf numFmtId="0" fontId="0" fillId="0" borderId="0" xfId="0" applyBorder="1"/>
    <xf numFmtId="14" fontId="0" fillId="0" borderId="3" xfId="0" applyNumberFormat="1" applyBorder="1"/>
    <xf numFmtId="0" fontId="0" fillId="0" borderId="8" xfId="0" applyBorder="1"/>
    <xf numFmtId="14" fontId="0" fillId="0" borderId="5" xfId="0" applyNumberFormat="1" applyBorder="1"/>
    <xf numFmtId="176" fontId="0" fillId="0" borderId="0" xfId="1" applyNumberFormat="1" applyFont="1" applyAlignment="1"/>
    <xf numFmtId="14" fontId="0" fillId="0" borderId="0" xfId="0" applyNumberFormat="1"/>
  </cellXfs>
  <cellStyles count="2"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7C98-809A-4160-A7D2-8105BF5467A4}">
  <dimension ref="A1:O181"/>
  <sheetViews>
    <sheetView workbookViewId="0">
      <selection sqref="A1:M1048576"/>
    </sheetView>
  </sheetViews>
  <sheetFormatPr defaultColWidth="9" defaultRowHeight="15.6"/>
  <cols>
    <col min="1" max="1" width="3.09765625" style="20" bestFit="1" customWidth="1"/>
    <col min="2" max="2" width="4.8984375" style="20" bestFit="1" customWidth="1"/>
    <col min="3" max="3" width="8.19921875" style="13" customWidth="1"/>
    <col min="4" max="4" width="26" style="13" hidden="1" customWidth="1"/>
    <col min="5" max="5" width="9.69921875" style="13" bestFit="1" customWidth="1"/>
    <col min="6" max="6" width="12.59765625" style="13" bestFit="1" customWidth="1"/>
    <col min="7" max="7" width="12.19921875" style="21" bestFit="1" customWidth="1"/>
    <col min="8" max="8" width="13.59765625" style="13" bestFit="1" customWidth="1"/>
    <col min="9" max="9" width="8.5" style="13" bestFit="1" customWidth="1"/>
    <col min="10" max="10" width="9.69921875" style="13" bestFit="1" customWidth="1"/>
    <col min="11" max="12" width="8.09765625" style="13" bestFit="1" customWidth="1"/>
    <col min="13" max="13" width="8" style="13" bestFit="1" customWidth="1"/>
    <col min="14" max="14" width="0" style="13" hidden="1" customWidth="1"/>
    <col min="15" max="15" width="9.59765625" style="13" hidden="1" customWidth="1"/>
    <col min="16" max="16384" width="9" style="13"/>
  </cols>
  <sheetData>
    <row r="1" spans="1:15">
      <c r="A1" s="9" t="s">
        <v>4</v>
      </c>
      <c r="B1" s="10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2" t="s">
        <v>10</v>
      </c>
      <c r="H1" s="11" t="s">
        <v>11</v>
      </c>
      <c r="I1" s="11" t="s">
        <v>12</v>
      </c>
      <c r="J1" s="11" t="s">
        <v>13</v>
      </c>
      <c r="K1" s="11" t="s">
        <v>14</v>
      </c>
      <c r="L1" s="11" t="s">
        <v>15</v>
      </c>
      <c r="M1" s="11" t="s">
        <v>16</v>
      </c>
      <c r="N1" s="11" t="s">
        <v>17</v>
      </c>
      <c r="O1" s="11" t="s">
        <v>18</v>
      </c>
    </row>
    <row r="2" spans="1:15" ht="62.4">
      <c r="A2" s="14">
        <f>MONTH("2018-6-1")</f>
        <v>6</v>
      </c>
      <c r="B2" s="15">
        <v>1</v>
      </c>
      <c r="C2" s="16" t="str">
        <f t="shared" ref="C2:C65" si="0">LEFT(D2,2)&amp;"****"</f>
        <v>쥬라****</v>
      </c>
      <c r="D2" s="16" t="s">
        <v>19</v>
      </c>
      <c r="E2" s="17">
        <v>43257</v>
      </c>
      <c r="F2" s="18">
        <v>48575547937</v>
      </c>
      <c r="G2" s="19">
        <v>0.372</v>
      </c>
      <c r="H2" s="18">
        <v>48575547937</v>
      </c>
      <c r="I2" s="18">
        <v>5519169</v>
      </c>
      <c r="J2" s="18">
        <v>5519169</v>
      </c>
      <c r="K2" s="18">
        <v>1972</v>
      </c>
      <c r="L2" s="18">
        <v>138630</v>
      </c>
      <c r="M2" s="16" t="s">
        <v>20</v>
      </c>
      <c r="N2" s="16" t="s">
        <v>20</v>
      </c>
      <c r="O2" s="16" t="s">
        <v>21</v>
      </c>
    </row>
    <row r="3" spans="1:15" ht="31.2">
      <c r="A3" s="14">
        <f t="shared" ref="A3:A31" si="1">MONTH("2018-6-1")</f>
        <v>6</v>
      </c>
      <c r="B3" s="15">
        <v>2</v>
      </c>
      <c r="C3" s="16" t="str">
        <f t="shared" si="0"/>
        <v>탐정****</v>
      </c>
      <c r="D3" s="16" t="s">
        <v>22</v>
      </c>
      <c r="E3" s="17">
        <v>43264</v>
      </c>
      <c r="F3" s="18">
        <v>22851764720</v>
      </c>
      <c r="G3" s="19">
        <v>0.17499999999999999</v>
      </c>
      <c r="H3" s="18">
        <v>22895502720</v>
      </c>
      <c r="I3" s="18">
        <v>2672554</v>
      </c>
      <c r="J3" s="18">
        <v>2677388</v>
      </c>
      <c r="K3" s="18">
        <v>1137</v>
      </c>
      <c r="L3" s="18">
        <v>85744</v>
      </c>
      <c r="M3" s="16" t="s">
        <v>23</v>
      </c>
      <c r="N3" s="16" t="s">
        <v>23</v>
      </c>
      <c r="O3" s="16" t="s">
        <v>24</v>
      </c>
    </row>
    <row r="4" spans="1:15" ht="62.4">
      <c r="A4" s="14">
        <f t="shared" si="1"/>
        <v>6</v>
      </c>
      <c r="B4" s="15">
        <v>3</v>
      </c>
      <c r="C4" s="16" t="str">
        <f t="shared" si="0"/>
        <v>독전****</v>
      </c>
      <c r="D4" s="16" t="s">
        <v>25</v>
      </c>
      <c r="E4" s="17">
        <v>43242</v>
      </c>
      <c r="F4" s="18">
        <v>21853410652</v>
      </c>
      <c r="G4" s="19">
        <v>0.16699999999999901</v>
      </c>
      <c r="H4" s="18">
        <v>43314002813</v>
      </c>
      <c r="I4" s="18">
        <v>2494080</v>
      </c>
      <c r="J4" s="18">
        <v>5043771</v>
      </c>
      <c r="K4" s="18">
        <v>1532</v>
      </c>
      <c r="L4" s="18">
        <v>79290</v>
      </c>
      <c r="M4" s="16" t="s">
        <v>23</v>
      </c>
      <c r="N4" s="16" t="s">
        <v>23</v>
      </c>
      <c r="O4" s="16" t="s">
        <v>26</v>
      </c>
    </row>
    <row r="5" spans="1:15" ht="46.8">
      <c r="A5" s="14">
        <f t="shared" si="1"/>
        <v>6</v>
      </c>
      <c r="B5" s="15">
        <v>4</v>
      </c>
      <c r="C5" s="16" t="str">
        <f t="shared" si="0"/>
        <v>오션****</v>
      </c>
      <c r="D5" s="16" t="s">
        <v>27</v>
      </c>
      <c r="E5" s="17">
        <v>43264</v>
      </c>
      <c r="F5" s="18">
        <v>10972422166</v>
      </c>
      <c r="G5" s="19">
        <v>8.4000000000000005E-2</v>
      </c>
      <c r="H5" s="18">
        <v>10978254166</v>
      </c>
      <c r="I5" s="18">
        <v>1251725</v>
      </c>
      <c r="J5" s="18">
        <v>1252373</v>
      </c>
      <c r="K5" s="18">
        <v>837</v>
      </c>
      <c r="L5" s="18">
        <v>50481</v>
      </c>
      <c r="M5" s="16" t="s">
        <v>20</v>
      </c>
      <c r="N5" s="16" t="s">
        <v>20</v>
      </c>
      <c r="O5" s="16" t="s">
        <v>28</v>
      </c>
    </row>
    <row r="6" spans="1:15" ht="46.8">
      <c r="A6" s="14">
        <f t="shared" si="1"/>
        <v>6</v>
      </c>
      <c r="B6" s="15">
        <v>5</v>
      </c>
      <c r="C6" s="16" t="str">
        <f t="shared" si="0"/>
        <v>마녀****</v>
      </c>
      <c r="D6" s="16" t="s">
        <v>29</v>
      </c>
      <c r="E6" s="17">
        <v>43278</v>
      </c>
      <c r="F6" s="18">
        <v>5547497752</v>
      </c>
      <c r="G6" s="19">
        <v>4.2000000000000003E-2</v>
      </c>
      <c r="H6" s="18">
        <v>5547497752</v>
      </c>
      <c r="I6" s="18">
        <v>661965</v>
      </c>
      <c r="J6" s="18">
        <v>661965</v>
      </c>
      <c r="K6" s="18">
        <v>1054</v>
      </c>
      <c r="L6" s="18">
        <v>16847</v>
      </c>
      <c r="M6" s="16" t="s">
        <v>23</v>
      </c>
      <c r="N6" s="16" t="s">
        <v>23</v>
      </c>
      <c r="O6" s="16" t="s">
        <v>28</v>
      </c>
    </row>
    <row r="7" spans="1:15" ht="46.8">
      <c r="A7" s="14">
        <f t="shared" si="1"/>
        <v>6</v>
      </c>
      <c r="B7" s="15">
        <v>6</v>
      </c>
      <c r="C7" s="16" t="str">
        <f t="shared" si="0"/>
        <v>데드****</v>
      </c>
      <c r="D7" s="16" t="s">
        <v>30</v>
      </c>
      <c r="E7" s="17">
        <v>43236</v>
      </c>
      <c r="F7" s="18">
        <v>3577072164</v>
      </c>
      <c r="G7" s="19">
        <v>2.7E-2</v>
      </c>
      <c r="H7" s="18">
        <v>34174783339</v>
      </c>
      <c r="I7" s="18">
        <v>396993</v>
      </c>
      <c r="J7" s="18">
        <v>3783341</v>
      </c>
      <c r="K7" s="18">
        <v>770</v>
      </c>
      <c r="L7" s="18">
        <v>21960</v>
      </c>
      <c r="M7" s="16" t="s">
        <v>20</v>
      </c>
      <c r="N7" s="16" t="s">
        <v>20</v>
      </c>
      <c r="O7" s="16" t="s">
        <v>31</v>
      </c>
    </row>
    <row r="8" spans="1:15" ht="31.2">
      <c r="A8" s="14">
        <f t="shared" si="1"/>
        <v>6</v>
      </c>
      <c r="B8" s="15">
        <v>7</v>
      </c>
      <c r="C8" s="16" t="str">
        <f t="shared" si="0"/>
        <v>아이****</v>
      </c>
      <c r="D8" s="16" t="s">
        <v>32</v>
      </c>
      <c r="E8" s="17">
        <v>43257</v>
      </c>
      <c r="F8" s="18">
        <v>2030513900</v>
      </c>
      <c r="G8" s="19">
        <v>1.6E-2</v>
      </c>
      <c r="H8" s="18">
        <v>2031705900</v>
      </c>
      <c r="I8" s="18">
        <v>229346</v>
      </c>
      <c r="J8" s="18">
        <v>229495</v>
      </c>
      <c r="K8" s="18">
        <v>213</v>
      </c>
      <c r="L8" s="18">
        <v>11297</v>
      </c>
      <c r="M8" s="16" t="s">
        <v>20</v>
      </c>
      <c r="N8" s="16" t="s">
        <v>20</v>
      </c>
      <c r="O8" s="16" t="s">
        <v>33</v>
      </c>
    </row>
    <row r="9" spans="1:15" ht="31.2">
      <c r="A9" s="14">
        <f t="shared" si="1"/>
        <v>6</v>
      </c>
      <c r="B9" s="15">
        <v>8</v>
      </c>
      <c r="C9" s="16" t="str">
        <f t="shared" si="0"/>
        <v>극장****</v>
      </c>
      <c r="D9" s="16" t="s">
        <v>34</v>
      </c>
      <c r="E9" s="17">
        <v>43257</v>
      </c>
      <c r="F9" s="18">
        <v>1388591900</v>
      </c>
      <c r="G9" s="19">
        <v>1.0999999999999999E-2</v>
      </c>
      <c r="H9" s="18">
        <v>1388591900</v>
      </c>
      <c r="I9" s="18">
        <v>182545</v>
      </c>
      <c r="J9" s="18">
        <v>182545</v>
      </c>
      <c r="K9" s="18">
        <v>588</v>
      </c>
      <c r="L9" s="18">
        <v>6784</v>
      </c>
      <c r="M9" s="16" t="s">
        <v>35</v>
      </c>
      <c r="N9" s="16" t="s">
        <v>35</v>
      </c>
      <c r="O9" s="16" t="s">
        <v>36</v>
      </c>
    </row>
    <row r="10" spans="1:15" ht="31.2">
      <c r="A10" s="14">
        <f t="shared" si="1"/>
        <v>6</v>
      </c>
      <c r="B10" s="15">
        <v>9</v>
      </c>
      <c r="C10" s="16" t="str">
        <f t="shared" si="0"/>
        <v>유전****</v>
      </c>
      <c r="D10" s="16" t="s">
        <v>37</v>
      </c>
      <c r="E10" s="17">
        <v>43258</v>
      </c>
      <c r="F10" s="18">
        <v>1536786325</v>
      </c>
      <c r="G10" s="19">
        <v>1.2E-2</v>
      </c>
      <c r="H10" s="18">
        <v>1536786325</v>
      </c>
      <c r="I10" s="18">
        <v>174223</v>
      </c>
      <c r="J10" s="18">
        <v>174223</v>
      </c>
      <c r="K10" s="18">
        <v>422</v>
      </c>
      <c r="L10" s="18">
        <v>9113</v>
      </c>
      <c r="M10" s="16" t="s">
        <v>20</v>
      </c>
      <c r="N10" s="16" t="s">
        <v>20</v>
      </c>
      <c r="O10" s="16" t="s">
        <v>38</v>
      </c>
    </row>
    <row r="11" spans="1:15" ht="62.4">
      <c r="A11" s="14">
        <f t="shared" si="1"/>
        <v>6</v>
      </c>
      <c r="B11" s="15">
        <v>10</v>
      </c>
      <c r="C11" s="16" t="str">
        <f t="shared" si="0"/>
        <v>허스****</v>
      </c>
      <c r="D11" s="16" t="s">
        <v>39</v>
      </c>
      <c r="E11" s="17">
        <v>43278</v>
      </c>
      <c r="F11" s="18">
        <v>1216916649</v>
      </c>
      <c r="G11" s="19">
        <v>8.9999999999999993E-3</v>
      </c>
      <c r="H11" s="18">
        <v>1216916649</v>
      </c>
      <c r="I11" s="18">
        <v>169330</v>
      </c>
      <c r="J11" s="18">
        <v>169330</v>
      </c>
      <c r="K11" s="18">
        <v>696</v>
      </c>
      <c r="L11" s="18">
        <v>10038</v>
      </c>
      <c r="M11" s="16" t="s">
        <v>23</v>
      </c>
      <c r="N11" s="16" t="s">
        <v>23</v>
      </c>
      <c r="O11" s="16" t="s">
        <v>26</v>
      </c>
    </row>
    <row r="12" spans="1:15" ht="46.8">
      <c r="A12" s="14">
        <f t="shared" si="1"/>
        <v>6</v>
      </c>
      <c r="B12" s="15">
        <v>11</v>
      </c>
      <c r="C12" s="16" t="str">
        <f t="shared" si="0"/>
        <v>미드****</v>
      </c>
      <c r="D12" s="16" t="s">
        <v>40</v>
      </c>
      <c r="E12" s="17">
        <v>43272</v>
      </c>
      <c r="F12" s="18">
        <v>1277894600</v>
      </c>
      <c r="G12" s="19">
        <v>0.01</v>
      </c>
      <c r="H12" s="18">
        <v>1277894600</v>
      </c>
      <c r="I12" s="18">
        <v>151708</v>
      </c>
      <c r="J12" s="18">
        <v>151708</v>
      </c>
      <c r="K12" s="18">
        <v>472</v>
      </c>
      <c r="L12" s="18">
        <v>8199</v>
      </c>
      <c r="M12" s="16" t="s">
        <v>20</v>
      </c>
      <c r="N12" s="16" t="s">
        <v>20</v>
      </c>
      <c r="O12" s="16" t="s">
        <v>41</v>
      </c>
    </row>
    <row r="13" spans="1:15" ht="62.4">
      <c r="A13" s="14">
        <f t="shared" si="1"/>
        <v>6</v>
      </c>
      <c r="B13" s="15">
        <v>12</v>
      </c>
      <c r="C13" s="16" t="str">
        <f t="shared" si="0"/>
        <v>어벤****</v>
      </c>
      <c r="D13" s="16" t="s">
        <v>42</v>
      </c>
      <c r="E13" s="17">
        <v>43215</v>
      </c>
      <c r="F13" s="18">
        <v>1298628200</v>
      </c>
      <c r="G13" s="19">
        <v>0.01</v>
      </c>
      <c r="H13" s="18">
        <v>99825092869</v>
      </c>
      <c r="I13" s="18">
        <v>137881</v>
      </c>
      <c r="J13" s="18">
        <v>11202637</v>
      </c>
      <c r="K13" s="18">
        <v>451</v>
      </c>
      <c r="L13" s="18">
        <v>6941</v>
      </c>
      <c r="M13" s="16" t="s">
        <v>20</v>
      </c>
      <c r="N13" s="16" t="s">
        <v>20</v>
      </c>
      <c r="O13" s="16" t="s">
        <v>43</v>
      </c>
    </row>
    <row r="14" spans="1:15" ht="31.2">
      <c r="A14" s="14">
        <f t="shared" si="1"/>
        <v>6</v>
      </c>
      <c r="B14" s="15">
        <v>13</v>
      </c>
      <c r="C14" s="16" t="str">
        <f t="shared" si="0"/>
        <v>시카****</v>
      </c>
      <c r="D14" s="16" t="s">
        <v>44</v>
      </c>
      <c r="E14" s="17">
        <v>43278</v>
      </c>
      <c r="F14" s="18">
        <v>1004745900</v>
      </c>
      <c r="G14" s="19">
        <v>8.0000000000000002E-3</v>
      </c>
      <c r="H14" s="18">
        <v>1004745900</v>
      </c>
      <c r="I14" s="18">
        <v>124017</v>
      </c>
      <c r="J14" s="18">
        <v>124017</v>
      </c>
      <c r="K14" s="18">
        <v>261</v>
      </c>
      <c r="L14" s="18">
        <v>4559</v>
      </c>
      <c r="M14" s="16" t="s">
        <v>20</v>
      </c>
      <c r="N14" s="16" t="s">
        <v>20</v>
      </c>
      <c r="O14" s="16" t="s">
        <v>45</v>
      </c>
    </row>
    <row r="15" spans="1:15" ht="62.4">
      <c r="A15" s="14">
        <f t="shared" si="1"/>
        <v>6</v>
      </c>
      <c r="B15" s="15">
        <v>14</v>
      </c>
      <c r="C15" s="16" t="str">
        <f t="shared" si="0"/>
        <v>여중****</v>
      </c>
      <c r="D15" s="16" t="s">
        <v>46</v>
      </c>
      <c r="E15" s="17">
        <v>43271</v>
      </c>
      <c r="F15" s="18">
        <v>724160600</v>
      </c>
      <c r="G15" s="19">
        <v>6.0000000000000001E-3</v>
      </c>
      <c r="H15" s="18">
        <v>724160600</v>
      </c>
      <c r="I15" s="18">
        <v>86842</v>
      </c>
      <c r="J15" s="18">
        <v>86842</v>
      </c>
      <c r="K15" s="18">
        <v>479</v>
      </c>
      <c r="L15" s="18">
        <v>9393</v>
      </c>
      <c r="M15" s="16" t="s">
        <v>23</v>
      </c>
      <c r="N15" s="16" t="s">
        <v>23</v>
      </c>
      <c r="O15" s="16" t="s">
        <v>47</v>
      </c>
    </row>
    <row r="16" spans="1:15" ht="62.4">
      <c r="A16" s="14">
        <f t="shared" si="1"/>
        <v>6</v>
      </c>
      <c r="B16" s="15">
        <v>15</v>
      </c>
      <c r="C16" s="16" t="str">
        <f t="shared" si="0"/>
        <v>트루****</v>
      </c>
      <c r="D16" s="16" t="s">
        <v>48</v>
      </c>
      <c r="E16" s="17">
        <v>43242</v>
      </c>
      <c r="F16" s="18">
        <v>699449900</v>
      </c>
      <c r="G16" s="19">
        <v>5.0000000000000001E-3</v>
      </c>
      <c r="H16" s="18">
        <v>2645140400</v>
      </c>
      <c r="I16" s="18">
        <v>80522</v>
      </c>
      <c r="J16" s="18">
        <v>310695</v>
      </c>
      <c r="K16" s="18">
        <v>341</v>
      </c>
      <c r="L16" s="18">
        <v>4144</v>
      </c>
      <c r="M16" s="16" t="s">
        <v>20</v>
      </c>
      <c r="N16" s="16" t="s">
        <v>20</v>
      </c>
      <c r="O16" s="16" t="s">
        <v>21</v>
      </c>
    </row>
    <row r="17" spans="1:15" ht="78">
      <c r="A17" s="14">
        <f t="shared" si="1"/>
        <v>6</v>
      </c>
      <c r="B17" s="15">
        <v>16</v>
      </c>
      <c r="C17" s="16" t="str">
        <f t="shared" si="0"/>
        <v>피터****</v>
      </c>
      <c r="D17" s="16" t="s">
        <v>49</v>
      </c>
      <c r="E17" s="17">
        <v>43236</v>
      </c>
      <c r="F17" s="18">
        <v>546741200</v>
      </c>
      <c r="G17" s="19">
        <v>4.0000000000000001E-3</v>
      </c>
      <c r="H17" s="18">
        <v>3002378600</v>
      </c>
      <c r="I17" s="18">
        <v>69322</v>
      </c>
      <c r="J17" s="18">
        <v>387794</v>
      </c>
      <c r="K17" s="18">
        <v>429</v>
      </c>
      <c r="L17" s="18">
        <v>2880</v>
      </c>
      <c r="M17" s="16" t="s">
        <v>20</v>
      </c>
      <c r="N17" s="16" t="s">
        <v>50</v>
      </c>
      <c r="O17" s="16" t="s">
        <v>51</v>
      </c>
    </row>
    <row r="18" spans="1:15" ht="62.4">
      <c r="A18" s="14">
        <f t="shared" si="1"/>
        <v>6</v>
      </c>
      <c r="B18" s="15">
        <v>17</v>
      </c>
      <c r="C18" s="16" t="str">
        <f t="shared" si="0"/>
        <v>한 ****</v>
      </c>
      <c r="D18" s="16" t="s">
        <v>52</v>
      </c>
      <c r="E18" s="17">
        <v>43244</v>
      </c>
      <c r="F18" s="18">
        <v>436828239</v>
      </c>
      <c r="G18" s="19">
        <v>3.0000000000000001E-3</v>
      </c>
      <c r="H18" s="18">
        <v>1964276778</v>
      </c>
      <c r="I18" s="18">
        <v>48045</v>
      </c>
      <c r="J18" s="18">
        <v>213980</v>
      </c>
      <c r="K18" s="18">
        <v>384</v>
      </c>
      <c r="L18" s="18">
        <v>3419</v>
      </c>
      <c r="M18" s="16" t="s">
        <v>20</v>
      </c>
      <c r="N18" s="16" t="s">
        <v>20</v>
      </c>
      <c r="O18" s="16" t="s">
        <v>43</v>
      </c>
    </row>
    <row r="19" spans="1:15" ht="31.2">
      <c r="A19" s="14">
        <f t="shared" si="1"/>
        <v>6</v>
      </c>
      <c r="B19" s="15">
        <v>18</v>
      </c>
      <c r="C19" s="16" t="str">
        <f t="shared" si="0"/>
        <v>버닝****</v>
      </c>
      <c r="D19" s="16" t="s">
        <v>53</v>
      </c>
      <c r="E19" s="17">
        <v>43237</v>
      </c>
      <c r="F19" s="18">
        <v>394323700</v>
      </c>
      <c r="G19" s="19">
        <v>3.0000000000000001E-3</v>
      </c>
      <c r="H19" s="18">
        <v>4712847598</v>
      </c>
      <c r="I19" s="18">
        <v>43860</v>
      </c>
      <c r="J19" s="18">
        <v>527979</v>
      </c>
      <c r="K19" s="18">
        <v>280</v>
      </c>
      <c r="L19" s="18">
        <v>3859</v>
      </c>
      <c r="M19" s="16" t="s">
        <v>23</v>
      </c>
      <c r="N19" s="16" t="s">
        <v>23</v>
      </c>
      <c r="O19" s="16" t="s">
        <v>54</v>
      </c>
    </row>
    <row r="20" spans="1:15" ht="31.2">
      <c r="A20" s="14">
        <f t="shared" si="1"/>
        <v>6</v>
      </c>
      <c r="B20" s="15">
        <v>19</v>
      </c>
      <c r="C20" s="16" t="str">
        <f t="shared" si="0"/>
        <v>아일****</v>
      </c>
      <c r="D20" s="16" t="s">
        <v>55</v>
      </c>
      <c r="E20" s="17">
        <v>43272</v>
      </c>
      <c r="F20" s="18">
        <v>282060500</v>
      </c>
      <c r="G20" s="19">
        <v>2E-3</v>
      </c>
      <c r="H20" s="18">
        <v>282060500</v>
      </c>
      <c r="I20" s="18">
        <v>36335</v>
      </c>
      <c r="J20" s="18">
        <v>36335</v>
      </c>
      <c r="K20" s="18">
        <v>372</v>
      </c>
      <c r="L20" s="18">
        <v>4323</v>
      </c>
      <c r="M20" s="16" t="s">
        <v>56</v>
      </c>
      <c r="N20" s="16" t="s">
        <v>56</v>
      </c>
      <c r="O20" s="16" t="s">
        <v>57</v>
      </c>
    </row>
    <row r="21" spans="1:15" ht="31.2">
      <c r="A21" s="14">
        <f t="shared" si="1"/>
        <v>6</v>
      </c>
      <c r="B21" s="15">
        <v>20</v>
      </c>
      <c r="C21" s="16" t="str">
        <f t="shared" si="0"/>
        <v>벅스****</v>
      </c>
      <c r="D21" s="16" t="s">
        <v>58</v>
      </c>
      <c r="E21" s="17">
        <v>43257</v>
      </c>
      <c r="F21" s="18">
        <v>275901700</v>
      </c>
      <c r="G21" s="19">
        <v>2E-3</v>
      </c>
      <c r="H21" s="18">
        <v>281174700</v>
      </c>
      <c r="I21" s="18">
        <v>35919</v>
      </c>
      <c r="J21" s="18">
        <v>36516</v>
      </c>
      <c r="K21" s="18">
        <v>262</v>
      </c>
      <c r="L21" s="18">
        <v>1727</v>
      </c>
      <c r="M21" s="16" t="s">
        <v>59</v>
      </c>
      <c r="N21" s="16" t="s">
        <v>59</v>
      </c>
      <c r="O21" s="16" t="s">
        <v>60</v>
      </c>
    </row>
    <row r="22" spans="1:15" ht="31.2">
      <c r="A22" s="14">
        <f t="shared" si="1"/>
        <v>6</v>
      </c>
      <c r="B22" s="15">
        <v>21</v>
      </c>
      <c r="C22" s="16" t="str">
        <f t="shared" si="0"/>
        <v>스탠****</v>
      </c>
      <c r="D22" s="16" t="s">
        <v>61</v>
      </c>
      <c r="E22" s="17">
        <v>43250</v>
      </c>
      <c r="F22" s="18">
        <v>290647180</v>
      </c>
      <c r="G22" s="19">
        <v>2E-3</v>
      </c>
      <c r="H22" s="18">
        <v>369395680</v>
      </c>
      <c r="I22" s="18">
        <v>34821</v>
      </c>
      <c r="J22" s="18">
        <v>46627</v>
      </c>
      <c r="K22" s="18">
        <v>346</v>
      </c>
      <c r="L22" s="18">
        <v>3802</v>
      </c>
      <c r="M22" s="16" t="s">
        <v>20</v>
      </c>
      <c r="N22" s="16" t="s">
        <v>20</v>
      </c>
      <c r="O22" s="16" t="s">
        <v>62</v>
      </c>
    </row>
    <row r="23" spans="1:15" ht="78">
      <c r="A23" s="14">
        <f t="shared" si="1"/>
        <v>6</v>
      </c>
      <c r="B23" s="15">
        <v>22</v>
      </c>
      <c r="C23" s="16" t="str">
        <f t="shared" si="0"/>
        <v>아바****</v>
      </c>
      <c r="D23" s="16" t="s">
        <v>63</v>
      </c>
      <c r="E23" s="17">
        <v>40164</v>
      </c>
      <c r="F23" s="18">
        <v>360333500</v>
      </c>
      <c r="G23" s="19">
        <v>3.0000000000000001E-3</v>
      </c>
      <c r="H23" s="18">
        <v>125261870000</v>
      </c>
      <c r="I23" s="18">
        <v>32046</v>
      </c>
      <c r="J23" s="18">
        <v>13335043</v>
      </c>
      <c r="K23" s="18">
        <v>68</v>
      </c>
      <c r="L23" s="18">
        <v>1705</v>
      </c>
      <c r="M23" s="16" t="s">
        <v>20</v>
      </c>
      <c r="N23" s="16" t="s">
        <v>20</v>
      </c>
      <c r="O23" s="16" t="s">
        <v>64</v>
      </c>
    </row>
    <row r="24" spans="1:15" ht="31.2">
      <c r="A24" s="14">
        <f t="shared" si="1"/>
        <v>6</v>
      </c>
      <c r="B24" s="15">
        <v>23</v>
      </c>
      <c r="C24" s="16" t="str">
        <f t="shared" si="0"/>
        <v>빅샤****</v>
      </c>
      <c r="D24" s="16" t="s">
        <v>65</v>
      </c>
      <c r="E24" s="17">
        <v>43278</v>
      </c>
      <c r="F24" s="18">
        <v>237924500</v>
      </c>
      <c r="G24" s="19">
        <v>2E-3</v>
      </c>
      <c r="H24" s="18">
        <v>237924500</v>
      </c>
      <c r="I24" s="18">
        <v>31618</v>
      </c>
      <c r="J24" s="18">
        <v>31618</v>
      </c>
      <c r="K24" s="18">
        <v>403</v>
      </c>
      <c r="L24" s="18">
        <v>1355</v>
      </c>
      <c r="M24" s="16" t="s">
        <v>59</v>
      </c>
      <c r="N24" s="16" t="s">
        <v>59</v>
      </c>
      <c r="O24" s="16" t="s">
        <v>66</v>
      </c>
    </row>
    <row r="25" spans="1:15" ht="46.8">
      <c r="A25" s="14">
        <f t="shared" si="1"/>
        <v>6</v>
      </c>
      <c r="B25" s="15">
        <v>24</v>
      </c>
      <c r="C25" s="16" t="str">
        <f t="shared" si="0"/>
        <v>데자****</v>
      </c>
      <c r="D25" s="16" t="s">
        <v>67</v>
      </c>
      <c r="E25" s="17">
        <v>43250</v>
      </c>
      <c r="F25" s="18">
        <v>207092000</v>
      </c>
      <c r="G25" s="19">
        <v>2E-3</v>
      </c>
      <c r="H25" s="18">
        <v>360833100</v>
      </c>
      <c r="I25" s="18">
        <v>25262</v>
      </c>
      <c r="J25" s="18">
        <v>48279</v>
      </c>
      <c r="K25" s="18">
        <v>477</v>
      </c>
      <c r="L25" s="18">
        <v>4841</v>
      </c>
      <c r="M25" s="16" t="s">
        <v>23</v>
      </c>
      <c r="N25" s="16" t="s">
        <v>23</v>
      </c>
      <c r="O25" s="16" t="s">
        <v>41</v>
      </c>
    </row>
    <row r="26" spans="1:15" ht="46.8">
      <c r="A26" s="14">
        <f t="shared" si="1"/>
        <v>6</v>
      </c>
      <c r="B26" s="15">
        <v>25</v>
      </c>
      <c r="C26" s="16" t="str">
        <f t="shared" si="0"/>
        <v>개들****</v>
      </c>
      <c r="D26" s="16" t="s">
        <v>68</v>
      </c>
      <c r="E26" s="17">
        <v>43272</v>
      </c>
      <c r="F26" s="18">
        <v>200402200</v>
      </c>
      <c r="G26" s="19">
        <v>2E-3</v>
      </c>
      <c r="H26" s="18">
        <v>204327000</v>
      </c>
      <c r="I26" s="18">
        <v>23269</v>
      </c>
      <c r="J26" s="18">
        <v>23709</v>
      </c>
      <c r="K26" s="18">
        <v>121</v>
      </c>
      <c r="L26" s="18">
        <v>1608</v>
      </c>
      <c r="M26" s="16" t="s">
        <v>20</v>
      </c>
      <c r="N26" s="16" t="s">
        <v>20</v>
      </c>
      <c r="O26" s="16" t="s">
        <v>31</v>
      </c>
    </row>
    <row r="27" spans="1:15" ht="31.2">
      <c r="A27" s="14">
        <f t="shared" si="1"/>
        <v>6</v>
      </c>
      <c r="B27" s="15">
        <v>26</v>
      </c>
      <c r="C27" s="16" t="str">
        <f t="shared" si="0"/>
        <v>디트****</v>
      </c>
      <c r="D27" s="16" t="s">
        <v>69</v>
      </c>
      <c r="E27" s="17">
        <v>43251</v>
      </c>
      <c r="F27" s="18">
        <v>166035500</v>
      </c>
      <c r="G27" s="19">
        <v>1E-3</v>
      </c>
      <c r="H27" s="18">
        <v>194402700</v>
      </c>
      <c r="I27" s="18">
        <v>19105</v>
      </c>
      <c r="J27" s="18">
        <v>22735</v>
      </c>
      <c r="K27" s="18">
        <v>108</v>
      </c>
      <c r="L27" s="18">
        <v>1661</v>
      </c>
      <c r="M27" s="16" t="s">
        <v>20</v>
      </c>
      <c r="N27" s="16" t="s">
        <v>20</v>
      </c>
      <c r="O27" s="16" t="s">
        <v>70</v>
      </c>
    </row>
    <row r="28" spans="1:15" ht="62.4">
      <c r="A28" s="14">
        <f t="shared" si="1"/>
        <v>6</v>
      </c>
      <c r="B28" s="15">
        <v>27</v>
      </c>
      <c r="C28" s="16" t="str">
        <f t="shared" si="0"/>
        <v>아이****</v>
      </c>
      <c r="D28" s="16" t="s">
        <v>71</v>
      </c>
      <c r="E28" s="17">
        <v>43272</v>
      </c>
      <c r="F28" s="18">
        <v>149456300</v>
      </c>
      <c r="G28" s="19">
        <v>1E-3</v>
      </c>
      <c r="H28" s="18">
        <v>150592300</v>
      </c>
      <c r="I28" s="18">
        <v>17845</v>
      </c>
      <c r="J28" s="18">
        <v>17987</v>
      </c>
      <c r="K28" s="18">
        <v>156</v>
      </c>
      <c r="L28" s="18">
        <v>2278</v>
      </c>
      <c r="M28" s="16" t="s">
        <v>20</v>
      </c>
      <c r="N28" s="16" t="s">
        <v>20</v>
      </c>
      <c r="O28" s="16" t="s">
        <v>72</v>
      </c>
    </row>
    <row r="29" spans="1:15" ht="31.2">
      <c r="A29" s="14">
        <f t="shared" si="1"/>
        <v>6</v>
      </c>
      <c r="B29" s="15">
        <v>28</v>
      </c>
      <c r="C29" s="16" t="str">
        <f t="shared" si="0"/>
        <v>바르****</v>
      </c>
      <c r="D29" s="16" t="s">
        <v>73</v>
      </c>
      <c r="E29" s="17">
        <v>43265</v>
      </c>
      <c r="F29" s="18">
        <v>134711834</v>
      </c>
      <c r="G29" s="19">
        <v>1E-3</v>
      </c>
      <c r="H29" s="18">
        <v>134711834</v>
      </c>
      <c r="I29" s="18">
        <v>16466</v>
      </c>
      <c r="J29" s="18">
        <v>16466</v>
      </c>
      <c r="K29" s="18">
        <v>53</v>
      </c>
      <c r="L29" s="18">
        <v>1091</v>
      </c>
      <c r="M29" s="16" t="s">
        <v>74</v>
      </c>
      <c r="N29" s="16" t="s">
        <v>74</v>
      </c>
      <c r="O29" s="16" t="s">
        <v>75</v>
      </c>
    </row>
    <row r="30" spans="1:15" ht="46.8">
      <c r="A30" s="14">
        <f t="shared" si="1"/>
        <v>6</v>
      </c>
      <c r="B30" s="15">
        <v>29</v>
      </c>
      <c r="C30" s="16" t="str">
        <f t="shared" si="0"/>
        <v>변산****</v>
      </c>
      <c r="D30" s="16" t="s">
        <v>76</v>
      </c>
      <c r="E30" s="17">
        <v>43285</v>
      </c>
      <c r="F30" s="18">
        <v>128019800</v>
      </c>
      <c r="G30" s="19">
        <v>1E-3</v>
      </c>
      <c r="H30" s="18">
        <v>128019800</v>
      </c>
      <c r="I30" s="18">
        <v>15896</v>
      </c>
      <c r="J30" s="18">
        <v>15896</v>
      </c>
      <c r="K30" s="18">
        <v>14</v>
      </c>
      <c r="L30" s="18">
        <v>92</v>
      </c>
      <c r="M30" s="16" t="s">
        <v>23</v>
      </c>
      <c r="N30" s="16" t="s">
        <v>23</v>
      </c>
      <c r="O30" s="16" t="s">
        <v>77</v>
      </c>
    </row>
    <row r="31" spans="1:15" ht="31.2">
      <c r="A31" s="14">
        <f t="shared" si="1"/>
        <v>6</v>
      </c>
      <c r="B31" s="15">
        <v>30</v>
      </c>
      <c r="C31" s="16" t="str">
        <f t="shared" si="0"/>
        <v>토니****</v>
      </c>
      <c r="D31" s="16" t="s">
        <v>78</v>
      </c>
      <c r="E31" s="17">
        <v>43264</v>
      </c>
      <c r="F31" s="18">
        <v>114496600</v>
      </c>
      <c r="G31" s="19">
        <v>1E-3</v>
      </c>
      <c r="H31" s="18">
        <v>114496600</v>
      </c>
      <c r="I31" s="18">
        <v>15539</v>
      </c>
      <c r="J31" s="18">
        <v>15539</v>
      </c>
      <c r="K31" s="18">
        <v>268</v>
      </c>
      <c r="L31" s="18">
        <v>1350</v>
      </c>
      <c r="M31" s="16" t="s">
        <v>79</v>
      </c>
      <c r="N31" s="16" t="s">
        <v>79</v>
      </c>
      <c r="O31" s="16" t="s">
        <v>80</v>
      </c>
    </row>
    <row r="32" spans="1:15" ht="62.4">
      <c r="A32" s="14">
        <f>MONTH("2018-5-1")</f>
        <v>5</v>
      </c>
      <c r="B32" s="15">
        <v>1</v>
      </c>
      <c r="C32" s="16" t="str">
        <f t="shared" si="0"/>
        <v>어벤****</v>
      </c>
      <c r="D32" s="16" t="s">
        <v>42</v>
      </c>
      <c r="E32" s="17">
        <v>43215</v>
      </c>
      <c r="F32" s="18">
        <v>52397920138</v>
      </c>
      <c r="G32" s="19">
        <v>0.377</v>
      </c>
      <c r="H32" s="18">
        <v>98526464669</v>
      </c>
      <c r="I32" s="18">
        <v>5804474</v>
      </c>
      <c r="J32" s="18">
        <v>11064756</v>
      </c>
      <c r="K32" s="18">
        <v>2224</v>
      </c>
      <c r="L32" s="18">
        <v>159576</v>
      </c>
      <c r="M32" s="16" t="s">
        <v>20</v>
      </c>
      <c r="N32" s="16" t="s">
        <v>20</v>
      </c>
      <c r="O32" s="16" t="s">
        <v>43</v>
      </c>
    </row>
    <row r="33" spans="1:15" ht="46.8">
      <c r="A33" s="14">
        <f t="shared" ref="A33:A61" si="2">MONTH("2018-5-1")</f>
        <v>5</v>
      </c>
      <c r="B33" s="15">
        <v>2</v>
      </c>
      <c r="C33" s="16" t="str">
        <f t="shared" si="0"/>
        <v>데드****</v>
      </c>
      <c r="D33" s="16" t="s">
        <v>30</v>
      </c>
      <c r="E33" s="17">
        <v>43236</v>
      </c>
      <c r="F33" s="18">
        <v>30597711175</v>
      </c>
      <c r="G33" s="19">
        <v>0.22</v>
      </c>
      <c r="H33" s="18">
        <v>30597711175</v>
      </c>
      <c r="I33" s="18">
        <v>3386348</v>
      </c>
      <c r="J33" s="18">
        <v>3386348</v>
      </c>
      <c r="K33" s="18">
        <v>1576</v>
      </c>
      <c r="L33" s="18">
        <v>91286</v>
      </c>
      <c r="M33" s="16" t="s">
        <v>20</v>
      </c>
      <c r="N33" s="16" t="s">
        <v>20</v>
      </c>
      <c r="O33" s="16" t="s">
        <v>31</v>
      </c>
    </row>
    <row r="34" spans="1:15" ht="62.4">
      <c r="A34" s="14">
        <f t="shared" si="2"/>
        <v>5</v>
      </c>
      <c r="B34" s="15">
        <v>3</v>
      </c>
      <c r="C34" s="16" t="str">
        <f t="shared" si="0"/>
        <v>독전****</v>
      </c>
      <c r="D34" s="16" t="s">
        <v>25</v>
      </c>
      <c r="E34" s="17">
        <v>43242</v>
      </c>
      <c r="F34" s="18">
        <v>21460592161</v>
      </c>
      <c r="G34" s="19">
        <v>0.155</v>
      </c>
      <c r="H34" s="18">
        <v>21460592161</v>
      </c>
      <c r="I34" s="18">
        <v>2549691</v>
      </c>
      <c r="J34" s="18">
        <v>2549691</v>
      </c>
      <c r="K34" s="18">
        <v>1390</v>
      </c>
      <c r="L34" s="18">
        <v>59106</v>
      </c>
      <c r="M34" s="16" t="s">
        <v>23</v>
      </c>
      <c r="N34" s="16" t="s">
        <v>23</v>
      </c>
      <c r="O34" s="16" t="s">
        <v>26</v>
      </c>
    </row>
    <row r="35" spans="1:15" ht="46.8">
      <c r="A35" s="14">
        <f t="shared" si="2"/>
        <v>5</v>
      </c>
      <c r="B35" s="15">
        <v>4</v>
      </c>
      <c r="C35" s="16" t="str">
        <f t="shared" si="0"/>
        <v>챔피****</v>
      </c>
      <c r="D35" s="16" t="s">
        <v>81</v>
      </c>
      <c r="E35" s="17">
        <v>43221</v>
      </c>
      <c r="F35" s="18">
        <v>9433706230</v>
      </c>
      <c r="G35" s="19">
        <v>6.8000000000000005E-2</v>
      </c>
      <c r="H35" s="18">
        <v>9463780230</v>
      </c>
      <c r="I35" s="18">
        <v>1124264</v>
      </c>
      <c r="J35" s="18">
        <v>1127719</v>
      </c>
      <c r="K35" s="18">
        <v>874</v>
      </c>
      <c r="L35" s="18">
        <v>47331</v>
      </c>
      <c r="M35" s="16" t="s">
        <v>23</v>
      </c>
      <c r="N35" s="16" t="s">
        <v>23</v>
      </c>
      <c r="O35" s="16" t="s">
        <v>28</v>
      </c>
    </row>
    <row r="36" spans="1:15" ht="46.8">
      <c r="A36" s="14">
        <f t="shared" si="2"/>
        <v>5</v>
      </c>
      <c r="B36" s="15">
        <v>5</v>
      </c>
      <c r="C36" s="16" t="str">
        <f t="shared" si="0"/>
        <v>레슬****</v>
      </c>
      <c r="D36" s="16" t="s">
        <v>82</v>
      </c>
      <c r="E36" s="17">
        <v>43229</v>
      </c>
      <c r="F36" s="18">
        <v>6422133457</v>
      </c>
      <c r="G36" s="19">
        <v>4.5999999999999999E-2</v>
      </c>
      <c r="H36" s="18">
        <v>6463020457</v>
      </c>
      <c r="I36" s="18">
        <v>763401</v>
      </c>
      <c r="J36" s="18">
        <v>768579</v>
      </c>
      <c r="K36" s="18">
        <v>957</v>
      </c>
      <c r="L36" s="18">
        <v>42982</v>
      </c>
      <c r="M36" s="16" t="s">
        <v>23</v>
      </c>
      <c r="N36" s="16" t="s">
        <v>23</v>
      </c>
      <c r="O36" s="16" t="s">
        <v>83</v>
      </c>
    </row>
    <row r="37" spans="1:15" ht="31.2">
      <c r="A37" s="14">
        <f t="shared" si="2"/>
        <v>5</v>
      </c>
      <c r="B37" s="15">
        <v>6</v>
      </c>
      <c r="C37" s="16" t="str">
        <f t="shared" si="0"/>
        <v>버닝****</v>
      </c>
      <c r="D37" s="16" t="s">
        <v>53</v>
      </c>
      <c r="E37" s="17">
        <v>43237</v>
      </c>
      <c r="F37" s="18">
        <v>4318523898</v>
      </c>
      <c r="G37" s="19">
        <v>3.1E-2</v>
      </c>
      <c r="H37" s="18">
        <v>4318523898</v>
      </c>
      <c r="I37" s="18">
        <v>484119</v>
      </c>
      <c r="J37" s="18">
        <v>484119</v>
      </c>
      <c r="K37" s="18">
        <v>739</v>
      </c>
      <c r="L37" s="18">
        <v>22619</v>
      </c>
      <c r="M37" s="16" t="s">
        <v>23</v>
      </c>
      <c r="N37" s="16" t="s">
        <v>23</v>
      </c>
      <c r="O37" s="16" t="s">
        <v>54</v>
      </c>
    </row>
    <row r="38" spans="1:15" ht="78">
      <c r="A38" s="14">
        <f t="shared" si="2"/>
        <v>5</v>
      </c>
      <c r="B38" s="15">
        <v>7</v>
      </c>
      <c r="C38" s="16" t="str">
        <f t="shared" si="0"/>
        <v>피터****</v>
      </c>
      <c r="D38" s="16" t="s">
        <v>49</v>
      </c>
      <c r="E38" s="17">
        <v>43236</v>
      </c>
      <c r="F38" s="18">
        <v>2455637400</v>
      </c>
      <c r="G38" s="19">
        <v>1.7999999999999999E-2</v>
      </c>
      <c r="H38" s="18">
        <v>2455637400</v>
      </c>
      <c r="I38" s="18">
        <v>318472</v>
      </c>
      <c r="J38" s="18">
        <v>318472</v>
      </c>
      <c r="K38" s="18">
        <v>599</v>
      </c>
      <c r="L38" s="18">
        <v>9635</v>
      </c>
      <c r="M38" s="16" t="s">
        <v>20</v>
      </c>
      <c r="N38" s="16" t="s">
        <v>50</v>
      </c>
      <c r="O38" s="16" t="s">
        <v>51</v>
      </c>
    </row>
    <row r="39" spans="1:15" ht="62.4">
      <c r="A39" s="14">
        <f t="shared" si="2"/>
        <v>5</v>
      </c>
      <c r="B39" s="15">
        <v>8</v>
      </c>
      <c r="C39" s="16" t="str">
        <f t="shared" si="0"/>
        <v>트루****</v>
      </c>
      <c r="D39" s="16" t="s">
        <v>48</v>
      </c>
      <c r="E39" s="17">
        <v>43242</v>
      </c>
      <c r="F39" s="18">
        <v>1945690500</v>
      </c>
      <c r="G39" s="19">
        <v>1.39999999999999E-2</v>
      </c>
      <c r="H39" s="18">
        <v>1945690500</v>
      </c>
      <c r="I39" s="18">
        <v>230173</v>
      </c>
      <c r="J39" s="18">
        <v>230173</v>
      </c>
      <c r="K39" s="18">
        <v>530</v>
      </c>
      <c r="L39" s="18">
        <v>12937</v>
      </c>
      <c r="M39" s="16" t="s">
        <v>20</v>
      </c>
      <c r="N39" s="16" t="s">
        <v>20</v>
      </c>
      <c r="O39" s="16" t="s">
        <v>21</v>
      </c>
    </row>
    <row r="40" spans="1:15" ht="62.4">
      <c r="A40" s="14">
        <f t="shared" si="2"/>
        <v>5</v>
      </c>
      <c r="B40" s="15">
        <v>9</v>
      </c>
      <c r="C40" s="16" t="str">
        <f t="shared" si="0"/>
        <v>한 ****</v>
      </c>
      <c r="D40" s="16" t="s">
        <v>52</v>
      </c>
      <c r="E40" s="17">
        <v>43244</v>
      </c>
      <c r="F40" s="18">
        <v>1527448539</v>
      </c>
      <c r="G40" s="19">
        <v>1.0999999999999999E-2</v>
      </c>
      <c r="H40" s="18">
        <v>1527448539</v>
      </c>
      <c r="I40" s="18">
        <v>165935</v>
      </c>
      <c r="J40" s="18">
        <v>165935</v>
      </c>
      <c r="K40" s="18">
        <v>569</v>
      </c>
      <c r="L40" s="18">
        <v>11419</v>
      </c>
      <c r="M40" s="16" t="s">
        <v>20</v>
      </c>
      <c r="N40" s="16" t="s">
        <v>20</v>
      </c>
      <c r="O40" s="16" t="s">
        <v>43</v>
      </c>
    </row>
    <row r="41" spans="1:15" ht="31.2">
      <c r="A41" s="14">
        <f t="shared" si="2"/>
        <v>5</v>
      </c>
      <c r="B41" s="15">
        <v>10</v>
      </c>
      <c r="C41" s="16" t="str">
        <f t="shared" si="0"/>
        <v>얼리****</v>
      </c>
      <c r="D41" s="16" t="s">
        <v>84</v>
      </c>
      <c r="E41" s="17">
        <v>43223</v>
      </c>
      <c r="F41" s="18">
        <v>898509000</v>
      </c>
      <c r="G41" s="19">
        <v>6.0000000000000001E-3</v>
      </c>
      <c r="H41" s="18">
        <v>927910000</v>
      </c>
      <c r="I41" s="18">
        <v>117149</v>
      </c>
      <c r="J41" s="18">
        <v>120896</v>
      </c>
      <c r="K41" s="18">
        <v>597</v>
      </c>
      <c r="L41" s="18">
        <v>5254</v>
      </c>
      <c r="M41" s="16" t="s">
        <v>85</v>
      </c>
      <c r="N41" s="16" t="s">
        <v>85</v>
      </c>
      <c r="O41" s="16" t="s">
        <v>36</v>
      </c>
    </row>
    <row r="42" spans="1:15">
      <c r="A42" s="14">
        <f t="shared" si="2"/>
        <v>5</v>
      </c>
      <c r="B42" s="15">
        <v>11</v>
      </c>
      <c r="C42" s="16" t="str">
        <f t="shared" si="0"/>
        <v>안녕****</v>
      </c>
      <c r="D42" s="16" t="s">
        <v>86</v>
      </c>
      <c r="E42" s="17">
        <v>43236</v>
      </c>
      <c r="F42" s="18">
        <v>772021434</v>
      </c>
      <c r="G42" s="19">
        <v>6.0000000000000001E-3</v>
      </c>
      <c r="H42" s="18">
        <v>772021434</v>
      </c>
      <c r="I42" s="18">
        <v>99389</v>
      </c>
      <c r="J42" s="18">
        <v>99389</v>
      </c>
      <c r="K42" s="18">
        <v>155</v>
      </c>
      <c r="L42" s="18">
        <v>4755</v>
      </c>
      <c r="M42" s="16" t="s">
        <v>87</v>
      </c>
      <c r="N42" s="16" t="s">
        <v>87</v>
      </c>
      <c r="O42" s="16" t="s">
        <v>88</v>
      </c>
    </row>
    <row r="43" spans="1:15" ht="31.2">
      <c r="A43" s="14">
        <f t="shared" si="2"/>
        <v>5</v>
      </c>
      <c r="B43" s="15">
        <v>12</v>
      </c>
      <c r="C43" s="16" t="str">
        <f t="shared" si="0"/>
        <v>커다****</v>
      </c>
      <c r="D43" s="16" t="s">
        <v>89</v>
      </c>
      <c r="E43" s="17">
        <v>43223</v>
      </c>
      <c r="F43" s="18">
        <v>735179900</v>
      </c>
      <c r="G43" s="19">
        <v>5.0000000000000001E-3</v>
      </c>
      <c r="H43" s="18">
        <v>744393900</v>
      </c>
      <c r="I43" s="18">
        <v>93254</v>
      </c>
      <c r="J43" s="18">
        <v>94427</v>
      </c>
      <c r="K43" s="18">
        <v>350</v>
      </c>
      <c r="L43" s="18">
        <v>3368</v>
      </c>
      <c r="M43" s="16" t="s">
        <v>90</v>
      </c>
      <c r="N43" s="16" t="s">
        <v>90</v>
      </c>
      <c r="O43" s="16" t="s">
        <v>91</v>
      </c>
    </row>
    <row r="44" spans="1:15" ht="62.4">
      <c r="A44" s="14">
        <f t="shared" si="2"/>
        <v>5</v>
      </c>
      <c r="B44" s="15">
        <v>13</v>
      </c>
      <c r="C44" s="16" t="str">
        <f t="shared" si="0"/>
        <v>당갈****</v>
      </c>
      <c r="D44" s="16" t="s">
        <v>92</v>
      </c>
      <c r="E44" s="17">
        <v>43215</v>
      </c>
      <c r="F44" s="18">
        <v>501741900</v>
      </c>
      <c r="G44" s="19">
        <v>4.0000000000000001E-3</v>
      </c>
      <c r="H44" s="18">
        <v>873940900</v>
      </c>
      <c r="I44" s="18">
        <v>60221</v>
      </c>
      <c r="J44" s="18">
        <v>105145</v>
      </c>
      <c r="K44" s="18">
        <v>185</v>
      </c>
      <c r="L44" s="18">
        <v>3094</v>
      </c>
      <c r="M44" s="16" t="s">
        <v>93</v>
      </c>
      <c r="N44" s="16" t="s">
        <v>93</v>
      </c>
      <c r="O44" s="16" t="s">
        <v>26</v>
      </c>
    </row>
    <row r="45" spans="1:15" ht="31.2">
      <c r="A45" s="14">
        <f t="shared" si="2"/>
        <v>5</v>
      </c>
      <c r="B45" s="15">
        <v>14</v>
      </c>
      <c r="C45" s="16" t="str">
        <f t="shared" si="0"/>
        <v>그날****</v>
      </c>
      <c r="D45" s="16" t="s">
        <v>94</v>
      </c>
      <c r="E45" s="17">
        <v>43202</v>
      </c>
      <c r="F45" s="18">
        <v>421176128</v>
      </c>
      <c r="G45" s="19">
        <v>3.0000000000000001E-3</v>
      </c>
      <c r="H45" s="18">
        <v>4442750028</v>
      </c>
      <c r="I45" s="18">
        <v>53865</v>
      </c>
      <c r="J45" s="18">
        <v>540153</v>
      </c>
      <c r="K45" s="18">
        <v>266</v>
      </c>
      <c r="L45" s="18">
        <v>4142</v>
      </c>
      <c r="M45" s="16" t="s">
        <v>23</v>
      </c>
      <c r="N45" s="16" t="s">
        <v>23</v>
      </c>
      <c r="O45" s="16" t="s">
        <v>95</v>
      </c>
    </row>
    <row r="46" spans="1:15" ht="31.2">
      <c r="A46" s="14">
        <f t="shared" si="2"/>
        <v>5</v>
      </c>
      <c r="B46" s="15">
        <v>15</v>
      </c>
      <c r="C46" s="16" t="str">
        <f t="shared" si="0"/>
        <v>매직****</v>
      </c>
      <c r="D46" s="16" t="s">
        <v>96</v>
      </c>
      <c r="E46" s="17">
        <v>43223</v>
      </c>
      <c r="F46" s="18">
        <v>412304700</v>
      </c>
      <c r="G46" s="19">
        <v>3.0000000000000001E-3</v>
      </c>
      <c r="H46" s="18">
        <v>420694700</v>
      </c>
      <c r="I46" s="18">
        <v>53813</v>
      </c>
      <c r="J46" s="18">
        <v>55013</v>
      </c>
      <c r="K46" s="18">
        <v>534</v>
      </c>
      <c r="L46" s="18">
        <v>3268</v>
      </c>
      <c r="M46" s="16" t="s">
        <v>59</v>
      </c>
      <c r="N46" s="16" t="s">
        <v>59</v>
      </c>
      <c r="O46" s="16" t="s">
        <v>57</v>
      </c>
    </row>
    <row r="47" spans="1:15" ht="31.2">
      <c r="A47" s="14">
        <f t="shared" si="2"/>
        <v>5</v>
      </c>
      <c r="B47" s="15">
        <v>16</v>
      </c>
      <c r="C47" s="16" t="str">
        <f t="shared" si="0"/>
        <v>부르****</v>
      </c>
      <c r="D47" s="16" t="s">
        <v>97</v>
      </c>
      <c r="E47" s="17">
        <v>43223</v>
      </c>
      <c r="F47" s="18">
        <v>413369600</v>
      </c>
      <c r="G47" s="19">
        <v>3.0000000000000001E-3</v>
      </c>
      <c r="H47" s="18">
        <v>422888300</v>
      </c>
      <c r="I47" s="18">
        <v>47711</v>
      </c>
      <c r="J47" s="18">
        <v>48710</v>
      </c>
      <c r="K47" s="18">
        <v>55</v>
      </c>
      <c r="L47" s="18">
        <v>2097</v>
      </c>
      <c r="M47" s="16" t="s">
        <v>74</v>
      </c>
      <c r="N47" s="16" t="s">
        <v>74</v>
      </c>
      <c r="O47" s="16" t="s">
        <v>98</v>
      </c>
    </row>
    <row r="48" spans="1:15" ht="31.2">
      <c r="A48" s="14">
        <f t="shared" si="2"/>
        <v>5</v>
      </c>
      <c r="B48" s="15">
        <v>17</v>
      </c>
      <c r="C48" s="16" t="str">
        <f t="shared" si="0"/>
        <v>레오****</v>
      </c>
      <c r="D48" s="16" t="s">
        <v>99</v>
      </c>
      <c r="E48" s="17">
        <v>43216</v>
      </c>
      <c r="F48" s="18">
        <v>353455100</v>
      </c>
      <c r="G48" s="19">
        <v>3.0000000000000001E-3</v>
      </c>
      <c r="H48" s="18">
        <v>509214200</v>
      </c>
      <c r="I48" s="18">
        <v>45034</v>
      </c>
      <c r="J48" s="18">
        <v>64301</v>
      </c>
      <c r="K48" s="18">
        <v>207</v>
      </c>
      <c r="L48" s="18">
        <v>1887</v>
      </c>
      <c r="M48" s="16" t="s">
        <v>100</v>
      </c>
      <c r="N48" s="16" t="s">
        <v>100</v>
      </c>
      <c r="O48" s="16" t="s">
        <v>101</v>
      </c>
    </row>
    <row r="49" spans="1:15" ht="31.2">
      <c r="A49" s="14">
        <f t="shared" si="2"/>
        <v>5</v>
      </c>
      <c r="B49" s="15">
        <v>18</v>
      </c>
      <c r="C49" s="16" t="str">
        <f t="shared" si="0"/>
        <v>루비****</v>
      </c>
      <c r="D49" s="16" t="s">
        <v>102</v>
      </c>
      <c r="E49" s="17">
        <v>43230</v>
      </c>
      <c r="F49" s="18">
        <v>259066700</v>
      </c>
      <c r="G49" s="19">
        <v>2E-3</v>
      </c>
      <c r="H49" s="18">
        <v>260938700</v>
      </c>
      <c r="I49" s="18">
        <v>29418</v>
      </c>
      <c r="J49" s="18">
        <v>29626</v>
      </c>
      <c r="K49" s="18">
        <v>149</v>
      </c>
      <c r="L49" s="18">
        <v>3860</v>
      </c>
      <c r="M49" s="16" t="s">
        <v>20</v>
      </c>
      <c r="N49" s="16" t="s">
        <v>20</v>
      </c>
      <c r="O49" s="16" t="s">
        <v>38</v>
      </c>
    </row>
    <row r="50" spans="1:15" ht="31.2">
      <c r="A50" s="14">
        <f t="shared" si="2"/>
        <v>5</v>
      </c>
      <c r="B50" s="15">
        <v>19</v>
      </c>
      <c r="C50" s="16" t="str">
        <f t="shared" si="0"/>
        <v>원더****</v>
      </c>
      <c r="D50" s="16" t="s">
        <v>103</v>
      </c>
      <c r="E50" s="17">
        <v>43223</v>
      </c>
      <c r="F50" s="18">
        <v>216372000</v>
      </c>
      <c r="G50" s="19">
        <v>2E-3</v>
      </c>
      <c r="H50" s="18">
        <v>224629500</v>
      </c>
      <c r="I50" s="18">
        <v>25430</v>
      </c>
      <c r="J50" s="18">
        <v>26317</v>
      </c>
      <c r="K50" s="18">
        <v>111</v>
      </c>
      <c r="L50" s="18">
        <v>2474</v>
      </c>
      <c r="M50" s="16" t="s">
        <v>20</v>
      </c>
      <c r="N50" s="16" t="s">
        <v>20</v>
      </c>
      <c r="O50" s="16" t="s">
        <v>54</v>
      </c>
    </row>
    <row r="51" spans="1:15" ht="31.2">
      <c r="A51" s="14">
        <f t="shared" si="2"/>
        <v>5</v>
      </c>
      <c r="B51" s="15">
        <v>20</v>
      </c>
      <c r="C51" s="16" t="str">
        <f t="shared" si="0"/>
        <v>중2****</v>
      </c>
      <c r="D51" s="16" t="s">
        <v>104</v>
      </c>
      <c r="E51" s="17">
        <v>43230</v>
      </c>
      <c r="F51" s="18">
        <v>211699400</v>
      </c>
      <c r="G51" s="19">
        <v>2E-3</v>
      </c>
      <c r="H51" s="18">
        <v>211699400</v>
      </c>
      <c r="I51" s="18">
        <v>24219</v>
      </c>
      <c r="J51" s="18">
        <v>24219</v>
      </c>
      <c r="K51" s="18">
        <v>113</v>
      </c>
      <c r="L51" s="18">
        <v>1993</v>
      </c>
      <c r="M51" s="16" t="s">
        <v>35</v>
      </c>
      <c r="N51" s="16" t="s">
        <v>35</v>
      </c>
      <c r="O51" s="16" t="s">
        <v>66</v>
      </c>
    </row>
    <row r="52" spans="1:15" ht="46.8">
      <c r="A52" s="14">
        <f t="shared" si="2"/>
        <v>5</v>
      </c>
      <c r="B52" s="15">
        <v>21</v>
      </c>
      <c r="C52" s="16" t="str">
        <f t="shared" si="0"/>
        <v>데자****</v>
      </c>
      <c r="D52" s="16" t="s">
        <v>67</v>
      </c>
      <c r="E52" s="17">
        <v>43250</v>
      </c>
      <c r="F52" s="18">
        <v>153741100</v>
      </c>
      <c r="G52" s="19">
        <v>1E-3</v>
      </c>
      <c r="H52" s="18">
        <v>153741100</v>
      </c>
      <c r="I52" s="18">
        <v>23017</v>
      </c>
      <c r="J52" s="18">
        <v>23017</v>
      </c>
      <c r="K52" s="18">
        <v>536</v>
      </c>
      <c r="L52" s="18">
        <v>3289</v>
      </c>
      <c r="M52" s="16" t="s">
        <v>23</v>
      </c>
      <c r="N52" s="16" t="s">
        <v>23</v>
      </c>
      <c r="O52" s="16" t="s">
        <v>41</v>
      </c>
    </row>
    <row r="53" spans="1:15" ht="31.2">
      <c r="A53" s="14">
        <f t="shared" si="2"/>
        <v>5</v>
      </c>
      <c r="B53" s="15">
        <v>22</v>
      </c>
      <c r="C53" s="16" t="str">
        <f t="shared" si="0"/>
        <v>마징****</v>
      </c>
      <c r="D53" s="16" t="s">
        <v>105</v>
      </c>
      <c r="E53" s="17">
        <v>43237</v>
      </c>
      <c r="F53" s="18">
        <v>175283900</v>
      </c>
      <c r="G53" s="19">
        <v>1E-3</v>
      </c>
      <c r="H53" s="18">
        <v>175283900</v>
      </c>
      <c r="I53" s="18">
        <v>21562</v>
      </c>
      <c r="J53" s="18">
        <v>21562</v>
      </c>
      <c r="K53" s="18">
        <v>332</v>
      </c>
      <c r="L53" s="18">
        <v>2197</v>
      </c>
      <c r="M53" s="16" t="s">
        <v>35</v>
      </c>
      <c r="N53" s="16" t="s">
        <v>35</v>
      </c>
      <c r="O53" s="16" t="s">
        <v>36</v>
      </c>
    </row>
    <row r="54" spans="1:15" ht="46.8">
      <c r="A54" s="14">
        <f t="shared" si="2"/>
        <v>5</v>
      </c>
      <c r="B54" s="15">
        <v>23</v>
      </c>
      <c r="C54" s="16" t="str">
        <f t="shared" si="0"/>
        <v>콰이****</v>
      </c>
      <c r="D54" s="16" t="s">
        <v>106</v>
      </c>
      <c r="E54" s="17">
        <v>43202</v>
      </c>
      <c r="F54" s="18">
        <v>177369900</v>
      </c>
      <c r="G54" s="19">
        <v>1E-3</v>
      </c>
      <c r="H54" s="18">
        <v>4580889849</v>
      </c>
      <c r="I54" s="18">
        <v>20270</v>
      </c>
      <c r="J54" s="18">
        <v>526073</v>
      </c>
      <c r="K54" s="18">
        <v>70</v>
      </c>
      <c r="L54" s="18">
        <v>1251</v>
      </c>
      <c r="M54" s="16" t="s">
        <v>20</v>
      </c>
      <c r="N54" s="16" t="s">
        <v>20</v>
      </c>
      <c r="O54" s="16" t="s">
        <v>83</v>
      </c>
    </row>
    <row r="55" spans="1:15" ht="31.2">
      <c r="A55" s="14">
        <f t="shared" si="2"/>
        <v>5</v>
      </c>
      <c r="B55" s="15">
        <v>24</v>
      </c>
      <c r="C55" s="16" t="str">
        <f t="shared" si="0"/>
        <v>다이****</v>
      </c>
      <c r="D55" s="16" t="s">
        <v>107</v>
      </c>
      <c r="E55" s="17">
        <v>43237</v>
      </c>
      <c r="F55" s="18">
        <v>156954900</v>
      </c>
      <c r="G55" s="19">
        <v>1E-3</v>
      </c>
      <c r="H55" s="18">
        <v>156954900</v>
      </c>
      <c r="I55" s="18">
        <v>19454</v>
      </c>
      <c r="J55" s="18">
        <v>19454</v>
      </c>
      <c r="K55" s="18">
        <v>168</v>
      </c>
      <c r="L55" s="18">
        <v>1222</v>
      </c>
      <c r="M55" s="16" t="s">
        <v>85</v>
      </c>
      <c r="N55" s="16" t="s">
        <v>85</v>
      </c>
      <c r="O55" s="16" t="s">
        <v>80</v>
      </c>
    </row>
    <row r="56" spans="1:15" ht="31.2">
      <c r="A56" s="14">
        <f t="shared" si="2"/>
        <v>5</v>
      </c>
      <c r="B56" s="15">
        <v>25</v>
      </c>
      <c r="C56" s="16" t="str">
        <f t="shared" si="0"/>
        <v>위 ****</v>
      </c>
      <c r="D56" s="16" t="s">
        <v>108</v>
      </c>
      <c r="E56" s="17">
        <v>43244</v>
      </c>
      <c r="F56" s="18">
        <v>110161800</v>
      </c>
      <c r="G56" s="19">
        <v>1E-3</v>
      </c>
      <c r="H56" s="18">
        <v>110161800</v>
      </c>
      <c r="I56" s="18">
        <v>13957</v>
      </c>
      <c r="J56" s="18">
        <v>13957</v>
      </c>
      <c r="K56" s="18">
        <v>301</v>
      </c>
      <c r="L56" s="18">
        <v>1362</v>
      </c>
      <c r="M56" s="16" t="s">
        <v>20</v>
      </c>
      <c r="N56" s="16" t="s">
        <v>20</v>
      </c>
      <c r="O56" s="16" t="s">
        <v>38</v>
      </c>
    </row>
    <row r="57" spans="1:15" ht="46.8">
      <c r="A57" s="14">
        <f t="shared" si="2"/>
        <v>5</v>
      </c>
      <c r="B57" s="15">
        <v>26</v>
      </c>
      <c r="C57" s="16" t="str">
        <f t="shared" si="0"/>
        <v>임을****</v>
      </c>
      <c r="D57" s="16" t="s">
        <v>109</v>
      </c>
      <c r="E57" s="17">
        <v>43236</v>
      </c>
      <c r="F57" s="18">
        <v>99575200</v>
      </c>
      <c r="G57" s="19">
        <v>1E-3</v>
      </c>
      <c r="H57" s="18">
        <v>138222700</v>
      </c>
      <c r="I57" s="18">
        <v>13137</v>
      </c>
      <c r="J57" s="18">
        <v>17736</v>
      </c>
      <c r="K57" s="18">
        <v>160</v>
      </c>
      <c r="L57" s="18">
        <v>1519</v>
      </c>
      <c r="M57" s="16" t="s">
        <v>23</v>
      </c>
      <c r="N57" s="16" t="s">
        <v>23</v>
      </c>
      <c r="O57" s="16" t="s">
        <v>110</v>
      </c>
    </row>
    <row r="58" spans="1:15" ht="78">
      <c r="A58" s="14">
        <f t="shared" si="2"/>
        <v>5</v>
      </c>
      <c r="B58" s="15">
        <v>27</v>
      </c>
      <c r="C58" s="16" t="str">
        <f t="shared" si="0"/>
        <v>콜 ****</v>
      </c>
      <c r="D58" s="16" t="s">
        <v>111</v>
      </c>
      <c r="E58" s="17">
        <v>43181</v>
      </c>
      <c r="F58" s="18">
        <v>114173000</v>
      </c>
      <c r="G58" s="19">
        <v>1E-3</v>
      </c>
      <c r="H58" s="18">
        <v>1639531300</v>
      </c>
      <c r="I58" s="18">
        <v>12997</v>
      </c>
      <c r="J58" s="18">
        <v>196297</v>
      </c>
      <c r="K58" s="18">
        <v>18</v>
      </c>
      <c r="L58" s="18">
        <v>531</v>
      </c>
      <c r="M58" s="16" t="s">
        <v>100</v>
      </c>
      <c r="N58" s="16" t="s">
        <v>112</v>
      </c>
      <c r="O58" s="16" t="s">
        <v>51</v>
      </c>
    </row>
    <row r="59" spans="1:15" ht="31.2">
      <c r="A59" s="14">
        <f t="shared" si="2"/>
        <v>5</v>
      </c>
      <c r="B59" s="15">
        <v>28</v>
      </c>
      <c r="C59" s="16" t="str">
        <f t="shared" si="0"/>
        <v>스탠****</v>
      </c>
      <c r="D59" s="16" t="s">
        <v>61</v>
      </c>
      <c r="E59" s="17">
        <v>43250</v>
      </c>
      <c r="F59" s="18">
        <v>77777500</v>
      </c>
      <c r="G59" s="19">
        <v>1E-3</v>
      </c>
      <c r="H59" s="18">
        <v>78748500</v>
      </c>
      <c r="I59" s="18">
        <v>11666</v>
      </c>
      <c r="J59" s="18">
        <v>11806</v>
      </c>
      <c r="K59" s="18">
        <v>337</v>
      </c>
      <c r="L59" s="18">
        <v>1318</v>
      </c>
      <c r="M59" s="16" t="s">
        <v>20</v>
      </c>
      <c r="N59" s="16" t="s">
        <v>20</v>
      </c>
      <c r="O59" s="16" t="s">
        <v>62</v>
      </c>
    </row>
    <row r="60" spans="1:15" ht="46.8">
      <c r="A60" s="14">
        <f t="shared" si="2"/>
        <v>5</v>
      </c>
      <c r="B60" s="15">
        <v>29</v>
      </c>
      <c r="C60" s="16" t="str">
        <f t="shared" si="0"/>
        <v>5.****</v>
      </c>
      <c r="D60" s="16" t="s">
        <v>113</v>
      </c>
      <c r="E60" s="17">
        <v>43237</v>
      </c>
      <c r="F60" s="18">
        <v>70412000</v>
      </c>
      <c r="G60" s="19">
        <v>1E-3</v>
      </c>
      <c r="H60" s="18">
        <v>70412000</v>
      </c>
      <c r="I60" s="18">
        <v>10123</v>
      </c>
      <c r="J60" s="18">
        <v>10123</v>
      </c>
      <c r="K60" s="18">
        <v>119</v>
      </c>
      <c r="L60" s="18">
        <v>1088</v>
      </c>
      <c r="M60" s="16" t="s">
        <v>23</v>
      </c>
      <c r="N60" s="16" t="s">
        <v>23</v>
      </c>
      <c r="O60" s="16" t="s">
        <v>114</v>
      </c>
    </row>
    <row r="61" spans="1:15">
      <c r="A61" s="14">
        <f t="shared" si="2"/>
        <v>5</v>
      </c>
      <c r="B61" s="15">
        <v>30</v>
      </c>
      <c r="C61" s="16" t="str">
        <f t="shared" si="0"/>
        <v>트립****</v>
      </c>
      <c r="D61" s="16" t="s">
        <v>115</v>
      </c>
      <c r="E61" s="17">
        <v>43237</v>
      </c>
      <c r="F61" s="18">
        <v>80169817</v>
      </c>
      <c r="G61" s="19">
        <v>1E-3</v>
      </c>
      <c r="H61" s="18">
        <v>80169817</v>
      </c>
      <c r="I61" s="18">
        <v>10103</v>
      </c>
      <c r="J61" s="18">
        <v>10103</v>
      </c>
      <c r="K61" s="18">
        <v>60</v>
      </c>
      <c r="L61" s="18">
        <v>738</v>
      </c>
      <c r="M61" s="16" t="s">
        <v>85</v>
      </c>
      <c r="N61" s="16" t="s">
        <v>85</v>
      </c>
      <c r="O61" s="16" t="s">
        <v>116</v>
      </c>
    </row>
    <row r="62" spans="1:15" ht="62.4">
      <c r="A62" s="14">
        <f>MONTH("2018-4-1")</f>
        <v>4</v>
      </c>
      <c r="B62" s="15">
        <v>1</v>
      </c>
      <c r="C62" s="16" t="str">
        <f t="shared" si="0"/>
        <v>어벤****</v>
      </c>
      <c r="D62" s="16" t="s">
        <v>42</v>
      </c>
      <c r="E62" s="17">
        <v>43215</v>
      </c>
      <c r="F62" s="18">
        <v>46128544531</v>
      </c>
      <c r="G62" s="19">
        <v>0.38500000000000001</v>
      </c>
      <c r="H62" s="18">
        <v>46128544531</v>
      </c>
      <c r="I62" s="18">
        <v>5260282</v>
      </c>
      <c r="J62" s="18">
        <v>5260282</v>
      </c>
      <c r="K62" s="18">
        <v>2553</v>
      </c>
      <c r="L62" s="18">
        <v>73638</v>
      </c>
      <c r="M62" s="16" t="s">
        <v>20</v>
      </c>
      <c r="N62" s="16" t="s">
        <v>20</v>
      </c>
      <c r="O62" s="16" t="s">
        <v>43</v>
      </c>
    </row>
    <row r="63" spans="1:15">
      <c r="A63" s="14">
        <f t="shared" ref="A63:A91" si="3">MONTH("2018-4-1")</f>
        <v>4</v>
      </c>
      <c r="B63" s="15">
        <v>2</v>
      </c>
      <c r="C63" s="16" t="str">
        <f t="shared" si="0"/>
        <v>곤지****</v>
      </c>
      <c r="D63" s="16" t="s">
        <v>117</v>
      </c>
      <c r="E63" s="17">
        <v>43187</v>
      </c>
      <c r="F63" s="18">
        <v>13733316070</v>
      </c>
      <c r="G63" s="19">
        <v>0.115</v>
      </c>
      <c r="H63" s="18">
        <v>21432487544</v>
      </c>
      <c r="I63" s="18">
        <v>1680948</v>
      </c>
      <c r="J63" s="18">
        <v>2674492</v>
      </c>
      <c r="K63" s="18">
        <v>1124</v>
      </c>
      <c r="L63" s="18">
        <v>70970</v>
      </c>
      <c r="M63" s="16" t="s">
        <v>23</v>
      </c>
      <c r="N63" s="16" t="s">
        <v>23</v>
      </c>
      <c r="O63" s="16" t="s">
        <v>118</v>
      </c>
    </row>
    <row r="64" spans="1:15" ht="46.8">
      <c r="A64" s="14">
        <f t="shared" si="3"/>
        <v>4</v>
      </c>
      <c r="B64" s="15">
        <v>3</v>
      </c>
      <c r="C64" s="16" t="str">
        <f t="shared" si="0"/>
        <v>레디****</v>
      </c>
      <c r="D64" s="16" t="s">
        <v>119</v>
      </c>
      <c r="E64" s="17">
        <v>43187</v>
      </c>
      <c r="F64" s="18">
        <v>13863899642</v>
      </c>
      <c r="G64" s="19">
        <v>0.11599999999999901</v>
      </c>
      <c r="H64" s="18">
        <v>19862301471</v>
      </c>
      <c r="I64" s="18">
        <v>1543651</v>
      </c>
      <c r="J64" s="18">
        <v>2247179</v>
      </c>
      <c r="K64" s="18">
        <v>1058</v>
      </c>
      <c r="L64" s="18">
        <v>59796</v>
      </c>
      <c r="M64" s="16" t="s">
        <v>20</v>
      </c>
      <c r="N64" s="16" t="s">
        <v>20</v>
      </c>
      <c r="O64" s="16" t="s">
        <v>28</v>
      </c>
    </row>
    <row r="65" spans="1:15" ht="46.8">
      <c r="A65" s="14">
        <f t="shared" si="3"/>
        <v>4</v>
      </c>
      <c r="B65" s="15">
        <v>4</v>
      </c>
      <c r="C65" s="16" t="str">
        <f t="shared" si="0"/>
        <v>램페****</v>
      </c>
      <c r="D65" s="16" t="s">
        <v>120</v>
      </c>
      <c r="E65" s="17">
        <v>43202</v>
      </c>
      <c r="F65" s="18">
        <v>11895097696</v>
      </c>
      <c r="G65" s="19">
        <v>9.9000000000000005E-2</v>
      </c>
      <c r="H65" s="18">
        <v>11895097696</v>
      </c>
      <c r="I65" s="18">
        <v>1378271</v>
      </c>
      <c r="J65" s="18">
        <v>1378271</v>
      </c>
      <c r="K65" s="18">
        <v>909</v>
      </c>
      <c r="L65" s="18">
        <v>54724</v>
      </c>
      <c r="M65" s="16" t="s">
        <v>20</v>
      </c>
      <c r="N65" s="16" t="s">
        <v>20</v>
      </c>
      <c r="O65" s="16" t="s">
        <v>28</v>
      </c>
    </row>
    <row r="66" spans="1:15" ht="62.4">
      <c r="A66" s="14">
        <f t="shared" si="3"/>
        <v>4</v>
      </c>
      <c r="B66" s="15">
        <v>5</v>
      </c>
      <c r="C66" s="16" t="str">
        <f t="shared" ref="C66:C129" si="4">LEFT(D66,2)&amp;"****"</f>
        <v>바람****</v>
      </c>
      <c r="D66" s="16" t="s">
        <v>121</v>
      </c>
      <c r="E66" s="17">
        <v>43195</v>
      </c>
      <c r="F66" s="18">
        <v>9692118875</v>
      </c>
      <c r="G66" s="19">
        <v>8.1000000000000003E-2</v>
      </c>
      <c r="H66" s="18">
        <v>9774297575</v>
      </c>
      <c r="I66" s="18">
        <v>1182637</v>
      </c>
      <c r="J66" s="18">
        <v>1192907</v>
      </c>
      <c r="K66" s="18">
        <v>985</v>
      </c>
      <c r="L66" s="18">
        <v>57721</v>
      </c>
      <c r="M66" s="16" t="s">
        <v>23</v>
      </c>
      <c r="N66" s="16" t="s">
        <v>23</v>
      </c>
      <c r="O66" s="16" t="s">
        <v>26</v>
      </c>
    </row>
    <row r="67" spans="1:15" ht="46.8">
      <c r="A67" s="14">
        <f t="shared" si="3"/>
        <v>4</v>
      </c>
      <c r="B67" s="15">
        <v>6</v>
      </c>
      <c r="C67" s="16" t="str">
        <f t="shared" si="4"/>
        <v>콰이****</v>
      </c>
      <c r="D67" s="16" t="s">
        <v>106</v>
      </c>
      <c r="E67" s="17">
        <v>43202</v>
      </c>
      <c r="F67" s="18">
        <v>4403519949</v>
      </c>
      <c r="G67" s="19">
        <v>3.6999999999999998E-2</v>
      </c>
      <c r="H67" s="18">
        <v>4403519949</v>
      </c>
      <c r="I67" s="18">
        <v>505803</v>
      </c>
      <c r="J67" s="18">
        <v>505803</v>
      </c>
      <c r="K67" s="18">
        <v>677</v>
      </c>
      <c r="L67" s="18">
        <v>29551</v>
      </c>
      <c r="M67" s="16" t="s">
        <v>20</v>
      </c>
      <c r="N67" s="16" t="s">
        <v>20</v>
      </c>
      <c r="O67" s="16" t="s">
        <v>83</v>
      </c>
    </row>
    <row r="68" spans="1:15" ht="31.2">
      <c r="A68" s="14">
        <f t="shared" si="3"/>
        <v>4</v>
      </c>
      <c r="B68" s="15">
        <v>7</v>
      </c>
      <c r="C68" s="16" t="str">
        <f t="shared" si="4"/>
        <v>그날****</v>
      </c>
      <c r="D68" s="16" t="s">
        <v>94</v>
      </c>
      <c r="E68" s="17">
        <v>43202</v>
      </c>
      <c r="F68" s="18">
        <v>4021337900</v>
      </c>
      <c r="G68" s="19">
        <v>3.4000000000000002E-2</v>
      </c>
      <c r="H68" s="18">
        <v>4021573900</v>
      </c>
      <c r="I68" s="18">
        <v>486250</v>
      </c>
      <c r="J68" s="18">
        <v>486288</v>
      </c>
      <c r="K68" s="18">
        <v>643</v>
      </c>
      <c r="L68" s="18">
        <v>26211</v>
      </c>
      <c r="M68" s="16" t="s">
        <v>23</v>
      </c>
      <c r="N68" s="16" t="s">
        <v>23</v>
      </c>
      <c r="O68" s="16" t="s">
        <v>95</v>
      </c>
    </row>
    <row r="69" spans="1:15" ht="46.8">
      <c r="A69" s="14">
        <f t="shared" si="3"/>
        <v>4</v>
      </c>
      <c r="B69" s="15">
        <v>8</v>
      </c>
      <c r="C69" s="16" t="str">
        <f t="shared" si="4"/>
        <v>지금****</v>
      </c>
      <c r="D69" s="16" t="s">
        <v>122</v>
      </c>
      <c r="E69" s="17">
        <v>43173</v>
      </c>
      <c r="F69" s="18">
        <v>2945732125</v>
      </c>
      <c r="G69" s="19">
        <v>2.5000000000000001E-2</v>
      </c>
      <c r="H69" s="18">
        <v>20787668128</v>
      </c>
      <c r="I69" s="18">
        <v>370055</v>
      </c>
      <c r="J69" s="18">
        <v>2600474</v>
      </c>
      <c r="K69" s="18">
        <v>736</v>
      </c>
      <c r="L69" s="18">
        <v>23140</v>
      </c>
      <c r="M69" s="16" t="s">
        <v>23</v>
      </c>
      <c r="N69" s="16" t="s">
        <v>23</v>
      </c>
      <c r="O69" s="16" t="s">
        <v>83</v>
      </c>
    </row>
    <row r="70" spans="1:15" ht="46.8">
      <c r="A70" s="14">
        <f t="shared" si="3"/>
        <v>4</v>
      </c>
      <c r="B70" s="15">
        <v>9</v>
      </c>
      <c r="C70" s="16" t="str">
        <f t="shared" si="4"/>
        <v>덕구****</v>
      </c>
      <c r="D70" s="16" t="s">
        <v>123</v>
      </c>
      <c r="E70" s="17">
        <v>43195</v>
      </c>
      <c r="F70" s="18">
        <v>2273171900</v>
      </c>
      <c r="G70" s="19">
        <v>1.9E-2</v>
      </c>
      <c r="H70" s="18">
        <v>2330373900</v>
      </c>
      <c r="I70" s="18">
        <v>298431</v>
      </c>
      <c r="J70" s="18">
        <v>306188</v>
      </c>
      <c r="K70" s="18">
        <v>544</v>
      </c>
      <c r="L70" s="18">
        <v>18642</v>
      </c>
      <c r="M70" s="16" t="s">
        <v>23</v>
      </c>
      <c r="N70" s="16" t="s">
        <v>23</v>
      </c>
      <c r="O70" s="16" t="s">
        <v>77</v>
      </c>
    </row>
    <row r="71" spans="1:15" ht="31.2">
      <c r="A71" s="14">
        <f t="shared" si="3"/>
        <v>4</v>
      </c>
      <c r="B71" s="15">
        <v>10</v>
      </c>
      <c r="C71" s="16" t="str">
        <f t="shared" si="4"/>
        <v>7년****</v>
      </c>
      <c r="D71" s="16" t="s">
        <v>124</v>
      </c>
      <c r="E71" s="17">
        <v>43187</v>
      </c>
      <c r="F71" s="18">
        <v>1489887500</v>
      </c>
      <c r="G71" s="19">
        <v>1.2E-2</v>
      </c>
      <c r="H71" s="18">
        <v>3969337524</v>
      </c>
      <c r="I71" s="18">
        <v>189920</v>
      </c>
      <c r="J71" s="18">
        <v>528007</v>
      </c>
      <c r="K71" s="18">
        <v>705</v>
      </c>
      <c r="L71" s="18">
        <v>14095</v>
      </c>
      <c r="M71" s="16" t="s">
        <v>23</v>
      </c>
      <c r="N71" s="16" t="s">
        <v>23</v>
      </c>
      <c r="O71" s="16" t="s">
        <v>24</v>
      </c>
    </row>
    <row r="72" spans="1:15" ht="46.8">
      <c r="A72" s="14">
        <f t="shared" si="3"/>
        <v>4</v>
      </c>
      <c r="B72" s="15">
        <v>11</v>
      </c>
      <c r="C72" s="16" t="str">
        <f t="shared" si="4"/>
        <v>나를****</v>
      </c>
      <c r="D72" s="16" t="s">
        <v>125</v>
      </c>
      <c r="E72" s="17">
        <v>43209</v>
      </c>
      <c r="F72" s="18">
        <v>1214149492</v>
      </c>
      <c r="G72" s="19">
        <v>0.01</v>
      </c>
      <c r="H72" s="18">
        <v>1215409492</v>
      </c>
      <c r="I72" s="18">
        <v>138850</v>
      </c>
      <c r="J72" s="18">
        <v>138976</v>
      </c>
      <c r="K72" s="18">
        <v>545</v>
      </c>
      <c r="L72" s="18">
        <v>14129</v>
      </c>
      <c r="M72" s="16" t="s">
        <v>23</v>
      </c>
      <c r="N72" s="16" t="s">
        <v>23</v>
      </c>
      <c r="O72" s="16" t="s">
        <v>41</v>
      </c>
    </row>
    <row r="73" spans="1:15" ht="62.4">
      <c r="A73" s="14">
        <f t="shared" si="3"/>
        <v>4</v>
      </c>
      <c r="B73" s="15">
        <v>12</v>
      </c>
      <c r="C73" s="16" t="str">
        <f t="shared" si="4"/>
        <v>레이****</v>
      </c>
      <c r="D73" s="16" t="s">
        <v>126</v>
      </c>
      <c r="E73" s="17">
        <v>43194</v>
      </c>
      <c r="F73" s="18">
        <v>711702200</v>
      </c>
      <c r="G73" s="19">
        <v>6.0000000000000001E-3</v>
      </c>
      <c r="H73" s="18">
        <v>745905200</v>
      </c>
      <c r="I73" s="18">
        <v>88278</v>
      </c>
      <c r="J73" s="18">
        <v>92282</v>
      </c>
      <c r="K73" s="18">
        <v>345</v>
      </c>
      <c r="L73" s="18">
        <v>6933</v>
      </c>
      <c r="M73" s="16" t="s">
        <v>20</v>
      </c>
      <c r="N73" s="16" t="s">
        <v>20</v>
      </c>
      <c r="O73" s="16" t="s">
        <v>21</v>
      </c>
    </row>
    <row r="74" spans="1:15" ht="78">
      <c r="A74" s="14">
        <f t="shared" si="3"/>
        <v>4</v>
      </c>
      <c r="B74" s="15">
        <v>13</v>
      </c>
      <c r="C74" s="16" t="str">
        <f t="shared" si="4"/>
        <v>콜 ****</v>
      </c>
      <c r="D74" s="16" t="s">
        <v>111</v>
      </c>
      <c r="E74" s="17">
        <v>43181</v>
      </c>
      <c r="F74" s="18">
        <v>562468900</v>
      </c>
      <c r="G74" s="19">
        <v>5.0000000000000001E-3</v>
      </c>
      <c r="H74" s="18">
        <v>1525358300</v>
      </c>
      <c r="I74" s="18">
        <v>66770</v>
      </c>
      <c r="J74" s="18">
        <v>183300</v>
      </c>
      <c r="K74" s="18">
        <v>164</v>
      </c>
      <c r="L74" s="18">
        <v>4105</v>
      </c>
      <c r="M74" s="16" t="s">
        <v>100</v>
      </c>
      <c r="N74" s="16" t="s">
        <v>112</v>
      </c>
      <c r="O74" s="16" t="s">
        <v>51</v>
      </c>
    </row>
    <row r="75" spans="1:15" ht="46.8">
      <c r="A75" s="14">
        <f t="shared" si="3"/>
        <v>4</v>
      </c>
      <c r="B75" s="15">
        <v>14</v>
      </c>
      <c r="C75" s="16" t="str">
        <f t="shared" si="4"/>
        <v>번개****</v>
      </c>
      <c r="D75" s="16" t="s">
        <v>127</v>
      </c>
      <c r="E75" s="17">
        <v>43195</v>
      </c>
      <c r="F75" s="18">
        <v>474928200</v>
      </c>
      <c r="G75" s="19">
        <v>4.0000000000000001E-3</v>
      </c>
      <c r="H75" s="18">
        <v>480002200</v>
      </c>
      <c r="I75" s="18">
        <v>58839</v>
      </c>
      <c r="J75" s="18">
        <v>59477</v>
      </c>
      <c r="K75" s="18">
        <v>191</v>
      </c>
      <c r="L75" s="18">
        <v>2524</v>
      </c>
      <c r="M75" s="16" t="s">
        <v>23</v>
      </c>
      <c r="N75" s="16" t="s">
        <v>23</v>
      </c>
      <c r="O75" s="16" t="s">
        <v>128</v>
      </c>
    </row>
    <row r="76" spans="1:15" ht="31.2">
      <c r="A76" s="14">
        <f t="shared" si="3"/>
        <v>4</v>
      </c>
      <c r="B76" s="15">
        <v>15</v>
      </c>
      <c r="C76" s="16" t="str">
        <f t="shared" si="4"/>
        <v>머니****</v>
      </c>
      <c r="D76" s="16" t="s">
        <v>129</v>
      </c>
      <c r="E76" s="17">
        <v>43202</v>
      </c>
      <c r="F76" s="18">
        <v>411187600</v>
      </c>
      <c r="G76" s="19">
        <v>3.0000000000000001E-3</v>
      </c>
      <c r="H76" s="18">
        <v>417171600</v>
      </c>
      <c r="I76" s="18">
        <v>52556</v>
      </c>
      <c r="J76" s="18">
        <v>53548</v>
      </c>
      <c r="K76" s="18">
        <v>472</v>
      </c>
      <c r="L76" s="18">
        <v>6890</v>
      </c>
      <c r="M76" s="16" t="s">
        <v>23</v>
      </c>
      <c r="N76" s="16" t="s">
        <v>23</v>
      </c>
      <c r="O76" s="16" t="s">
        <v>130</v>
      </c>
    </row>
    <row r="77" spans="1:15" ht="62.4">
      <c r="A77" s="14">
        <f t="shared" si="3"/>
        <v>4</v>
      </c>
      <c r="B77" s="15">
        <v>16</v>
      </c>
      <c r="C77" s="16" t="str">
        <f t="shared" si="4"/>
        <v>퍼시****</v>
      </c>
      <c r="D77" s="16" t="s">
        <v>131</v>
      </c>
      <c r="E77" s="17">
        <v>43180</v>
      </c>
      <c r="F77" s="18">
        <v>392467700</v>
      </c>
      <c r="G77" s="19">
        <v>3.0000000000000001E-3</v>
      </c>
      <c r="H77" s="18">
        <v>8960592795</v>
      </c>
      <c r="I77" s="18">
        <v>50029</v>
      </c>
      <c r="J77" s="18">
        <v>1076955</v>
      </c>
      <c r="K77" s="18">
        <v>489</v>
      </c>
      <c r="L77" s="18">
        <v>4493</v>
      </c>
      <c r="M77" s="16" t="s">
        <v>20</v>
      </c>
      <c r="N77" s="16" t="s">
        <v>20</v>
      </c>
      <c r="O77" s="16" t="s">
        <v>21</v>
      </c>
    </row>
    <row r="78" spans="1:15" ht="62.4">
      <c r="A78" s="14">
        <f t="shared" si="3"/>
        <v>4</v>
      </c>
      <c r="B78" s="15">
        <v>17</v>
      </c>
      <c r="C78" s="16" t="str">
        <f t="shared" si="4"/>
        <v>당갈****</v>
      </c>
      <c r="D78" s="16" t="s">
        <v>92</v>
      </c>
      <c r="E78" s="17">
        <v>43215</v>
      </c>
      <c r="F78" s="18">
        <v>372199000</v>
      </c>
      <c r="G78" s="19">
        <v>3.0000000000000001E-3</v>
      </c>
      <c r="H78" s="18">
        <v>372199000</v>
      </c>
      <c r="I78" s="18">
        <v>44924</v>
      </c>
      <c r="J78" s="18">
        <v>44924</v>
      </c>
      <c r="K78" s="18">
        <v>261</v>
      </c>
      <c r="L78" s="18">
        <v>2393</v>
      </c>
      <c r="M78" s="16" t="s">
        <v>93</v>
      </c>
      <c r="N78" s="16" t="s">
        <v>93</v>
      </c>
      <c r="O78" s="16" t="s">
        <v>26</v>
      </c>
    </row>
    <row r="79" spans="1:15" ht="78">
      <c r="A79" s="14">
        <f t="shared" si="3"/>
        <v>4</v>
      </c>
      <c r="B79" s="15">
        <v>18</v>
      </c>
      <c r="C79" s="16" t="str">
        <f t="shared" si="4"/>
        <v>살인****</v>
      </c>
      <c r="D79" s="16" t="s">
        <v>132</v>
      </c>
      <c r="E79" s="17">
        <v>43215</v>
      </c>
      <c r="F79" s="18">
        <v>347287500</v>
      </c>
      <c r="G79" s="19">
        <v>3.0000000000000001E-3</v>
      </c>
      <c r="H79" s="18">
        <v>347287500</v>
      </c>
      <c r="I79" s="18">
        <v>43620</v>
      </c>
      <c r="J79" s="18">
        <v>43620</v>
      </c>
      <c r="K79" s="18">
        <v>434</v>
      </c>
      <c r="L79" s="18">
        <v>4699</v>
      </c>
      <c r="M79" s="16" t="s">
        <v>23</v>
      </c>
      <c r="N79" s="16" t="s">
        <v>23</v>
      </c>
      <c r="O79" s="16" t="s">
        <v>133</v>
      </c>
    </row>
    <row r="80" spans="1:15" ht="78">
      <c r="A80" s="14">
        <f t="shared" si="3"/>
        <v>4</v>
      </c>
      <c r="B80" s="15">
        <v>19</v>
      </c>
      <c r="C80" s="16" t="str">
        <f t="shared" si="4"/>
        <v>라이****</v>
      </c>
      <c r="D80" s="16" t="s">
        <v>134</v>
      </c>
      <c r="E80" s="17">
        <v>41275</v>
      </c>
      <c r="F80" s="18">
        <v>410994600</v>
      </c>
      <c r="G80" s="19">
        <v>3.0000000000000001E-3</v>
      </c>
      <c r="H80" s="18">
        <v>16281576100</v>
      </c>
      <c r="I80" s="18">
        <v>38810</v>
      </c>
      <c r="J80" s="18">
        <v>1632273</v>
      </c>
      <c r="K80" s="18">
        <v>87</v>
      </c>
      <c r="L80" s="18">
        <v>2141</v>
      </c>
      <c r="M80" s="16" t="s">
        <v>20</v>
      </c>
      <c r="N80" s="16" t="s">
        <v>20</v>
      </c>
      <c r="O80" s="16" t="s">
        <v>64</v>
      </c>
    </row>
    <row r="81" spans="1:15" ht="31.2">
      <c r="A81" s="14">
        <f t="shared" si="3"/>
        <v>4</v>
      </c>
      <c r="B81" s="15">
        <v>20</v>
      </c>
      <c r="C81" s="16" t="str">
        <f t="shared" si="4"/>
        <v>정글****</v>
      </c>
      <c r="D81" s="16" t="s">
        <v>135</v>
      </c>
      <c r="E81" s="17">
        <v>43209</v>
      </c>
      <c r="F81" s="18">
        <v>282085500</v>
      </c>
      <c r="G81" s="19">
        <v>2E-3</v>
      </c>
      <c r="H81" s="18">
        <v>282085500</v>
      </c>
      <c r="I81" s="18">
        <v>35634</v>
      </c>
      <c r="J81" s="18">
        <v>35634</v>
      </c>
      <c r="K81" s="18">
        <v>331</v>
      </c>
      <c r="L81" s="18">
        <v>1831</v>
      </c>
      <c r="M81" s="16" t="s">
        <v>74</v>
      </c>
      <c r="N81" s="16" t="s">
        <v>74</v>
      </c>
      <c r="O81" s="16" t="s">
        <v>38</v>
      </c>
    </row>
    <row r="82" spans="1:15" ht="31.2">
      <c r="A82" s="14">
        <f t="shared" si="3"/>
        <v>4</v>
      </c>
      <c r="B82" s="15">
        <v>21</v>
      </c>
      <c r="C82" s="16" t="str">
        <f t="shared" si="4"/>
        <v>스파****</v>
      </c>
      <c r="D82" s="16" t="s">
        <v>136</v>
      </c>
      <c r="E82" s="17">
        <v>43202</v>
      </c>
      <c r="F82" s="18">
        <v>253531600</v>
      </c>
      <c r="G82" s="19">
        <v>2E-3</v>
      </c>
      <c r="H82" s="18">
        <v>253531600</v>
      </c>
      <c r="I82" s="18">
        <v>34681</v>
      </c>
      <c r="J82" s="18">
        <v>34681</v>
      </c>
      <c r="K82" s="18">
        <v>312</v>
      </c>
      <c r="L82" s="18">
        <v>1901</v>
      </c>
      <c r="M82" s="16" t="s">
        <v>23</v>
      </c>
      <c r="N82" s="16" t="s">
        <v>23</v>
      </c>
      <c r="O82" s="16" t="s">
        <v>91</v>
      </c>
    </row>
    <row r="83" spans="1:15" ht="31.2">
      <c r="A83" s="14">
        <f t="shared" si="3"/>
        <v>4</v>
      </c>
      <c r="B83" s="15">
        <v>22</v>
      </c>
      <c r="C83" s="16" t="str">
        <f t="shared" si="4"/>
        <v>미니****</v>
      </c>
      <c r="D83" s="16" t="s">
        <v>137</v>
      </c>
      <c r="E83" s="17">
        <v>43181</v>
      </c>
      <c r="F83" s="18">
        <v>211609500</v>
      </c>
      <c r="G83" s="19">
        <v>2E-3</v>
      </c>
      <c r="H83" s="18">
        <v>744275700</v>
      </c>
      <c r="I83" s="18">
        <v>28751</v>
      </c>
      <c r="J83" s="18">
        <v>99861</v>
      </c>
      <c r="K83" s="18">
        <v>347</v>
      </c>
      <c r="L83" s="18">
        <v>1952</v>
      </c>
      <c r="M83" s="16" t="s">
        <v>23</v>
      </c>
      <c r="N83" s="16" t="s">
        <v>23</v>
      </c>
      <c r="O83" s="16" t="s">
        <v>138</v>
      </c>
    </row>
    <row r="84" spans="1:15" ht="31.2">
      <c r="A84" s="14">
        <f t="shared" si="3"/>
        <v>4</v>
      </c>
      <c r="B84" s="15">
        <v>23</v>
      </c>
      <c r="C84" s="16" t="str">
        <f t="shared" si="4"/>
        <v>몬태****</v>
      </c>
      <c r="D84" s="16" t="s">
        <v>139</v>
      </c>
      <c r="E84" s="17">
        <v>43209</v>
      </c>
      <c r="F84" s="18">
        <v>221202400</v>
      </c>
      <c r="G84" s="19">
        <v>2E-3</v>
      </c>
      <c r="H84" s="18">
        <v>221202400</v>
      </c>
      <c r="I84" s="18">
        <v>27781</v>
      </c>
      <c r="J84" s="18">
        <v>27781</v>
      </c>
      <c r="K84" s="18">
        <v>276</v>
      </c>
      <c r="L84" s="18">
        <v>3157</v>
      </c>
      <c r="M84" s="16" t="s">
        <v>20</v>
      </c>
      <c r="N84" s="16" t="s">
        <v>20</v>
      </c>
      <c r="O84" s="16" t="s">
        <v>62</v>
      </c>
    </row>
    <row r="85" spans="1:15" ht="31.2">
      <c r="A85" s="14">
        <f t="shared" si="3"/>
        <v>4</v>
      </c>
      <c r="B85" s="15">
        <v>24</v>
      </c>
      <c r="C85" s="16" t="str">
        <f t="shared" si="4"/>
        <v>크리****</v>
      </c>
      <c r="D85" s="16" t="s">
        <v>140</v>
      </c>
      <c r="E85" s="17">
        <v>43209</v>
      </c>
      <c r="F85" s="18">
        <v>225728400</v>
      </c>
      <c r="G85" s="19">
        <v>2E-3</v>
      </c>
      <c r="H85" s="18">
        <v>225728400</v>
      </c>
      <c r="I85" s="18">
        <v>27431</v>
      </c>
      <c r="J85" s="18">
        <v>27431</v>
      </c>
      <c r="K85" s="18">
        <v>362</v>
      </c>
      <c r="L85" s="18">
        <v>4121</v>
      </c>
      <c r="M85" s="16" t="s">
        <v>20</v>
      </c>
      <c r="N85" s="16" t="s">
        <v>20</v>
      </c>
      <c r="O85" s="16" t="s">
        <v>36</v>
      </c>
    </row>
    <row r="86" spans="1:15" ht="31.2">
      <c r="A86" s="14">
        <f t="shared" si="3"/>
        <v>4</v>
      </c>
      <c r="B86" s="15">
        <v>25</v>
      </c>
      <c r="C86" s="16" t="str">
        <f t="shared" si="4"/>
        <v>달링****</v>
      </c>
      <c r="D86" s="16" t="s">
        <v>141</v>
      </c>
      <c r="E86" s="17">
        <v>43202</v>
      </c>
      <c r="F86" s="18">
        <v>199060500</v>
      </c>
      <c r="G86" s="19">
        <v>2E-3</v>
      </c>
      <c r="H86" s="18">
        <v>217820500</v>
      </c>
      <c r="I86" s="18">
        <v>25197</v>
      </c>
      <c r="J86" s="18">
        <v>27542</v>
      </c>
      <c r="K86" s="18">
        <v>147</v>
      </c>
      <c r="L86" s="18">
        <v>3199</v>
      </c>
      <c r="M86" s="16" t="s">
        <v>85</v>
      </c>
      <c r="N86" s="16" t="s">
        <v>85</v>
      </c>
      <c r="O86" s="16" t="s">
        <v>38</v>
      </c>
    </row>
    <row r="87" spans="1:15" ht="31.2">
      <c r="A87" s="14">
        <f t="shared" si="3"/>
        <v>4</v>
      </c>
      <c r="B87" s="15">
        <v>26</v>
      </c>
      <c r="C87" s="16" t="str">
        <f t="shared" si="4"/>
        <v>당신****</v>
      </c>
      <c r="D87" s="16" t="s">
        <v>142</v>
      </c>
      <c r="E87" s="17">
        <v>43209</v>
      </c>
      <c r="F87" s="18">
        <v>193399528</v>
      </c>
      <c r="G87" s="19">
        <v>2E-3</v>
      </c>
      <c r="H87" s="18">
        <v>194614528</v>
      </c>
      <c r="I87" s="18">
        <v>24077</v>
      </c>
      <c r="J87" s="18">
        <v>24212</v>
      </c>
      <c r="K87" s="18">
        <v>372</v>
      </c>
      <c r="L87" s="18">
        <v>4801</v>
      </c>
      <c r="M87" s="16" t="s">
        <v>23</v>
      </c>
      <c r="N87" s="16" t="s">
        <v>23</v>
      </c>
      <c r="O87" s="16" t="s">
        <v>54</v>
      </c>
    </row>
    <row r="88" spans="1:15" ht="31.2">
      <c r="A88" s="14">
        <f t="shared" si="3"/>
        <v>4</v>
      </c>
      <c r="B88" s="15">
        <v>27</v>
      </c>
      <c r="C88" s="16" t="str">
        <f t="shared" si="4"/>
        <v>문호****</v>
      </c>
      <c r="D88" s="16" t="s">
        <v>143</v>
      </c>
      <c r="E88" s="17">
        <v>43195</v>
      </c>
      <c r="F88" s="18">
        <v>169385000</v>
      </c>
      <c r="G88" s="19">
        <v>1E-3</v>
      </c>
      <c r="H88" s="18">
        <v>180733000</v>
      </c>
      <c r="I88" s="18">
        <v>22096</v>
      </c>
      <c r="J88" s="18">
        <v>23650</v>
      </c>
      <c r="K88" s="18">
        <v>79</v>
      </c>
      <c r="L88" s="18">
        <v>1341</v>
      </c>
      <c r="M88" s="16" t="s">
        <v>35</v>
      </c>
      <c r="N88" s="16" t="s">
        <v>35</v>
      </c>
      <c r="O88" s="16" t="s">
        <v>144</v>
      </c>
    </row>
    <row r="89" spans="1:15" ht="31.2">
      <c r="A89" s="14">
        <f t="shared" si="3"/>
        <v>4</v>
      </c>
      <c r="B89" s="15">
        <v>28</v>
      </c>
      <c r="C89" s="16" t="str">
        <f t="shared" si="4"/>
        <v>레오****</v>
      </c>
      <c r="D89" s="16" t="s">
        <v>99</v>
      </c>
      <c r="E89" s="17">
        <v>43216</v>
      </c>
      <c r="F89" s="18">
        <v>155759100</v>
      </c>
      <c r="G89" s="19">
        <v>1E-3</v>
      </c>
      <c r="H89" s="18">
        <v>155759100</v>
      </c>
      <c r="I89" s="18">
        <v>19267</v>
      </c>
      <c r="J89" s="18">
        <v>19267</v>
      </c>
      <c r="K89" s="18">
        <v>150</v>
      </c>
      <c r="L89" s="18">
        <v>741</v>
      </c>
      <c r="M89" s="16" t="s">
        <v>100</v>
      </c>
      <c r="N89" s="16" t="s">
        <v>100</v>
      </c>
      <c r="O89" s="16" t="s">
        <v>101</v>
      </c>
    </row>
    <row r="90" spans="1:15" ht="62.4">
      <c r="A90" s="14">
        <f t="shared" si="3"/>
        <v>4</v>
      </c>
      <c r="B90" s="15">
        <v>29</v>
      </c>
      <c r="C90" s="16" t="str">
        <f t="shared" si="4"/>
        <v>막달****</v>
      </c>
      <c r="D90" s="16" t="s">
        <v>145</v>
      </c>
      <c r="E90" s="17">
        <v>43187</v>
      </c>
      <c r="F90" s="18">
        <v>130070700</v>
      </c>
      <c r="G90" s="19">
        <v>1E-3</v>
      </c>
      <c r="H90" s="18">
        <v>212054200</v>
      </c>
      <c r="I90" s="18">
        <v>18560</v>
      </c>
      <c r="J90" s="18">
        <v>30365</v>
      </c>
      <c r="K90" s="18">
        <v>111</v>
      </c>
      <c r="L90" s="18">
        <v>1583</v>
      </c>
      <c r="M90" s="16" t="s">
        <v>85</v>
      </c>
      <c r="N90" s="16" t="s">
        <v>85</v>
      </c>
      <c r="O90" s="16" t="s">
        <v>21</v>
      </c>
    </row>
    <row r="91" spans="1:15" ht="31.2">
      <c r="A91" s="14">
        <f t="shared" si="3"/>
        <v>4</v>
      </c>
      <c r="B91" s="15">
        <v>30</v>
      </c>
      <c r="C91" s="16" t="str">
        <f t="shared" si="4"/>
        <v>소공****</v>
      </c>
      <c r="D91" s="16" t="s">
        <v>146</v>
      </c>
      <c r="E91" s="17">
        <v>43181</v>
      </c>
      <c r="F91" s="18">
        <v>143948900</v>
      </c>
      <c r="G91" s="19">
        <v>1E-3</v>
      </c>
      <c r="H91" s="18">
        <v>457225100</v>
      </c>
      <c r="I91" s="18">
        <v>17628</v>
      </c>
      <c r="J91" s="18">
        <v>57139</v>
      </c>
      <c r="K91" s="18">
        <v>86</v>
      </c>
      <c r="L91" s="18">
        <v>1494</v>
      </c>
      <c r="M91" s="16" t="s">
        <v>23</v>
      </c>
      <c r="N91" s="16" t="s">
        <v>23</v>
      </c>
      <c r="O91" s="16" t="s">
        <v>54</v>
      </c>
    </row>
    <row r="92" spans="1:15" ht="46.8">
      <c r="A92" s="20">
        <f>MONTH("2018-03-01")</f>
        <v>3</v>
      </c>
      <c r="B92" s="15">
        <v>1</v>
      </c>
      <c r="C92" s="16" t="str">
        <f t="shared" si="4"/>
        <v>지금****</v>
      </c>
      <c r="D92" s="16" t="s">
        <v>122</v>
      </c>
      <c r="E92" s="17">
        <v>43173</v>
      </c>
      <c r="F92" s="18">
        <v>17841936003</v>
      </c>
      <c r="G92" s="19">
        <v>0.17199999999999999</v>
      </c>
      <c r="H92" s="18">
        <v>17841936003</v>
      </c>
      <c r="I92" s="18">
        <v>2230419</v>
      </c>
      <c r="J92" s="18">
        <v>2230419</v>
      </c>
      <c r="K92" s="18">
        <v>1191</v>
      </c>
      <c r="L92" s="18">
        <v>74236</v>
      </c>
      <c r="M92" s="16" t="s">
        <v>23</v>
      </c>
      <c r="N92" s="16" t="s">
        <v>23</v>
      </c>
      <c r="O92" s="16" t="s">
        <v>83</v>
      </c>
    </row>
    <row r="93" spans="1:15" ht="46.8">
      <c r="A93" s="20">
        <f t="shared" ref="A93:A121" si="5">MONTH("2018-03-01")</f>
        <v>3</v>
      </c>
      <c r="B93" s="15">
        <v>2</v>
      </c>
      <c r="C93" s="16" t="str">
        <f t="shared" si="4"/>
        <v>리틀****</v>
      </c>
      <c r="D93" s="16" t="s">
        <v>147</v>
      </c>
      <c r="E93" s="17">
        <v>43159</v>
      </c>
      <c r="F93" s="18">
        <v>10944872685</v>
      </c>
      <c r="G93" s="19">
        <v>0.106</v>
      </c>
      <c r="H93" s="18">
        <v>11834061285</v>
      </c>
      <c r="I93" s="18">
        <v>1346509</v>
      </c>
      <c r="J93" s="18">
        <v>1493457</v>
      </c>
      <c r="K93" s="18">
        <v>884</v>
      </c>
      <c r="L93" s="18">
        <v>63281</v>
      </c>
      <c r="M93" s="16" t="s">
        <v>23</v>
      </c>
      <c r="N93" s="16" t="s">
        <v>23</v>
      </c>
      <c r="O93" s="16" t="s">
        <v>77</v>
      </c>
    </row>
    <row r="94" spans="1:15" ht="46.8">
      <c r="A94" s="20">
        <f t="shared" si="5"/>
        <v>3</v>
      </c>
      <c r="B94" s="15">
        <v>3</v>
      </c>
      <c r="C94" s="16" t="str">
        <f t="shared" si="4"/>
        <v>사라****</v>
      </c>
      <c r="D94" s="16" t="s">
        <v>148</v>
      </c>
      <c r="E94" s="17">
        <v>43166</v>
      </c>
      <c r="F94" s="18">
        <v>10670654916</v>
      </c>
      <c r="G94" s="19">
        <v>0.10299999999999999</v>
      </c>
      <c r="H94" s="18">
        <v>10682238916</v>
      </c>
      <c r="I94" s="18">
        <v>1312143</v>
      </c>
      <c r="J94" s="18">
        <v>1313595</v>
      </c>
      <c r="K94" s="18">
        <v>925</v>
      </c>
      <c r="L94" s="18">
        <v>59635</v>
      </c>
      <c r="M94" s="16" t="s">
        <v>23</v>
      </c>
      <c r="N94" s="16" t="s">
        <v>23</v>
      </c>
      <c r="O94" s="16" t="s">
        <v>41</v>
      </c>
    </row>
    <row r="95" spans="1:15" ht="31.2">
      <c r="A95" s="20">
        <f t="shared" si="5"/>
        <v>3</v>
      </c>
      <c r="B95" s="15">
        <v>4</v>
      </c>
      <c r="C95" s="16" t="str">
        <f t="shared" si="4"/>
        <v>궁합****</v>
      </c>
      <c r="D95" s="16" t="s">
        <v>149</v>
      </c>
      <c r="E95" s="17">
        <v>43159</v>
      </c>
      <c r="F95" s="18">
        <v>9374308538</v>
      </c>
      <c r="G95" s="19">
        <v>0.09</v>
      </c>
      <c r="H95" s="18">
        <v>10473343438</v>
      </c>
      <c r="I95" s="18">
        <v>1159568</v>
      </c>
      <c r="J95" s="18">
        <v>1339227</v>
      </c>
      <c r="K95" s="18">
        <v>966</v>
      </c>
      <c r="L95" s="18">
        <v>48328</v>
      </c>
      <c r="M95" s="16" t="s">
        <v>23</v>
      </c>
      <c r="N95" s="16" t="s">
        <v>23</v>
      </c>
      <c r="O95" s="16" t="s">
        <v>24</v>
      </c>
    </row>
    <row r="96" spans="1:15" ht="62.4">
      <c r="A96" s="20">
        <f t="shared" si="5"/>
        <v>3</v>
      </c>
      <c r="B96" s="15">
        <v>5</v>
      </c>
      <c r="C96" s="16" t="str">
        <f t="shared" si="4"/>
        <v>퍼시****</v>
      </c>
      <c r="D96" s="16" t="s">
        <v>131</v>
      </c>
      <c r="E96" s="17">
        <v>43180</v>
      </c>
      <c r="F96" s="18">
        <v>8568125095</v>
      </c>
      <c r="G96" s="19">
        <v>8.3000000000000004E-2</v>
      </c>
      <c r="H96" s="18">
        <v>8568125095</v>
      </c>
      <c r="I96" s="18">
        <v>1026926</v>
      </c>
      <c r="J96" s="18">
        <v>1026926</v>
      </c>
      <c r="K96" s="18">
        <v>1145</v>
      </c>
      <c r="L96" s="18">
        <v>45125</v>
      </c>
      <c r="M96" s="16" t="s">
        <v>20</v>
      </c>
      <c r="N96" s="16" t="s">
        <v>20</v>
      </c>
      <c r="O96" s="16" t="s">
        <v>21</v>
      </c>
    </row>
    <row r="97" spans="1:15">
      <c r="A97" s="20">
        <f t="shared" si="5"/>
        <v>3</v>
      </c>
      <c r="B97" s="15">
        <v>6</v>
      </c>
      <c r="C97" s="16" t="str">
        <f t="shared" si="4"/>
        <v>곤지****</v>
      </c>
      <c r="D97" s="16" t="s">
        <v>117</v>
      </c>
      <c r="E97" s="17">
        <v>43187</v>
      </c>
      <c r="F97" s="18">
        <v>7699171474</v>
      </c>
      <c r="G97" s="19">
        <v>7.3999999999999996E-2</v>
      </c>
      <c r="H97" s="18">
        <v>7699171474</v>
      </c>
      <c r="I97" s="18">
        <v>993544</v>
      </c>
      <c r="J97" s="18">
        <v>993544</v>
      </c>
      <c r="K97" s="18">
        <v>1075</v>
      </c>
      <c r="L97" s="18">
        <v>17435</v>
      </c>
      <c r="M97" s="16" t="s">
        <v>23</v>
      </c>
      <c r="N97" s="16" t="s">
        <v>23</v>
      </c>
      <c r="O97" s="16" t="s">
        <v>118</v>
      </c>
    </row>
    <row r="98" spans="1:15" ht="46.8">
      <c r="A98" s="20">
        <f t="shared" si="5"/>
        <v>3</v>
      </c>
      <c r="B98" s="15">
        <v>7</v>
      </c>
      <c r="C98" s="16" t="str">
        <f t="shared" si="4"/>
        <v>레디****</v>
      </c>
      <c r="D98" s="16" t="s">
        <v>119</v>
      </c>
      <c r="E98" s="17">
        <v>43187</v>
      </c>
      <c r="F98" s="18">
        <v>5998401829</v>
      </c>
      <c r="G98" s="19">
        <v>5.7999999999999899E-2</v>
      </c>
      <c r="H98" s="18">
        <v>5998401829</v>
      </c>
      <c r="I98" s="18">
        <v>703528</v>
      </c>
      <c r="J98" s="18">
        <v>703528</v>
      </c>
      <c r="K98" s="18">
        <v>1079</v>
      </c>
      <c r="L98" s="18">
        <v>16907</v>
      </c>
      <c r="M98" s="16" t="s">
        <v>20</v>
      </c>
      <c r="N98" s="16" t="s">
        <v>20</v>
      </c>
      <c r="O98" s="16" t="s">
        <v>28</v>
      </c>
    </row>
    <row r="99" spans="1:15" ht="62.4">
      <c r="A99" s="20">
        <f t="shared" si="5"/>
        <v>3</v>
      </c>
      <c r="B99" s="15">
        <v>8</v>
      </c>
      <c r="C99" s="16" t="str">
        <f t="shared" si="4"/>
        <v>블랙****</v>
      </c>
      <c r="D99" s="16" t="s">
        <v>150</v>
      </c>
      <c r="E99" s="17">
        <v>43145</v>
      </c>
      <c r="F99" s="18">
        <v>5034839755</v>
      </c>
      <c r="G99" s="19">
        <v>4.9000000000000002E-2</v>
      </c>
      <c r="H99" s="18">
        <v>45807755157</v>
      </c>
      <c r="I99" s="18">
        <v>599369</v>
      </c>
      <c r="J99" s="18">
        <v>5388789</v>
      </c>
      <c r="K99" s="18">
        <v>787</v>
      </c>
      <c r="L99" s="18">
        <v>25791</v>
      </c>
      <c r="M99" s="16" t="s">
        <v>20</v>
      </c>
      <c r="N99" s="16" t="s">
        <v>20</v>
      </c>
      <c r="O99" s="16" t="s">
        <v>43</v>
      </c>
    </row>
    <row r="100" spans="1:15" ht="46.8">
      <c r="A100" s="20">
        <f t="shared" si="5"/>
        <v>3</v>
      </c>
      <c r="B100" s="15">
        <v>9</v>
      </c>
      <c r="C100" s="16" t="str">
        <f t="shared" si="4"/>
        <v>툼레****</v>
      </c>
      <c r="D100" s="16" t="s">
        <v>151</v>
      </c>
      <c r="E100" s="17">
        <v>43167</v>
      </c>
      <c r="F100" s="18">
        <v>4497609262</v>
      </c>
      <c r="G100" s="19">
        <v>4.2999999999999997E-2</v>
      </c>
      <c r="H100" s="18">
        <v>4497609262</v>
      </c>
      <c r="I100" s="18">
        <v>539994</v>
      </c>
      <c r="J100" s="18">
        <v>539994</v>
      </c>
      <c r="K100" s="18">
        <v>806</v>
      </c>
      <c r="L100" s="18">
        <v>31845</v>
      </c>
      <c r="M100" s="16" t="s">
        <v>20</v>
      </c>
      <c r="N100" s="16" t="s">
        <v>20</v>
      </c>
      <c r="O100" s="16" t="s">
        <v>28</v>
      </c>
    </row>
    <row r="101" spans="1:15" ht="46.8">
      <c r="A101" s="20">
        <f t="shared" si="5"/>
        <v>3</v>
      </c>
      <c r="B101" s="15">
        <v>10</v>
      </c>
      <c r="C101" s="16" t="str">
        <f t="shared" si="4"/>
        <v>월요****</v>
      </c>
      <c r="D101" s="16" t="s">
        <v>152</v>
      </c>
      <c r="E101" s="17">
        <v>43153</v>
      </c>
      <c r="F101" s="18">
        <v>3716920600</v>
      </c>
      <c r="G101" s="19">
        <v>3.5999999999999997E-2</v>
      </c>
      <c r="H101" s="18">
        <v>7489087100</v>
      </c>
      <c r="I101" s="18">
        <v>433324</v>
      </c>
      <c r="J101" s="18">
        <v>903009</v>
      </c>
      <c r="K101" s="18">
        <v>381</v>
      </c>
      <c r="L101" s="18">
        <v>15198</v>
      </c>
      <c r="M101" s="16" t="s">
        <v>85</v>
      </c>
      <c r="N101" s="16" t="s">
        <v>153</v>
      </c>
      <c r="O101" s="16" t="s">
        <v>101</v>
      </c>
    </row>
    <row r="102" spans="1:15" ht="31.2">
      <c r="A102" s="20">
        <f t="shared" si="5"/>
        <v>3</v>
      </c>
      <c r="B102" s="15">
        <v>11</v>
      </c>
      <c r="C102" s="16" t="str">
        <f t="shared" si="4"/>
        <v>7년****</v>
      </c>
      <c r="D102" s="16" t="s">
        <v>124</v>
      </c>
      <c r="E102" s="17">
        <v>43187</v>
      </c>
      <c r="F102" s="18">
        <v>2479450024</v>
      </c>
      <c r="G102" s="19">
        <v>2.4E-2</v>
      </c>
      <c r="H102" s="18">
        <v>2479450024</v>
      </c>
      <c r="I102" s="18">
        <v>338087</v>
      </c>
      <c r="J102" s="18">
        <v>338087</v>
      </c>
      <c r="K102" s="18">
        <v>872</v>
      </c>
      <c r="L102" s="18">
        <v>12722</v>
      </c>
      <c r="M102" s="16" t="s">
        <v>23</v>
      </c>
      <c r="N102" s="16" t="s">
        <v>23</v>
      </c>
      <c r="O102" s="16" t="s">
        <v>24</v>
      </c>
    </row>
    <row r="103" spans="1:15" ht="46.8">
      <c r="A103" s="20">
        <f t="shared" si="5"/>
        <v>3</v>
      </c>
      <c r="B103" s="15">
        <v>12</v>
      </c>
      <c r="C103" s="16" t="str">
        <f t="shared" si="4"/>
        <v>셰이****</v>
      </c>
      <c r="D103" s="16" t="s">
        <v>154</v>
      </c>
      <c r="E103" s="17">
        <v>43153</v>
      </c>
      <c r="F103" s="18">
        <v>2230782945</v>
      </c>
      <c r="G103" s="19">
        <v>2.1999999999999999E-2</v>
      </c>
      <c r="H103" s="18">
        <v>4171345900</v>
      </c>
      <c r="I103" s="18">
        <v>265461</v>
      </c>
      <c r="J103" s="18">
        <v>501429</v>
      </c>
      <c r="K103" s="18">
        <v>303</v>
      </c>
      <c r="L103" s="18">
        <v>11997</v>
      </c>
      <c r="M103" s="16" t="s">
        <v>20</v>
      </c>
      <c r="N103" s="16" t="s">
        <v>20</v>
      </c>
      <c r="O103" s="16" t="s">
        <v>31</v>
      </c>
    </row>
    <row r="104" spans="1:15" ht="31.2">
      <c r="A104" s="20">
        <f t="shared" si="5"/>
        <v>3</v>
      </c>
      <c r="B104" s="15">
        <v>13</v>
      </c>
      <c r="C104" s="16" t="str">
        <f t="shared" si="4"/>
        <v>치즈****</v>
      </c>
      <c r="D104" s="16" t="s">
        <v>155</v>
      </c>
      <c r="E104" s="17">
        <v>43173</v>
      </c>
      <c r="F104" s="18">
        <v>1883820300</v>
      </c>
      <c r="G104" s="19">
        <v>1.7999999999999999E-2</v>
      </c>
      <c r="H104" s="18">
        <v>1883820300</v>
      </c>
      <c r="I104" s="18">
        <v>228036</v>
      </c>
      <c r="J104" s="18">
        <v>228036</v>
      </c>
      <c r="K104" s="18">
        <v>364</v>
      </c>
      <c r="L104" s="18">
        <v>14517</v>
      </c>
      <c r="M104" s="16" t="s">
        <v>23</v>
      </c>
      <c r="N104" s="16" t="s">
        <v>23</v>
      </c>
      <c r="O104" s="16" t="s">
        <v>130</v>
      </c>
    </row>
    <row r="105" spans="1:15" ht="62.4">
      <c r="A105" s="20">
        <f t="shared" si="5"/>
        <v>3</v>
      </c>
      <c r="B105" s="15">
        <v>14</v>
      </c>
      <c r="C105" s="16" t="str">
        <f t="shared" si="4"/>
        <v>허리****</v>
      </c>
      <c r="D105" s="16" t="s">
        <v>156</v>
      </c>
      <c r="E105" s="17">
        <v>43173</v>
      </c>
      <c r="F105" s="18">
        <v>1722214848</v>
      </c>
      <c r="G105" s="19">
        <v>1.7000000000000001E-2</v>
      </c>
      <c r="H105" s="18">
        <v>1722214848</v>
      </c>
      <c r="I105" s="18">
        <v>213672</v>
      </c>
      <c r="J105" s="18">
        <v>213672</v>
      </c>
      <c r="K105" s="18">
        <v>544</v>
      </c>
      <c r="L105" s="18">
        <v>16283</v>
      </c>
      <c r="M105" s="16" t="s">
        <v>20</v>
      </c>
      <c r="N105" s="16" t="s">
        <v>20</v>
      </c>
      <c r="O105" s="16" t="s">
        <v>26</v>
      </c>
    </row>
    <row r="106" spans="1:15" ht="31.2">
      <c r="A106" s="20">
        <f t="shared" si="5"/>
        <v>3</v>
      </c>
      <c r="B106" s="15">
        <v>15</v>
      </c>
      <c r="C106" s="16" t="str">
        <f t="shared" si="4"/>
        <v>나미****</v>
      </c>
      <c r="D106" s="16" t="s">
        <v>157</v>
      </c>
      <c r="E106" s="17">
        <v>43159</v>
      </c>
      <c r="F106" s="18">
        <v>1109045685</v>
      </c>
      <c r="G106" s="19">
        <v>1.0999999999999999E-2</v>
      </c>
      <c r="H106" s="18">
        <v>1458105285</v>
      </c>
      <c r="I106" s="18">
        <v>137444</v>
      </c>
      <c r="J106" s="18">
        <v>192115</v>
      </c>
      <c r="K106" s="18">
        <v>532</v>
      </c>
      <c r="L106" s="18">
        <v>8957</v>
      </c>
      <c r="M106" s="16" t="s">
        <v>35</v>
      </c>
      <c r="N106" s="16" t="s">
        <v>35</v>
      </c>
      <c r="O106" s="16" t="s">
        <v>36</v>
      </c>
    </row>
    <row r="107" spans="1:15" ht="78">
      <c r="A107" s="20">
        <f t="shared" si="5"/>
        <v>3</v>
      </c>
      <c r="B107" s="15">
        <v>16</v>
      </c>
      <c r="C107" s="16" t="str">
        <f t="shared" si="4"/>
        <v>콜 ****</v>
      </c>
      <c r="D107" s="16" t="s">
        <v>111</v>
      </c>
      <c r="E107" s="17">
        <v>43181</v>
      </c>
      <c r="F107" s="18">
        <v>962889400</v>
      </c>
      <c r="G107" s="19">
        <v>8.9999999999999993E-3</v>
      </c>
      <c r="H107" s="18">
        <v>962889400</v>
      </c>
      <c r="I107" s="18">
        <v>116530</v>
      </c>
      <c r="J107" s="18">
        <v>116530</v>
      </c>
      <c r="K107" s="18">
        <v>192</v>
      </c>
      <c r="L107" s="18">
        <v>5540</v>
      </c>
      <c r="M107" s="16" t="s">
        <v>100</v>
      </c>
      <c r="N107" s="16" t="s">
        <v>112</v>
      </c>
      <c r="O107" s="16" t="s">
        <v>51</v>
      </c>
    </row>
    <row r="108" spans="1:15" ht="31.2">
      <c r="A108" s="20">
        <f t="shared" si="5"/>
        <v>3</v>
      </c>
      <c r="B108" s="15">
        <v>17</v>
      </c>
      <c r="C108" s="16" t="str">
        <f t="shared" si="4"/>
        <v>더 ****</v>
      </c>
      <c r="D108" s="16" t="s">
        <v>158</v>
      </c>
      <c r="E108" s="17">
        <v>43159</v>
      </c>
      <c r="F108" s="18">
        <v>922703148</v>
      </c>
      <c r="G108" s="19">
        <v>8.9999999999999993E-3</v>
      </c>
      <c r="H108" s="18">
        <v>1065076948</v>
      </c>
      <c r="I108" s="18">
        <v>114032</v>
      </c>
      <c r="J108" s="18">
        <v>134586</v>
      </c>
      <c r="K108" s="18">
        <v>273</v>
      </c>
      <c r="L108" s="18">
        <v>5900</v>
      </c>
      <c r="M108" s="16" t="s">
        <v>20</v>
      </c>
      <c r="N108" s="16" t="s">
        <v>20</v>
      </c>
      <c r="O108" s="16" t="s">
        <v>54</v>
      </c>
    </row>
    <row r="109" spans="1:15" ht="46.8">
      <c r="A109" s="20">
        <f t="shared" si="5"/>
        <v>3</v>
      </c>
      <c r="B109" s="15">
        <v>18</v>
      </c>
      <c r="C109" s="16" t="str">
        <f t="shared" si="4"/>
        <v>레드****</v>
      </c>
      <c r="D109" s="16" t="s">
        <v>159</v>
      </c>
      <c r="E109" s="17">
        <v>43159</v>
      </c>
      <c r="F109" s="18">
        <v>733113100</v>
      </c>
      <c r="G109" s="19">
        <v>6.9999999999999897E-3</v>
      </c>
      <c r="H109" s="18">
        <v>847303700</v>
      </c>
      <c r="I109" s="18">
        <v>88611</v>
      </c>
      <c r="J109" s="18">
        <v>106664</v>
      </c>
      <c r="K109" s="18">
        <v>384</v>
      </c>
      <c r="L109" s="18">
        <v>5686</v>
      </c>
      <c r="M109" s="16" t="s">
        <v>20</v>
      </c>
      <c r="N109" s="16" t="s">
        <v>20</v>
      </c>
      <c r="O109" s="16" t="s">
        <v>31</v>
      </c>
    </row>
    <row r="110" spans="1:15" ht="46.8">
      <c r="A110" s="20">
        <f t="shared" si="5"/>
        <v>3</v>
      </c>
      <c r="B110" s="15">
        <v>19</v>
      </c>
      <c r="C110" s="16" t="str">
        <f t="shared" si="4"/>
        <v>쓰리****</v>
      </c>
      <c r="D110" s="16" t="s">
        <v>160</v>
      </c>
      <c r="E110" s="17">
        <v>43174</v>
      </c>
      <c r="F110" s="18">
        <v>715939000</v>
      </c>
      <c r="G110" s="19">
        <v>6.9999999999999897E-3</v>
      </c>
      <c r="H110" s="18">
        <v>719217000</v>
      </c>
      <c r="I110" s="18">
        <v>87150</v>
      </c>
      <c r="J110" s="18">
        <v>87551</v>
      </c>
      <c r="K110" s="18">
        <v>110</v>
      </c>
      <c r="L110" s="18">
        <v>3356</v>
      </c>
      <c r="M110" s="16" t="s">
        <v>20</v>
      </c>
      <c r="N110" s="16" t="s">
        <v>20</v>
      </c>
      <c r="O110" s="16" t="s">
        <v>31</v>
      </c>
    </row>
    <row r="111" spans="1:15" ht="46.8">
      <c r="A111" s="20">
        <f t="shared" si="5"/>
        <v>3</v>
      </c>
      <c r="B111" s="15">
        <v>20</v>
      </c>
      <c r="C111" s="16" t="str">
        <f t="shared" si="4"/>
        <v>게이****</v>
      </c>
      <c r="D111" s="16" t="s">
        <v>161</v>
      </c>
      <c r="E111" s="17">
        <v>43159</v>
      </c>
      <c r="F111" s="18">
        <v>716191900</v>
      </c>
      <c r="G111" s="19">
        <v>6.9999999999999897E-3</v>
      </c>
      <c r="H111" s="18">
        <v>820696100</v>
      </c>
      <c r="I111" s="18">
        <v>85516</v>
      </c>
      <c r="J111" s="18">
        <v>101129</v>
      </c>
      <c r="K111" s="18">
        <v>208</v>
      </c>
      <c r="L111" s="18">
        <v>4874</v>
      </c>
      <c r="M111" s="16" t="s">
        <v>23</v>
      </c>
      <c r="N111" s="16" t="s">
        <v>23</v>
      </c>
      <c r="O111" s="16" t="s">
        <v>162</v>
      </c>
    </row>
    <row r="112" spans="1:15">
      <c r="A112" s="20">
        <f t="shared" si="5"/>
        <v>3</v>
      </c>
      <c r="B112" s="15">
        <v>21</v>
      </c>
      <c r="C112" s="16" t="str">
        <f t="shared" si="4"/>
        <v>플로****</v>
      </c>
      <c r="D112" s="16" t="s">
        <v>163</v>
      </c>
      <c r="E112" s="17">
        <v>43166</v>
      </c>
      <c r="F112" s="18">
        <v>633923300</v>
      </c>
      <c r="G112" s="19">
        <v>6.0000000000000001E-3</v>
      </c>
      <c r="H112" s="18">
        <v>693999500</v>
      </c>
      <c r="I112" s="18">
        <v>75579</v>
      </c>
      <c r="J112" s="18">
        <v>83109</v>
      </c>
      <c r="K112" s="18">
        <v>126</v>
      </c>
      <c r="L112" s="18">
        <v>4568</v>
      </c>
      <c r="M112" s="16" t="s">
        <v>20</v>
      </c>
      <c r="N112" s="16" t="s">
        <v>20</v>
      </c>
      <c r="O112" s="16" t="s">
        <v>88</v>
      </c>
    </row>
    <row r="113" spans="1:15" ht="31.2">
      <c r="A113" s="20">
        <f t="shared" si="5"/>
        <v>3</v>
      </c>
      <c r="B113" s="15">
        <v>22</v>
      </c>
      <c r="C113" s="16" t="str">
        <f t="shared" si="4"/>
        <v>미니****</v>
      </c>
      <c r="D113" s="16" t="s">
        <v>137</v>
      </c>
      <c r="E113" s="17">
        <v>43181</v>
      </c>
      <c r="F113" s="18">
        <v>532666200</v>
      </c>
      <c r="G113" s="19">
        <v>5.0000000000000001E-3</v>
      </c>
      <c r="H113" s="18">
        <v>532666200</v>
      </c>
      <c r="I113" s="18">
        <v>71110</v>
      </c>
      <c r="J113" s="18">
        <v>71110</v>
      </c>
      <c r="K113" s="18">
        <v>458</v>
      </c>
      <c r="L113" s="18">
        <v>3450</v>
      </c>
      <c r="M113" s="16" t="s">
        <v>23</v>
      </c>
      <c r="N113" s="16" t="s">
        <v>23</v>
      </c>
      <c r="O113" s="16" t="s">
        <v>138</v>
      </c>
    </row>
    <row r="114" spans="1:15" ht="62.4">
      <c r="A114" s="20">
        <f t="shared" si="5"/>
        <v>3</v>
      </c>
      <c r="B114" s="15">
        <v>23</v>
      </c>
      <c r="C114" s="16" t="str">
        <f t="shared" si="4"/>
        <v>50****</v>
      </c>
      <c r="D114" s="16" t="s">
        <v>164</v>
      </c>
      <c r="E114" s="17">
        <v>43152</v>
      </c>
      <c r="F114" s="18">
        <v>541824400</v>
      </c>
      <c r="G114" s="19">
        <v>5.0000000000000001E-3</v>
      </c>
      <c r="H114" s="18">
        <v>1855835700</v>
      </c>
      <c r="I114" s="18">
        <v>61140</v>
      </c>
      <c r="J114" s="18">
        <v>216336</v>
      </c>
      <c r="K114" s="18">
        <v>146</v>
      </c>
      <c r="L114" s="18">
        <v>3362</v>
      </c>
      <c r="M114" s="16" t="s">
        <v>20</v>
      </c>
      <c r="N114" s="16" t="s">
        <v>20</v>
      </c>
      <c r="O114" s="16" t="s">
        <v>21</v>
      </c>
    </row>
    <row r="115" spans="1:15" ht="31.2">
      <c r="A115" s="20">
        <f t="shared" si="5"/>
        <v>3</v>
      </c>
      <c r="B115" s="15">
        <v>24</v>
      </c>
      <c r="C115" s="16" t="str">
        <f t="shared" si="4"/>
        <v>온리****</v>
      </c>
      <c r="D115" s="16" t="s">
        <v>165</v>
      </c>
      <c r="E115" s="17">
        <v>43166</v>
      </c>
      <c r="F115" s="18">
        <v>373727300</v>
      </c>
      <c r="G115" s="19">
        <v>4.0000000000000001E-3</v>
      </c>
      <c r="H115" s="18">
        <v>390912300</v>
      </c>
      <c r="I115" s="18">
        <v>47540</v>
      </c>
      <c r="J115" s="18">
        <v>49612</v>
      </c>
      <c r="K115" s="18">
        <v>301</v>
      </c>
      <c r="L115" s="18">
        <v>4428</v>
      </c>
      <c r="M115" s="16" t="s">
        <v>20</v>
      </c>
      <c r="N115" s="16" t="s">
        <v>20</v>
      </c>
      <c r="O115" s="16" t="s">
        <v>45</v>
      </c>
    </row>
    <row r="116" spans="1:15" ht="31.2">
      <c r="A116" s="20">
        <f t="shared" si="5"/>
        <v>3</v>
      </c>
      <c r="B116" s="15">
        <v>25</v>
      </c>
      <c r="C116" s="16" t="str">
        <f t="shared" si="4"/>
        <v>소공****</v>
      </c>
      <c r="D116" s="16" t="s">
        <v>146</v>
      </c>
      <c r="E116" s="17">
        <v>43181</v>
      </c>
      <c r="F116" s="18">
        <v>309905700</v>
      </c>
      <c r="G116" s="19">
        <v>3.0000000000000001E-3</v>
      </c>
      <c r="H116" s="18">
        <v>313276200</v>
      </c>
      <c r="I116" s="18">
        <v>39021</v>
      </c>
      <c r="J116" s="18">
        <v>39511</v>
      </c>
      <c r="K116" s="18">
        <v>284</v>
      </c>
      <c r="L116" s="18">
        <v>4062</v>
      </c>
      <c r="M116" s="16" t="s">
        <v>23</v>
      </c>
      <c r="N116" s="16" t="s">
        <v>23</v>
      </c>
      <c r="O116" s="16" t="s">
        <v>54</v>
      </c>
    </row>
    <row r="117" spans="1:15" ht="62.4">
      <c r="A117" s="20">
        <f t="shared" si="5"/>
        <v>3</v>
      </c>
      <c r="B117" s="15">
        <v>26</v>
      </c>
      <c r="C117" s="16" t="str">
        <f t="shared" si="4"/>
        <v>프렌****</v>
      </c>
      <c r="D117" s="16" t="s">
        <v>166</v>
      </c>
      <c r="E117" s="17">
        <v>40906</v>
      </c>
      <c r="F117" s="18">
        <v>241656300</v>
      </c>
      <c r="G117" s="19">
        <v>2E-3</v>
      </c>
      <c r="H117" s="18">
        <v>4026883100</v>
      </c>
      <c r="I117" s="18">
        <v>32602</v>
      </c>
      <c r="J117" s="18">
        <v>549698</v>
      </c>
      <c r="K117" s="18">
        <v>187</v>
      </c>
      <c r="L117" s="18">
        <v>1679</v>
      </c>
      <c r="M117" s="16" t="s">
        <v>35</v>
      </c>
      <c r="N117" s="16" t="s">
        <v>35</v>
      </c>
      <c r="O117" s="16" t="s">
        <v>167</v>
      </c>
    </row>
    <row r="118" spans="1:15" ht="31.2">
      <c r="A118" s="20">
        <f t="shared" si="5"/>
        <v>3</v>
      </c>
      <c r="B118" s="15">
        <v>27</v>
      </c>
      <c r="C118" s="16" t="str">
        <f t="shared" si="4"/>
        <v>패딩****</v>
      </c>
      <c r="D118" s="16" t="s">
        <v>168</v>
      </c>
      <c r="E118" s="17">
        <v>43139</v>
      </c>
      <c r="F118" s="18">
        <v>235910600</v>
      </c>
      <c r="G118" s="19">
        <v>2E-3</v>
      </c>
      <c r="H118" s="18">
        <v>2554346200</v>
      </c>
      <c r="I118" s="18">
        <v>30729</v>
      </c>
      <c r="J118" s="18">
        <v>338871</v>
      </c>
      <c r="K118" s="18">
        <v>150</v>
      </c>
      <c r="L118" s="18">
        <v>1206</v>
      </c>
      <c r="M118" s="16" t="s">
        <v>74</v>
      </c>
      <c r="N118" s="16" t="s">
        <v>169</v>
      </c>
      <c r="O118" s="16" t="s">
        <v>36</v>
      </c>
    </row>
    <row r="119" spans="1:15" ht="31.2">
      <c r="A119" s="20">
        <f t="shared" si="5"/>
        <v>3</v>
      </c>
      <c r="B119" s="15">
        <v>28</v>
      </c>
      <c r="C119" s="16" t="str">
        <f t="shared" si="4"/>
        <v>로건****</v>
      </c>
      <c r="D119" s="16" t="s">
        <v>170</v>
      </c>
      <c r="E119" s="17">
        <v>43173</v>
      </c>
      <c r="F119" s="18">
        <v>178088100</v>
      </c>
      <c r="G119" s="19">
        <v>2E-3</v>
      </c>
      <c r="H119" s="18">
        <v>179989600</v>
      </c>
      <c r="I119" s="18">
        <v>23024</v>
      </c>
      <c r="J119" s="18">
        <v>23302</v>
      </c>
      <c r="K119" s="18">
        <v>257</v>
      </c>
      <c r="L119" s="18">
        <v>3243</v>
      </c>
      <c r="M119" s="16" t="s">
        <v>20</v>
      </c>
      <c r="N119" s="16" t="s">
        <v>20</v>
      </c>
      <c r="O119" s="16" t="s">
        <v>60</v>
      </c>
    </row>
    <row r="120" spans="1:15" ht="62.4">
      <c r="A120" s="20">
        <f t="shared" si="5"/>
        <v>3</v>
      </c>
      <c r="B120" s="15">
        <v>29</v>
      </c>
      <c r="C120" s="16" t="str">
        <f t="shared" si="4"/>
        <v>팬텀****</v>
      </c>
      <c r="D120" s="16" t="s">
        <v>171</v>
      </c>
      <c r="E120" s="17">
        <v>43167</v>
      </c>
      <c r="F120" s="18">
        <v>178108600</v>
      </c>
      <c r="G120" s="19">
        <v>2E-3</v>
      </c>
      <c r="H120" s="18">
        <v>190758200</v>
      </c>
      <c r="I120" s="18">
        <v>21429</v>
      </c>
      <c r="J120" s="18">
        <v>22898</v>
      </c>
      <c r="K120" s="18">
        <v>42</v>
      </c>
      <c r="L120" s="18">
        <v>980</v>
      </c>
      <c r="M120" s="16" t="s">
        <v>20</v>
      </c>
      <c r="N120" s="16" t="s">
        <v>20</v>
      </c>
      <c r="O120" s="16" t="s">
        <v>21</v>
      </c>
    </row>
    <row r="121" spans="1:15" ht="31.2">
      <c r="A121" s="20">
        <f t="shared" si="5"/>
        <v>3</v>
      </c>
      <c r="B121" s="15">
        <v>30</v>
      </c>
      <c r="C121" s="16" t="str">
        <f t="shared" si="4"/>
        <v>펭이****</v>
      </c>
      <c r="D121" s="16" t="s">
        <v>172</v>
      </c>
      <c r="E121" s="17">
        <v>43159</v>
      </c>
      <c r="F121" s="18">
        <v>141292700</v>
      </c>
      <c r="G121" s="19">
        <v>1E-3</v>
      </c>
      <c r="H121" s="18">
        <v>168968800</v>
      </c>
      <c r="I121" s="18">
        <v>18652</v>
      </c>
      <c r="J121" s="18">
        <v>22695</v>
      </c>
      <c r="K121" s="18">
        <v>233</v>
      </c>
      <c r="L121" s="18">
        <v>1341</v>
      </c>
      <c r="M121" s="16" t="s">
        <v>59</v>
      </c>
      <c r="N121" s="16" t="s">
        <v>59</v>
      </c>
      <c r="O121" s="16" t="s">
        <v>66</v>
      </c>
    </row>
    <row r="122" spans="1:15" ht="62.4">
      <c r="A122" s="20">
        <f>MONTH("2018-02-01")</f>
        <v>2</v>
      </c>
      <c r="B122" s="15">
        <v>1</v>
      </c>
      <c r="C122" s="16" t="str">
        <f t="shared" si="4"/>
        <v>블랙****</v>
      </c>
      <c r="D122" s="16" t="s">
        <v>150</v>
      </c>
      <c r="E122" s="17">
        <v>43145</v>
      </c>
      <c r="F122" s="18">
        <v>40772915402</v>
      </c>
      <c r="G122" s="19">
        <v>0.32299999999999901</v>
      </c>
      <c r="H122" s="18">
        <v>40772915402</v>
      </c>
      <c r="I122" s="18">
        <v>4789420</v>
      </c>
      <c r="J122" s="18">
        <v>4789420</v>
      </c>
      <c r="K122" s="18">
        <v>1620</v>
      </c>
      <c r="L122" s="18">
        <v>93101</v>
      </c>
      <c r="M122" s="16" t="s">
        <v>20</v>
      </c>
      <c r="N122" s="16" t="s">
        <v>20</v>
      </c>
      <c r="O122" s="16" t="s">
        <v>43</v>
      </c>
    </row>
    <row r="123" spans="1:15">
      <c r="A123" s="20">
        <f t="shared" ref="A123:A151" si="6">MONTH("2018-02-01")</f>
        <v>2</v>
      </c>
      <c r="B123" s="15">
        <v>2</v>
      </c>
      <c r="C123" s="16" t="str">
        <f t="shared" si="4"/>
        <v>조선****</v>
      </c>
      <c r="D123" s="16" t="s">
        <v>173</v>
      </c>
      <c r="E123" s="17">
        <v>43139</v>
      </c>
      <c r="F123" s="18">
        <v>19593112364</v>
      </c>
      <c r="G123" s="19">
        <v>0.155</v>
      </c>
      <c r="H123" s="18">
        <v>19725018364</v>
      </c>
      <c r="I123" s="18">
        <v>2411247</v>
      </c>
      <c r="J123" s="18">
        <v>2431040</v>
      </c>
      <c r="K123" s="18">
        <v>1249</v>
      </c>
      <c r="L123" s="18">
        <v>73664</v>
      </c>
      <c r="M123" s="16" t="s">
        <v>23</v>
      </c>
      <c r="N123" s="16" t="s">
        <v>23</v>
      </c>
      <c r="O123" s="16" t="s">
        <v>118</v>
      </c>
    </row>
    <row r="124" spans="1:15" ht="31.2">
      <c r="A124" s="20">
        <f t="shared" si="6"/>
        <v>2</v>
      </c>
      <c r="B124" s="15">
        <v>3</v>
      </c>
      <c r="C124" s="16" t="str">
        <f t="shared" si="4"/>
        <v>골든****</v>
      </c>
      <c r="D124" s="16" t="s">
        <v>174</v>
      </c>
      <c r="E124" s="17">
        <v>43145</v>
      </c>
      <c r="F124" s="18">
        <v>11312817798</v>
      </c>
      <c r="G124" s="19">
        <v>8.8999999999999996E-2</v>
      </c>
      <c r="H124" s="18">
        <v>11312817798</v>
      </c>
      <c r="I124" s="18">
        <v>1373457</v>
      </c>
      <c r="J124" s="18">
        <v>1373457</v>
      </c>
      <c r="K124" s="18">
        <v>833</v>
      </c>
      <c r="L124" s="18">
        <v>41717</v>
      </c>
      <c r="M124" s="16" t="s">
        <v>23</v>
      </c>
      <c r="N124" s="16" t="s">
        <v>23</v>
      </c>
      <c r="O124" s="16" t="s">
        <v>24</v>
      </c>
    </row>
    <row r="125" spans="1:15" ht="31.2">
      <c r="A125" s="20">
        <f t="shared" si="6"/>
        <v>2</v>
      </c>
      <c r="B125" s="15">
        <v>4</v>
      </c>
      <c r="C125" s="16" t="str">
        <f t="shared" si="4"/>
        <v>그것****</v>
      </c>
      <c r="D125" s="16" t="s">
        <v>175</v>
      </c>
      <c r="E125" s="17">
        <v>43117</v>
      </c>
      <c r="F125" s="18">
        <v>9098275530</v>
      </c>
      <c r="G125" s="19">
        <v>7.1999999999999995E-2</v>
      </c>
      <c r="H125" s="18">
        <v>27427616182</v>
      </c>
      <c r="I125" s="18">
        <v>1128676</v>
      </c>
      <c r="J125" s="18">
        <v>3415172</v>
      </c>
      <c r="K125" s="18">
        <v>863</v>
      </c>
      <c r="L125" s="18">
        <v>43908</v>
      </c>
      <c r="M125" s="16" t="s">
        <v>23</v>
      </c>
      <c r="N125" s="16" t="s">
        <v>23</v>
      </c>
      <c r="O125" s="16" t="s">
        <v>24</v>
      </c>
    </row>
    <row r="126" spans="1:15" ht="62.4">
      <c r="A126" s="20">
        <f t="shared" si="6"/>
        <v>2</v>
      </c>
      <c r="B126" s="15">
        <v>5</v>
      </c>
      <c r="C126" s="16" t="str">
        <f t="shared" si="4"/>
        <v>코코****</v>
      </c>
      <c r="D126" s="16" t="s">
        <v>176</v>
      </c>
      <c r="E126" s="17">
        <v>43111</v>
      </c>
      <c r="F126" s="18">
        <v>6135505224</v>
      </c>
      <c r="G126" s="19">
        <v>4.9000000000000002E-2</v>
      </c>
      <c r="H126" s="18">
        <v>27642707940</v>
      </c>
      <c r="I126" s="18">
        <v>767441</v>
      </c>
      <c r="J126" s="18">
        <v>3503109</v>
      </c>
      <c r="K126" s="18">
        <v>805</v>
      </c>
      <c r="L126" s="18">
        <v>27511</v>
      </c>
      <c r="M126" s="16" t="s">
        <v>20</v>
      </c>
      <c r="N126" s="16" t="s">
        <v>20</v>
      </c>
      <c r="O126" s="16" t="s">
        <v>43</v>
      </c>
    </row>
    <row r="127" spans="1:15" ht="62.4">
      <c r="A127" s="20">
        <f t="shared" si="6"/>
        <v>2</v>
      </c>
      <c r="B127" s="15">
        <v>6</v>
      </c>
      <c r="C127" s="16" t="str">
        <f t="shared" si="4"/>
        <v>염력****</v>
      </c>
      <c r="D127" s="16" t="s">
        <v>177</v>
      </c>
      <c r="E127" s="17">
        <v>43131</v>
      </c>
      <c r="F127" s="18">
        <v>5785901512</v>
      </c>
      <c r="G127" s="19">
        <v>4.5999999999999999E-2</v>
      </c>
      <c r="H127" s="18">
        <v>7463453112</v>
      </c>
      <c r="I127" s="18">
        <v>713364</v>
      </c>
      <c r="J127" s="18">
        <v>986658</v>
      </c>
      <c r="K127" s="18">
        <v>1053</v>
      </c>
      <c r="L127" s="18">
        <v>39030</v>
      </c>
      <c r="M127" s="16" t="s">
        <v>23</v>
      </c>
      <c r="N127" s="16" t="s">
        <v>23</v>
      </c>
      <c r="O127" s="16" t="s">
        <v>26</v>
      </c>
    </row>
    <row r="128" spans="1:15" ht="46.8">
      <c r="A128" s="20">
        <f t="shared" si="6"/>
        <v>2</v>
      </c>
      <c r="B128" s="15">
        <v>7</v>
      </c>
      <c r="C128" s="16" t="str">
        <f t="shared" si="4"/>
        <v>월요****</v>
      </c>
      <c r="D128" s="16" t="s">
        <v>152</v>
      </c>
      <c r="E128" s="17">
        <v>43153</v>
      </c>
      <c r="F128" s="18">
        <v>3772166500</v>
      </c>
      <c r="G128" s="19">
        <v>0.03</v>
      </c>
      <c r="H128" s="18">
        <v>3772166500</v>
      </c>
      <c r="I128" s="18">
        <v>469685</v>
      </c>
      <c r="J128" s="18">
        <v>469685</v>
      </c>
      <c r="K128" s="18">
        <v>355</v>
      </c>
      <c r="L128" s="18">
        <v>9028</v>
      </c>
      <c r="M128" s="16" t="s">
        <v>85</v>
      </c>
      <c r="N128" s="16" t="s">
        <v>153</v>
      </c>
      <c r="O128" s="16" t="s">
        <v>101</v>
      </c>
    </row>
    <row r="129" spans="1:15" ht="78">
      <c r="A129" s="20">
        <f t="shared" si="6"/>
        <v>2</v>
      </c>
      <c r="B129" s="15">
        <v>8</v>
      </c>
      <c r="C129" s="16" t="str">
        <f t="shared" si="4"/>
        <v>인시****</v>
      </c>
      <c r="D129" s="16" t="s">
        <v>178</v>
      </c>
      <c r="E129" s="17">
        <v>43131</v>
      </c>
      <c r="F129" s="18">
        <v>3660884364</v>
      </c>
      <c r="G129" s="19">
        <v>2.8999999999999901E-2</v>
      </c>
      <c r="H129" s="18">
        <v>4292946864</v>
      </c>
      <c r="I129" s="18">
        <v>449756</v>
      </c>
      <c r="J129" s="18">
        <v>553128</v>
      </c>
      <c r="K129" s="18">
        <v>769</v>
      </c>
      <c r="L129" s="18">
        <v>21840</v>
      </c>
      <c r="M129" s="16" t="s">
        <v>20</v>
      </c>
      <c r="N129" s="16" t="s">
        <v>20</v>
      </c>
      <c r="O129" s="16" t="s">
        <v>51</v>
      </c>
    </row>
    <row r="130" spans="1:15" ht="46.8">
      <c r="A130" s="20">
        <f t="shared" si="6"/>
        <v>2</v>
      </c>
      <c r="B130" s="15">
        <v>9</v>
      </c>
      <c r="C130" s="16" t="str">
        <f t="shared" ref="C130:C181" si="7">LEFT(D130,2)&amp;"****"</f>
        <v>흥부****</v>
      </c>
      <c r="D130" s="16" t="s">
        <v>179</v>
      </c>
      <c r="E130" s="17">
        <v>43145</v>
      </c>
      <c r="F130" s="18">
        <v>3361497500</v>
      </c>
      <c r="G130" s="19">
        <v>2.7E-2</v>
      </c>
      <c r="H130" s="18">
        <v>3361497500</v>
      </c>
      <c r="I130" s="18">
        <v>413515</v>
      </c>
      <c r="J130" s="18">
        <v>413515</v>
      </c>
      <c r="K130" s="18">
        <v>627</v>
      </c>
      <c r="L130" s="18">
        <v>18555</v>
      </c>
      <c r="M130" s="16" t="s">
        <v>23</v>
      </c>
      <c r="N130" s="16" t="s">
        <v>23</v>
      </c>
      <c r="O130" s="16" t="s">
        <v>83</v>
      </c>
    </row>
    <row r="131" spans="1:15" ht="46.8">
      <c r="A131" s="20">
        <f t="shared" si="6"/>
        <v>2</v>
      </c>
      <c r="B131" s="15">
        <v>10</v>
      </c>
      <c r="C131" s="16" t="str">
        <f t="shared" si="7"/>
        <v>신과****</v>
      </c>
      <c r="D131" s="16" t="s">
        <v>180</v>
      </c>
      <c r="E131" s="17">
        <v>43089</v>
      </c>
      <c r="F131" s="18">
        <v>2927607400</v>
      </c>
      <c r="G131" s="19">
        <v>2.3E-2</v>
      </c>
      <c r="H131" s="18">
        <v>115694181237</v>
      </c>
      <c r="I131" s="18">
        <v>358512</v>
      </c>
      <c r="J131" s="18">
        <v>14410246</v>
      </c>
      <c r="K131" s="18">
        <v>534</v>
      </c>
      <c r="L131" s="18">
        <v>14938</v>
      </c>
      <c r="M131" s="16" t="s">
        <v>23</v>
      </c>
      <c r="N131" s="16" t="s">
        <v>23</v>
      </c>
      <c r="O131" s="16" t="s">
        <v>83</v>
      </c>
    </row>
    <row r="132" spans="1:15" ht="31.2">
      <c r="A132" s="20">
        <f t="shared" si="6"/>
        <v>2</v>
      </c>
      <c r="B132" s="15">
        <v>11</v>
      </c>
      <c r="C132" s="16" t="str">
        <f t="shared" si="7"/>
        <v>패딩****</v>
      </c>
      <c r="D132" s="16" t="s">
        <v>168</v>
      </c>
      <c r="E132" s="17">
        <v>43139</v>
      </c>
      <c r="F132" s="18">
        <v>2290931600</v>
      </c>
      <c r="G132" s="19">
        <v>1.7999999999999999E-2</v>
      </c>
      <c r="H132" s="18">
        <v>2318435600</v>
      </c>
      <c r="I132" s="18">
        <v>305149</v>
      </c>
      <c r="J132" s="18">
        <v>308142</v>
      </c>
      <c r="K132" s="18">
        <v>629</v>
      </c>
      <c r="L132" s="18">
        <v>13249</v>
      </c>
      <c r="M132" s="16" t="s">
        <v>74</v>
      </c>
      <c r="N132" s="16" t="s">
        <v>169</v>
      </c>
      <c r="O132" s="16" t="s">
        <v>36</v>
      </c>
    </row>
    <row r="133" spans="1:15" ht="31.2">
      <c r="A133" s="20">
        <f t="shared" si="6"/>
        <v>2</v>
      </c>
      <c r="B133" s="15">
        <v>12</v>
      </c>
      <c r="C133" s="16" t="str">
        <f t="shared" si="7"/>
        <v>명탐****</v>
      </c>
      <c r="D133" s="16" t="s">
        <v>181</v>
      </c>
      <c r="E133" s="17">
        <v>43145</v>
      </c>
      <c r="F133" s="18">
        <v>1760965200</v>
      </c>
      <c r="G133" s="19">
        <v>1.39999999999999E-2</v>
      </c>
      <c r="H133" s="18">
        <v>1760965200</v>
      </c>
      <c r="I133" s="18">
        <v>237011</v>
      </c>
      <c r="J133" s="18">
        <v>237011</v>
      </c>
      <c r="K133" s="18">
        <v>487</v>
      </c>
      <c r="L133" s="18">
        <v>8186</v>
      </c>
      <c r="M133" s="16" t="s">
        <v>35</v>
      </c>
      <c r="N133" s="16" t="s">
        <v>35</v>
      </c>
      <c r="O133" s="16" t="s">
        <v>24</v>
      </c>
    </row>
    <row r="134" spans="1:15" ht="46.8">
      <c r="A134" s="20">
        <f t="shared" si="6"/>
        <v>2</v>
      </c>
      <c r="B134" s="15">
        <v>13</v>
      </c>
      <c r="C134" s="16" t="str">
        <f t="shared" si="7"/>
        <v>셰이****</v>
      </c>
      <c r="D134" s="16" t="s">
        <v>154</v>
      </c>
      <c r="E134" s="17">
        <v>43153</v>
      </c>
      <c r="F134" s="18">
        <v>1938980955</v>
      </c>
      <c r="G134" s="19">
        <v>1.4999999999999999E-2</v>
      </c>
      <c r="H134" s="18">
        <v>1940562955</v>
      </c>
      <c r="I134" s="18">
        <v>235742</v>
      </c>
      <c r="J134" s="18">
        <v>235968</v>
      </c>
      <c r="K134" s="18">
        <v>404</v>
      </c>
      <c r="L134" s="18">
        <v>7883</v>
      </c>
      <c r="M134" s="16" t="s">
        <v>20</v>
      </c>
      <c r="N134" s="16" t="s">
        <v>20</v>
      </c>
      <c r="O134" s="16" t="s">
        <v>31</v>
      </c>
    </row>
    <row r="135" spans="1:15" ht="46.8">
      <c r="A135" s="20">
        <f t="shared" si="6"/>
        <v>2</v>
      </c>
      <c r="B135" s="15">
        <v>14</v>
      </c>
      <c r="C135" s="16" t="str">
        <f t="shared" si="7"/>
        <v>메이****</v>
      </c>
      <c r="D135" s="16" t="s">
        <v>182</v>
      </c>
      <c r="E135" s="17">
        <v>43117</v>
      </c>
      <c r="F135" s="18">
        <v>1753883979</v>
      </c>
      <c r="G135" s="19">
        <v>1.39999999999999E-2</v>
      </c>
      <c r="H135" s="18">
        <v>18888593104</v>
      </c>
      <c r="I135" s="18">
        <v>216997</v>
      </c>
      <c r="J135" s="18">
        <v>2297982</v>
      </c>
      <c r="K135" s="18">
        <v>508</v>
      </c>
      <c r="L135" s="18">
        <v>9234</v>
      </c>
      <c r="M135" s="16" t="s">
        <v>20</v>
      </c>
      <c r="N135" s="16" t="s">
        <v>20</v>
      </c>
      <c r="O135" s="16" t="s">
        <v>31</v>
      </c>
    </row>
    <row r="136" spans="1:15" ht="46.8">
      <c r="A136" s="20">
        <f t="shared" si="6"/>
        <v>2</v>
      </c>
      <c r="B136" s="15">
        <v>15</v>
      </c>
      <c r="C136" s="16" t="str">
        <f t="shared" si="7"/>
        <v>12****</v>
      </c>
      <c r="D136" s="16" t="s">
        <v>183</v>
      </c>
      <c r="E136" s="17">
        <v>43131</v>
      </c>
      <c r="F136" s="18">
        <v>1637662800</v>
      </c>
      <c r="G136" s="19">
        <v>1.2999999999999999E-2</v>
      </c>
      <c r="H136" s="18">
        <v>1828579400</v>
      </c>
      <c r="I136" s="18">
        <v>193405</v>
      </c>
      <c r="J136" s="18">
        <v>222537</v>
      </c>
      <c r="K136" s="18">
        <v>211</v>
      </c>
      <c r="L136" s="18">
        <v>8742</v>
      </c>
      <c r="M136" s="16" t="s">
        <v>20</v>
      </c>
      <c r="N136" s="16" t="s">
        <v>20</v>
      </c>
      <c r="O136" s="16" t="s">
        <v>162</v>
      </c>
    </row>
    <row r="137" spans="1:15" ht="31.2">
      <c r="A137" s="20">
        <f t="shared" si="6"/>
        <v>2</v>
      </c>
      <c r="B137" s="15">
        <v>16</v>
      </c>
      <c r="C137" s="16" t="str">
        <f t="shared" si="7"/>
        <v>궁합****</v>
      </c>
      <c r="D137" s="16" t="s">
        <v>149</v>
      </c>
      <c r="E137" s="17">
        <v>43159</v>
      </c>
      <c r="F137" s="18">
        <v>1099034900</v>
      </c>
      <c r="G137" s="19">
        <v>8.9999999999999993E-3</v>
      </c>
      <c r="H137" s="18">
        <v>1099034900</v>
      </c>
      <c r="I137" s="18">
        <v>179659</v>
      </c>
      <c r="J137" s="18">
        <v>179659</v>
      </c>
      <c r="K137" s="18">
        <v>855</v>
      </c>
      <c r="L137" s="18">
        <v>4127</v>
      </c>
      <c r="M137" s="16" t="s">
        <v>23</v>
      </c>
      <c r="N137" s="16" t="s">
        <v>23</v>
      </c>
      <c r="O137" s="16" t="s">
        <v>24</v>
      </c>
    </row>
    <row r="138" spans="1:15" ht="62.4">
      <c r="A138" s="20">
        <f t="shared" si="6"/>
        <v>2</v>
      </c>
      <c r="B138" s="15">
        <v>17</v>
      </c>
      <c r="C138" s="16" t="str">
        <f t="shared" si="7"/>
        <v>50****</v>
      </c>
      <c r="D138" s="16" t="s">
        <v>164</v>
      </c>
      <c r="E138" s="17">
        <v>43152</v>
      </c>
      <c r="F138" s="18">
        <v>1314011300</v>
      </c>
      <c r="G138" s="19">
        <v>0.01</v>
      </c>
      <c r="H138" s="18">
        <v>1314011300</v>
      </c>
      <c r="I138" s="18">
        <v>155196</v>
      </c>
      <c r="J138" s="18">
        <v>155196</v>
      </c>
      <c r="K138" s="18">
        <v>213</v>
      </c>
      <c r="L138" s="18">
        <v>6625</v>
      </c>
      <c r="M138" s="16" t="s">
        <v>20</v>
      </c>
      <c r="N138" s="16" t="s">
        <v>20</v>
      </c>
      <c r="O138" s="16" t="s">
        <v>21</v>
      </c>
    </row>
    <row r="139" spans="1:15" ht="46.8">
      <c r="A139" s="20">
        <f t="shared" si="6"/>
        <v>2</v>
      </c>
      <c r="B139" s="15">
        <v>18</v>
      </c>
      <c r="C139" s="16" t="str">
        <f t="shared" si="7"/>
        <v>리틀****</v>
      </c>
      <c r="D139" s="16" t="s">
        <v>147</v>
      </c>
      <c r="E139" s="17">
        <v>43159</v>
      </c>
      <c r="F139" s="18">
        <v>889188600</v>
      </c>
      <c r="G139" s="19">
        <v>6.9999999999999897E-3</v>
      </c>
      <c r="H139" s="18">
        <v>889188600</v>
      </c>
      <c r="I139" s="18">
        <v>146948</v>
      </c>
      <c r="J139" s="18">
        <v>146948</v>
      </c>
      <c r="K139" s="18">
        <v>831</v>
      </c>
      <c r="L139" s="18">
        <v>4275</v>
      </c>
      <c r="M139" s="16" t="s">
        <v>23</v>
      </c>
      <c r="N139" s="16" t="s">
        <v>23</v>
      </c>
      <c r="O139" s="16" t="s">
        <v>77</v>
      </c>
    </row>
    <row r="140" spans="1:15" ht="31.2">
      <c r="A140" s="20">
        <f t="shared" si="6"/>
        <v>2</v>
      </c>
      <c r="B140" s="15">
        <v>19</v>
      </c>
      <c r="C140" s="16" t="str">
        <f t="shared" si="7"/>
        <v>19****</v>
      </c>
      <c r="D140" s="16">
        <v>1987</v>
      </c>
      <c r="E140" s="17">
        <v>43096</v>
      </c>
      <c r="F140" s="18">
        <v>1027518800</v>
      </c>
      <c r="G140" s="19">
        <v>8.0000000000000002E-3</v>
      </c>
      <c r="H140" s="18">
        <v>58162055145</v>
      </c>
      <c r="I140" s="18">
        <v>130053</v>
      </c>
      <c r="J140" s="18">
        <v>7231177</v>
      </c>
      <c r="K140" s="18">
        <v>417</v>
      </c>
      <c r="L140" s="18">
        <v>7178</v>
      </c>
      <c r="M140" s="16" t="s">
        <v>23</v>
      </c>
      <c r="N140" s="16" t="s">
        <v>23</v>
      </c>
      <c r="O140" s="16" t="s">
        <v>24</v>
      </c>
    </row>
    <row r="141" spans="1:15" ht="31.2">
      <c r="A141" s="20">
        <f t="shared" si="6"/>
        <v>2</v>
      </c>
      <c r="B141" s="15">
        <v>20</v>
      </c>
      <c r="C141" s="16" t="str">
        <f t="shared" si="7"/>
        <v>마야****</v>
      </c>
      <c r="D141" s="16" t="s">
        <v>184</v>
      </c>
      <c r="E141" s="17">
        <v>43132</v>
      </c>
      <c r="F141" s="18">
        <v>669433200</v>
      </c>
      <c r="G141" s="19">
        <v>5.0000000000000001E-3</v>
      </c>
      <c r="H141" s="18">
        <v>694458700</v>
      </c>
      <c r="I141" s="18">
        <v>93880</v>
      </c>
      <c r="J141" s="18">
        <v>96690</v>
      </c>
      <c r="K141" s="18">
        <v>429</v>
      </c>
      <c r="L141" s="18">
        <v>4122</v>
      </c>
      <c r="M141" s="16" t="s">
        <v>79</v>
      </c>
      <c r="N141" s="16" t="s">
        <v>79</v>
      </c>
      <c r="O141" s="16" t="s">
        <v>57</v>
      </c>
    </row>
    <row r="142" spans="1:15" ht="31.2">
      <c r="A142" s="20">
        <f t="shared" si="6"/>
        <v>2</v>
      </c>
      <c r="B142" s="15">
        <v>21</v>
      </c>
      <c r="C142" s="16" t="str">
        <f t="shared" si="7"/>
        <v>올 ****</v>
      </c>
      <c r="D142" s="16" t="s">
        <v>185</v>
      </c>
      <c r="E142" s="17">
        <v>43132</v>
      </c>
      <c r="F142" s="18">
        <v>540947100</v>
      </c>
      <c r="G142" s="19">
        <v>4.0000000000000001E-3</v>
      </c>
      <c r="H142" s="18">
        <v>562389100</v>
      </c>
      <c r="I142" s="18">
        <v>66753</v>
      </c>
      <c r="J142" s="18">
        <v>69446</v>
      </c>
      <c r="K142" s="18">
        <v>260</v>
      </c>
      <c r="L142" s="18">
        <v>4263</v>
      </c>
      <c r="M142" s="16" t="s">
        <v>20</v>
      </c>
      <c r="N142" s="16" t="s">
        <v>20</v>
      </c>
      <c r="O142" s="16" t="s">
        <v>62</v>
      </c>
    </row>
    <row r="143" spans="1:15" ht="46.8">
      <c r="A143" s="20">
        <f t="shared" si="6"/>
        <v>2</v>
      </c>
      <c r="B143" s="15">
        <v>22</v>
      </c>
      <c r="C143" s="16" t="str">
        <f t="shared" si="7"/>
        <v>위대****</v>
      </c>
      <c r="D143" s="16" t="s">
        <v>186</v>
      </c>
      <c r="E143" s="17">
        <v>43089</v>
      </c>
      <c r="F143" s="18">
        <v>537272700</v>
      </c>
      <c r="G143" s="19">
        <v>4.0000000000000001E-3</v>
      </c>
      <c r="H143" s="18">
        <v>11443932200</v>
      </c>
      <c r="I143" s="18">
        <v>63659</v>
      </c>
      <c r="J143" s="18">
        <v>1394793</v>
      </c>
      <c r="K143" s="18">
        <v>82</v>
      </c>
      <c r="L143" s="18">
        <v>2202</v>
      </c>
      <c r="M143" s="16" t="s">
        <v>20</v>
      </c>
      <c r="N143" s="16" t="s">
        <v>20</v>
      </c>
      <c r="O143" s="16" t="s">
        <v>31</v>
      </c>
    </row>
    <row r="144" spans="1:15" ht="46.8">
      <c r="A144" s="20">
        <f t="shared" si="6"/>
        <v>2</v>
      </c>
      <c r="B144" s="15">
        <v>23</v>
      </c>
      <c r="C144" s="16" t="str">
        <f t="shared" si="7"/>
        <v>타이****</v>
      </c>
      <c r="D144" s="16" t="s">
        <v>187</v>
      </c>
      <c r="E144" s="17">
        <v>35846</v>
      </c>
      <c r="F144" s="18">
        <v>428049000</v>
      </c>
      <c r="G144" s="19">
        <v>3.0000000000000001E-3</v>
      </c>
      <c r="H144" s="18">
        <v>4905682500</v>
      </c>
      <c r="I144" s="18">
        <v>58925</v>
      </c>
      <c r="J144" s="18">
        <v>429248</v>
      </c>
      <c r="K144" s="18">
        <v>107</v>
      </c>
      <c r="L144" s="18">
        <v>2767</v>
      </c>
      <c r="M144" s="16" t="s">
        <v>20</v>
      </c>
      <c r="N144" s="16" t="s">
        <v>20</v>
      </c>
      <c r="O144" s="16" t="s">
        <v>188</v>
      </c>
    </row>
    <row r="145" spans="1:15" ht="31.2">
      <c r="A145" s="20">
        <f t="shared" si="6"/>
        <v>2</v>
      </c>
      <c r="B145" s="15">
        <v>24</v>
      </c>
      <c r="C145" s="16" t="str">
        <f t="shared" si="7"/>
        <v>나미****</v>
      </c>
      <c r="D145" s="16" t="s">
        <v>157</v>
      </c>
      <c r="E145" s="17">
        <v>43159</v>
      </c>
      <c r="F145" s="18">
        <v>343622600</v>
      </c>
      <c r="G145" s="19">
        <v>3.0000000000000001E-3</v>
      </c>
      <c r="H145" s="18">
        <v>349059600</v>
      </c>
      <c r="I145" s="18">
        <v>54056</v>
      </c>
      <c r="J145" s="18">
        <v>54671</v>
      </c>
      <c r="K145" s="18">
        <v>479</v>
      </c>
      <c r="L145" s="18">
        <v>1247</v>
      </c>
      <c r="M145" s="16" t="s">
        <v>35</v>
      </c>
      <c r="N145" s="16" t="s">
        <v>35</v>
      </c>
      <c r="O145" s="16" t="s">
        <v>36</v>
      </c>
    </row>
    <row r="146" spans="1:15" ht="62.4">
      <c r="A146" s="20">
        <f t="shared" si="6"/>
        <v>2</v>
      </c>
      <c r="B146" s="15">
        <v>25</v>
      </c>
      <c r="C146" s="16" t="str">
        <f t="shared" si="7"/>
        <v>더 ****</v>
      </c>
      <c r="D146" s="16" t="s">
        <v>189</v>
      </c>
      <c r="E146" s="17">
        <v>43138</v>
      </c>
      <c r="F146" s="18">
        <v>319001600</v>
      </c>
      <c r="G146" s="19">
        <v>3.0000000000000001E-3</v>
      </c>
      <c r="H146" s="18">
        <v>320377600</v>
      </c>
      <c r="I146" s="18">
        <v>39060</v>
      </c>
      <c r="J146" s="18">
        <v>39232</v>
      </c>
      <c r="K146" s="18">
        <v>156</v>
      </c>
      <c r="L146" s="18">
        <v>3195</v>
      </c>
      <c r="M146" s="16" t="s">
        <v>85</v>
      </c>
      <c r="N146" s="16" t="s">
        <v>190</v>
      </c>
      <c r="O146" s="16" t="s">
        <v>191</v>
      </c>
    </row>
    <row r="147" spans="1:15" ht="31.2">
      <c r="A147" s="20">
        <f t="shared" si="6"/>
        <v>2</v>
      </c>
      <c r="B147" s="15">
        <v>26</v>
      </c>
      <c r="C147" s="16" t="str">
        <f t="shared" si="7"/>
        <v>반딧****</v>
      </c>
      <c r="D147" s="16" t="s">
        <v>192</v>
      </c>
      <c r="E147" s="17">
        <v>43153</v>
      </c>
      <c r="F147" s="18">
        <v>215322400</v>
      </c>
      <c r="G147" s="19">
        <v>2E-3</v>
      </c>
      <c r="H147" s="18">
        <v>215322400</v>
      </c>
      <c r="I147" s="18">
        <v>30852</v>
      </c>
      <c r="J147" s="18">
        <v>30852</v>
      </c>
      <c r="K147" s="18">
        <v>303</v>
      </c>
      <c r="L147" s="18">
        <v>2144</v>
      </c>
      <c r="M147" s="16" t="s">
        <v>59</v>
      </c>
      <c r="N147" s="16" t="s">
        <v>59</v>
      </c>
      <c r="O147" s="16" t="s">
        <v>80</v>
      </c>
    </row>
    <row r="148" spans="1:15" ht="31.2">
      <c r="A148" s="20">
        <f t="shared" si="6"/>
        <v>2</v>
      </c>
      <c r="B148" s="15">
        <v>27</v>
      </c>
      <c r="C148" s="16" t="str">
        <f t="shared" si="7"/>
        <v>지구****</v>
      </c>
      <c r="D148" s="16" t="s">
        <v>193</v>
      </c>
      <c r="E148" s="17">
        <v>43153</v>
      </c>
      <c r="F148" s="18">
        <v>185597500</v>
      </c>
      <c r="G148" s="19">
        <v>1E-3</v>
      </c>
      <c r="H148" s="18">
        <v>185597500</v>
      </c>
      <c r="I148" s="18">
        <v>24644</v>
      </c>
      <c r="J148" s="18">
        <v>24644</v>
      </c>
      <c r="K148" s="18">
        <v>231</v>
      </c>
      <c r="L148" s="18">
        <v>1774</v>
      </c>
      <c r="M148" s="16" t="s">
        <v>85</v>
      </c>
      <c r="N148" s="16" t="s">
        <v>85</v>
      </c>
      <c r="O148" s="16" t="s">
        <v>130</v>
      </c>
    </row>
    <row r="149" spans="1:15" ht="31.2">
      <c r="A149" s="20">
        <f t="shared" si="6"/>
        <v>2</v>
      </c>
      <c r="B149" s="15">
        <v>28</v>
      </c>
      <c r="C149" s="16" t="str">
        <f t="shared" si="7"/>
        <v>원더****</v>
      </c>
      <c r="D149" s="16" t="s">
        <v>194</v>
      </c>
      <c r="E149" s="17">
        <v>43096</v>
      </c>
      <c r="F149" s="18">
        <v>160884000</v>
      </c>
      <c r="G149" s="19">
        <v>1E-3</v>
      </c>
      <c r="H149" s="18">
        <v>1957626489</v>
      </c>
      <c r="I149" s="18">
        <v>23161</v>
      </c>
      <c r="J149" s="18">
        <v>256130</v>
      </c>
      <c r="K149" s="18">
        <v>59</v>
      </c>
      <c r="L149" s="18">
        <v>1430</v>
      </c>
      <c r="M149" s="16" t="s">
        <v>20</v>
      </c>
      <c r="N149" s="16" t="s">
        <v>20</v>
      </c>
      <c r="O149" s="16" t="s">
        <v>54</v>
      </c>
    </row>
    <row r="150" spans="1:15" ht="62.4">
      <c r="A150" s="20">
        <f t="shared" si="6"/>
        <v>2</v>
      </c>
      <c r="B150" s="15">
        <v>29</v>
      </c>
      <c r="C150" s="16" t="str">
        <f t="shared" si="7"/>
        <v>터닝****</v>
      </c>
      <c r="D150" s="16" t="s">
        <v>195</v>
      </c>
      <c r="E150" s="17">
        <v>43139</v>
      </c>
      <c r="F150" s="18">
        <v>164581700</v>
      </c>
      <c r="G150" s="19">
        <v>1E-3</v>
      </c>
      <c r="H150" s="18">
        <v>164581700</v>
      </c>
      <c r="I150" s="18">
        <v>21895</v>
      </c>
      <c r="J150" s="18">
        <v>21895</v>
      </c>
      <c r="K150" s="18">
        <v>168</v>
      </c>
      <c r="L150" s="18">
        <v>1697</v>
      </c>
      <c r="M150" s="16" t="s">
        <v>23</v>
      </c>
      <c r="N150" s="16" t="s">
        <v>23</v>
      </c>
      <c r="O150" s="16" t="s">
        <v>196</v>
      </c>
    </row>
    <row r="151" spans="1:15" ht="31.2">
      <c r="A151" s="20">
        <f t="shared" si="6"/>
        <v>2</v>
      </c>
      <c r="B151" s="15">
        <v>30</v>
      </c>
      <c r="C151" s="16" t="str">
        <f t="shared" si="7"/>
        <v>더 ****</v>
      </c>
      <c r="D151" s="16" t="s">
        <v>158</v>
      </c>
      <c r="E151" s="17">
        <v>43159</v>
      </c>
      <c r="F151" s="18">
        <v>142373800</v>
      </c>
      <c r="G151" s="19">
        <v>1E-3</v>
      </c>
      <c r="H151" s="18">
        <v>142373800</v>
      </c>
      <c r="I151" s="18">
        <v>20554</v>
      </c>
      <c r="J151" s="18">
        <v>20554</v>
      </c>
      <c r="K151" s="18">
        <v>281</v>
      </c>
      <c r="L151" s="18">
        <v>673</v>
      </c>
      <c r="M151" s="16" t="s">
        <v>20</v>
      </c>
      <c r="N151" s="16" t="s">
        <v>20</v>
      </c>
      <c r="O151" s="16" t="s">
        <v>54</v>
      </c>
    </row>
    <row r="152" spans="1:15" ht="46.8">
      <c r="A152" s="20">
        <f>MONTH("2018-01-01")</f>
        <v>1</v>
      </c>
      <c r="B152" s="15">
        <v>1</v>
      </c>
      <c r="C152" s="16" t="str">
        <f t="shared" si="7"/>
        <v>신과****</v>
      </c>
      <c r="D152" s="16" t="s">
        <v>180</v>
      </c>
      <c r="E152" s="17">
        <v>43089</v>
      </c>
      <c r="F152" s="18">
        <v>44416077405</v>
      </c>
      <c r="G152" s="19">
        <v>0.24299999999999999</v>
      </c>
      <c r="H152" s="18">
        <v>112766573837</v>
      </c>
      <c r="I152" s="18">
        <v>5512239</v>
      </c>
      <c r="J152" s="18">
        <v>14051734</v>
      </c>
      <c r="K152" s="18">
        <v>1644</v>
      </c>
      <c r="L152" s="18">
        <v>106960</v>
      </c>
      <c r="M152" s="16" t="s">
        <v>23</v>
      </c>
      <c r="N152" s="16" t="s">
        <v>23</v>
      </c>
      <c r="O152" s="16" t="s">
        <v>83</v>
      </c>
    </row>
    <row r="153" spans="1:15" ht="31.2">
      <c r="A153" s="20">
        <f t="shared" ref="A153:A181" si="8">MONTH("2018-01-01")</f>
        <v>1</v>
      </c>
      <c r="B153" s="15">
        <v>2</v>
      </c>
      <c r="C153" s="16" t="str">
        <f t="shared" si="7"/>
        <v>19****</v>
      </c>
      <c r="D153" s="16">
        <v>1987</v>
      </c>
      <c r="E153" s="17">
        <v>43096</v>
      </c>
      <c r="F153" s="18">
        <v>41880532308</v>
      </c>
      <c r="G153" s="19">
        <v>0.22899999999999901</v>
      </c>
      <c r="H153" s="18">
        <v>57134536345</v>
      </c>
      <c r="I153" s="18">
        <v>5159047</v>
      </c>
      <c r="J153" s="18">
        <v>7101124</v>
      </c>
      <c r="K153" s="18">
        <v>1122</v>
      </c>
      <c r="L153" s="18">
        <v>103406</v>
      </c>
      <c r="M153" s="16" t="s">
        <v>23</v>
      </c>
      <c r="N153" s="16" t="s">
        <v>23</v>
      </c>
      <c r="O153" s="16" t="s">
        <v>24</v>
      </c>
    </row>
    <row r="154" spans="1:15" ht="62.4">
      <c r="A154" s="20">
        <f t="shared" si="8"/>
        <v>1</v>
      </c>
      <c r="B154" s="15">
        <v>3</v>
      </c>
      <c r="C154" s="16" t="str">
        <f t="shared" si="7"/>
        <v>코코****</v>
      </c>
      <c r="D154" s="16" t="s">
        <v>176</v>
      </c>
      <c r="E154" s="17">
        <v>43111</v>
      </c>
      <c r="F154" s="18">
        <v>21469392716</v>
      </c>
      <c r="G154" s="19">
        <v>0.11699999999999899</v>
      </c>
      <c r="H154" s="18">
        <v>21507202716</v>
      </c>
      <c r="I154" s="18">
        <v>2732571</v>
      </c>
      <c r="J154" s="18">
        <v>2735668</v>
      </c>
      <c r="K154" s="18">
        <v>1177</v>
      </c>
      <c r="L154" s="18">
        <v>58030</v>
      </c>
      <c r="M154" s="16" t="s">
        <v>20</v>
      </c>
      <c r="N154" s="16" t="s">
        <v>20</v>
      </c>
      <c r="O154" s="16" t="s">
        <v>43</v>
      </c>
    </row>
    <row r="155" spans="1:15" ht="31.2">
      <c r="A155" s="20">
        <f t="shared" si="8"/>
        <v>1</v>
      </c>
      <c r="B155" s="15">
        <v>4</v>
      </c>
      <c r="C155" s="16" t="str">
        <f t="shared" si="7"/>
        <v>그것****</v>
      </c>
      <c r="D155" s="16" t="s">
        <v>175</v>
      </c>
      <c r="E155" s="17">
        <v>43117</v>
      </c>
      <c r="F155" s="18">
        <v>18326028652</v>
      </c>
      <c r="G155" s="19">
        <v>0.1</v>
      </c>
      <c r="H155" s="18">
        <v>18329340652</v>
      </c>
      <c r="I155" s="18">
        <v>2286082</v>
      </c>
      <c r="J155" s="18">
        <v>2286496</v>
      </c>
      <c r="K155" s="18">
        <v>956</v>
      </c>
      <c r="L155" s="18">
        <v>51450</v>
      </c>
      <c r="M155" s="16" t="s">
        <v>23</v>
      </c>
      <c r="N155" s="16" t="s">
        <v>23</v>
      </c>
      <c r="O155" s="16" t="s">
        <v>24</v>
      </c>
    </row>
    <row r="156" spans="1:15" ht="46.8">
      <c r="A156" s="20">
        <f t="shared" si="8"/>
        <v>1</v>
      </c>
      <c r="B156" s="15">
        <v>5</v>
      </c>
      <c r="C156" s="16" t="str">
        <f t="shared" si="7"/>
        <v>메이****</v>
      </c>
      <c r="D156" s="16" t="s">
        <v>182</v>
      </c>
      <c r="E156" s="17">
        <v>43117</v>
      </c>
      <c r="F156" s="18">
        <v>17134709125</v>
      </c>
      <c r="G156" s="19">
        <v>9.4E-2</v>
      </c>
      <c r="H156" s="18">
        <v>17134709125</v>
      </c>
      <c r="I156" s="18">
        <v>2080985</v>
      </c>
      <c r="J156" s="18">
        <v>2080985</v>
      </c>
      <c r="K156" s="18">
        <v>1090</v>
      </c>
      <c r="L156" s="18">
        <v>49610</v>
      </c>
      <c r="M156" s="16" t="s">
        <v>20</v>
      </c>
      <c r="N156" s="16" t="s">
        <v>20</v>
      </c>
      <c r="O156" s="16" t="s">
        <v>31</v>
      </c>
    </row>
    <row r="157" spans="1:15" ht="78">
      <c r="A157" s="20">
        <f t="shared" si="8"/>
        <v>1</v>
      </c>
      <c r="B157" s="15">
        <v>6</v>
      </c>
      <c r="C157" s="16" t="str">
        <f t="shared" si="7"/>
        <v>쥬만****</v>
      </c>
      <c r="D157" s="16" t="s">
        <v>197</v>
      </c>
      <c r="E157" s="17">
        <v>43103</v>
      </c>
      <c r="F157" s="18">
        <v>13809169364</v>
      </c>
      <c r="G157" s="19">
        <v>7.4999999999999997E-2</v>
      </c>
      <c r="H157" s="18">
        <v>13830264364</v>
      </c>
      <c r="I157" s="18">
        <v>1707776</v>
      </c>
      <c r="J157" s="18">
        <v>1710350</v>
      </c>
      <c r="K157" s="18">
        <v>791</v>
      </c>
      <c r="L157" s="18">
        <v>41776</v>
      </c>
      <c r="M157" s="16" t="s">
        <v>20</v>
      </c>
      <c r="N157" s="16" t="s">
        <v>20</v>
      </c>
      <c r="O157" s="16" t="s">
        <v>51</v>
      </c>
    </row>
    <row r="158" spans="1:15" ht="46.8">
      <c r="A158" s="20">
        <f t="shared" si="8"/>
        <v>1</v>
      </c>
      <c r="B158" s="15">
        <v>7</v>
      </c>
      <c r="C158" s="16" t="str">
        <f t="shared" si="7"/>
        <v>페르****</v>
      </c>
      <c r="D158" s="16" t="s">
        <v>198</v>
      </c>
      <c r="E158" s="17">
        <v>43103</v>
      </c>
      <c r="F158" s="18">
        <v>3833000500</v>
      </c>
      <c r="G158" s="19">
        <v>2.1000000000000001E-2</v>
      </c>
      <c r="H158" s="18">
        <v>3845250500</v>
      </c>
      <c r="I158" s="18">
        <v>530782</v>
      </c>
      <c r="J158" s="18">
        <v>532440</v>
      </c>
      <c r="K158" s="18">
        <v>698</v>
      </c>
      <c r="L158" s="18">
        <v>13632</v>
      </c>
      <c r="M158" s="16" t="s">
        <v>20</v>
      </c>
      <c r="N158" s="16" t="s">
        <v>20</v>
      </c>
      <c r="O158" s="16" t="s">
        <v>31</v>
      </c>
    </row>
    <row r="159" spans="1:15" ht="46.8">
      <c r="A159" s="20">
        <f t="shared" si="8"/>
        <v>1</v>
      </c>
      <c r="B159" s="15">
        <v>8</v>
      </c>
      <c r="C159" s="16" t="str">
        <f t="shared" si="7"/>
        <v>위대****</v>
      </c>
      <c r="D159" s="16" t="s">
        <v>186</v>
      </c>
      <c r="E159" s="17">
        <v>43089</v>
      </c>
      <c r="F159" s="18">
        <v>4249620300</v>
      </c>
      <c r="G159" s="19">
        <v>2.3E-2</v>
      </c>
      <c r="H159" s="18">
        <v>10906659500</v>
      </c>
      <c r="I159" s="18">
        <v>516547</v>
      </c>
      <c r="J159" s="18">
        <v>1331134</v>
      </c>
      <c r="K159" s="18">
        <v>444</v>
      </c>
      <c r="L159" s="18">
        <v>13311</v>
      </c>
      <c r="M159" s="16" t="s">
        <v>20</v>
      </c>
      <c r="N159" s="16" t="s">
        <v>20</v>
      </c>
      <c r="O159" s="16" t="s">
        <v>31</v>
      </c>
    </row>
    <row r="160" spans="1:15" ht="62.4">
      <c r="A160" s="20">
        <f t="shared" si="8"/>
        <v>1</v>
      </c>
      <c r="B160" s="15">
        <v>9</v>
      </c>
      <c r="C160" s="16" t="str">
        <f t="shared" si="7"/>
        <v>강철****</v>
      </c>
      <c r="D160" s="16" t="s">
        <v>199</v>
      </c>
      <c r="E160" s="17">
        <v>43083</v>
      </c>
      <c r="F160" s="18">
        <v>3484995400</v>
      </c>
      <c r="G160" s="19">
        <v>1.9E-2</v>
      </c>
      <c r="H160" s="18">
        <v>35479892966</v>
      </c>
      <c r="I160" s="18">
        <v>436716</v>
      </c>
      <c r="J160" s="18">
        <v>4451009</v>
      </c>
      <c r="K160" s="18">
        <v>602</v>
      </c>
      <c r="L160" s="18">
        <v>13209</v>
      </c>
      <c r="M160" s="16" t="s">
        <v>23</v>
      </c>
      <c r="N160" s="16" t="s">
        <v>23</v>
      </c>
      <c r="O160" s="16" t="s">
        <v>26</v>
      </c>
    </row>
    <row r="161" spans="1:15" ht="62.4">
      <c r="A161" s="20">
        <f t="shared" si="8"/>
        <v>1</v>
      </c>
      <c r="B161" s="15">
        <v>10</v>
      </c>
      <c r="C161" s="16" t="str">
        <f t="shared" si="7"/>
        <v>염력****</v>
      </c>
      <c r="D161" s="16" t="s">
        <v>177</v>
      </c>
      <c r="E161" s="17">
        <v>43131</v>
      </c>
      <c r="F161" s="18">
        <v>1677551600</v>
      </c>
      <c r="G161" s="19">
        <v>8.9999999999999993E-3</v>
      </c>
      <c r="H161" s="18">
        <v>1677551600</v>
      </c>
      <c r="I161" s="18">
        <v>273294</v>
      </c>
      <c r="J161" s="18">
        <v>273294</v>
      </c>
      <c r="K161" s="18">
        <v>1099</v>
      </c>
      <c r="L161" s="18">
        <v>6378</v>
      </c>
      <c r="M161" s="16" t="s">
        <v>23</v>
      </c>
      <c r="N161" s="16" t="s">
        <v>23</v>
      </c>
      <c r="O161" s="16" t="s">
        <v>26</v>
      </c>
    </row>
    <row r="162" spans="1:15" ht="46.8">
      <c r="A162" s="20">
        <f t="shared" si="8"/>
        <v>1</v>
      </c>
      <c r="B162" s="15">
        <v>11</v>
      </c>
      <c r="C162" s="16" t="str">
        <f t="shared" si="7"/>
        <v>커뮤****</v>
      </c>
      <c r="D162" s="16" t="s">
        <v>200</v>
      </c>
      <c r="E162" s="17">
        <v>43124</v>
      </c>
      <c r="F162" s="18">
        <v>2122704655</v>
      </c>
      <c r="G162" s="19">
        <v>1.2E-2</v>
      </c>
      <c r="H162" s="18">
        <v>2122704655</v>
      </c>
      <c r="I162" s="18">
        <v>264304</v>
      </c>
      <c r="J162" s="18">
        <v>264304</v>
      </c>
      <c r="K162" s="18">
        <v>575</v>
      </c>
      <c r="L162" s="18">
        <v>14264</v>
      </c>
      <c r="M162" s="16" t="s">
        <v>85</v>
      </c>
      <c r="N162" s="16" t="s">
        <v>201</v>
      </c>
      <c r="O162" s="16" t="s">
        <v>77</v>
      </c>
    </row>
    <row r="163" spans="1:15" ht="31.2">
      <c r="A163" s="20">
        <f t="shared" si="8"/>
        <v>1</v>
      </c>
      <c r="B163" s="15">
        <v>12</v>
      </c>
      <c r="C163" s="16" t="str">
        <f t="shared" si="7"/>
        <v>1급****</v>
      </c>
      <c r="D163" s="16" t="s">
        <v>202</v>
      </c>
      <c r="E163" s="17">
        <v>43124</v>
      </c>
      <c r="F163" s="18">
        <v>1584274900</v>
      </c>
      <c r="G163" s="19">
        <v>8.9999999999999993E-3</v>
      </c>
      <c r="H163" s="18">
        <v>1592836900</v>
      </c>
      <c r="I163" s="18">
        <v>199108</v>
      </c>
      <c r="J163" s="18">
        <v>200100</v>
      </c>
      <c r="K163" s="18">
        <v>512</v>
      </c>
      <c r="L163" s="18">
        <v>9761</v>
      </c>
      <c r="M163" s="16" t="s">
        <v>23</v>
      </c>
      <c r="N163" s="16" t="s">
        <v>23</v>
      </c>
      <c r="O163" s="16" t="s">
        <v>130</v>
      </c>
    </row>
    <row r="164" spans="1:15" ht="31.2">
      <c r="A164" s="20">
        <f t="shared" si="8"/>
        <v>1</v>
      </c>
      <c r="B164" s="15">
        <v>13</v>
      </c>
      <c r="C164" s="16" t="str">
        <f t="shared" si="7"/>
        <v>원더****</v>
      </c>
      <c r="D164" s="16" t="s">
        <v>194</v>
      </c>
      <c r="E164" s="17">
        <v>43096</v>
      </c>
      <c r="F164" s="18">
        <v>1164352789</v>
      </c>
      <c r="G164" s="19">
        <v>6.0000000000000001E-3</v>
      </c>
      <c r="H164" s="18">
        <v>1796742489</v>
      </c>
      <c r="I164" s="18">
        <v>151289</v>
      </c>
      <c r="J164" s="18">
        <v>232969</v>
      </c>
      <c r="K164" s="18">
        <v>183</v>
      </c>
      <c r="L164" s="18">
        <v>5812</v>
      </c>
      <c r="M164" s="16" t="s">
        <v>20</v>
      </c>
      <c r="N164" s="16" t="s">
        <v>20</v>
      </c>
      <c r="O164" s="16" t="s">
        <v>54</v>
      </c>
    </row>
    <row r="165" spans="1:15" ht="46.8">
      <c r="A165" s="20">
        <f t="shared" si="8"/>
        <v>1</v>
      </c>
      <c r="B165" s="15">
        <v>14</v>
      </c>
      <c r="C165" s="16" t="str">
        <f t="shared" si="7"/>
        <v>다운****</v>
      </c>
      <c r="D165" s="16" t="s">
        <v>203</v>
      </c>
      <c r="E165" s="17">
        <v>43111</v>
      </c>
      <c r="F165" s="18">
        <v>1236618004</v>
      </c>
      <c r="G165" s="19">
        <v>6.9999999999999897E-3</v>
      </c>
      <c r="H165" s="18">
        <v>1237610004</v>
      </c>
      <c r="I165" s="18">
        <v>150221</v>
      </c>
      <c r="J165" s="18">
        <v>150345</v>
      </c>
      <c r="K165" s="18">
        <v>511</v>
      </c>
      <c r="L165" s="18">
        <v>8377</v>
      </c>
      <c r="M165" s="16" t="s">
        <v>20</v>
      </c>
      <c r="N165" s="16" t="s">
        <v>20</v>
      </c>
      <c r="O165" s="16" t="s">
        <v>83</v>
      </c>
    </row>
    <row r="166" spans="1:15" ht="78">
      <c r="A166" s="20">
        <f t="shared" si="8"/>
        <v>1</v>
      </c>
      <c r="B166" s="15">
        <v>15</v>
      </c>
      <c r="C166" s="16" t="str">
        <f t="shared" si="7"/>
        <v>인시****</v>
      </c>
      <c r="D166" s="16" t="s">
        <v>178</v>
      </c>
      <c r="E166" s="17">
        <v>43131</v>
      </c>
      <c r="F166" s="18">
        <v>632062500</v>
      </c>
      <c r="G166" s="19">
        <v>3.0000000000000001E-3</v>
      </c>
      <c r="H166" s="18">
        <v>632062500</v>
      </c>
      <c r="I166" s="18">
        <v>103372</v>
      </c>
      <c r="J166" s="18">
        <v>103372</v>
      </c>
      <c r="K166" s="18">
        <v>601</v>
      </c>
      <c r="L166" s="18">
        <v>2019</v>
      </c>
      <c r="M166" s="16" t="s">
        <v>20</v>
      </c>
      <c r="N166" s="16" t="s">
        <v>20</v>
      </c>
      <c r="O166" s="16" t="s">
        <v>51</v>
      </c>
    </row>
    <row r="167" spans="1:15" ht="31.2">
      <c r="A167" s="20">
        <f t="shared" si="8"/>
        <v>1</v>
      </c>
      <c r="B167" s="15">
        <v>16</v>
      </c>
      <c r="C167" s="16" t="str">
        <f t="shared" si="7"/>
        <v>극장****</v>
      </c>
      <c r="D167" s="16" t="s">
        <v>204</v>
      </c>
      <c r="E167" s="17">
        <v>43090</v>
      </c>
      <c r="F167" s="18">
        <v>695251800</v>
      </c>
      <c r="G167" s="19">
        <v>4.0000000000000001E-3</v>
      </c>
      <c r="H167" s="18">
        <v>3812781500</v>
      </c>
      <c r="I167" s="18">
        <v>94073</v>
      </c>
      <c r="J167" s="18">
        <v>509328</v>
      </c>
      <c r="K167" s="18">
        <v>417</v>
      </c>
      <c r="L167" s="18">
        <v>2637</v>
      </c>
      <c r="M167" s="16" t="s">
        <v>35</v>
      </c>
      <c r="N167" s="16" t="s">
        <v>35</v>
      </c>
      <c r="O167" s="16" t="s">
        <v>36</v>
      </c>
    </row>
    <row r="168" spans="1:15" ht="46.8">
      <c r="A168" s="20">
        <f t="shared" si="8"/>
        <v>1</v>
      </c>
      <c r="B168" s="15">
        <v>17</v>
      </c>
      <c r="C168" s="16" t="str">
        <f t="shared" si="7"/>
        <v>몬스****</v>
      </c>
      <c r="D168" s="16" t="s">
        <v>205</v>
      </c>
      <c r="E168" s="17">
        <v>43090</v>
      </c>
      <c r="F168" s="18">
        <v>409509000</v>
      </c>
      <c r="G168" s="19">
        <v>2E-3</v>
      </c>
      <c r="H168" s="18">
        <v>2940691700</v>
      </c>
      <c r="I168" s="18">
        <v>55937</v>
      </c>
      <c r="J168" s="18">
        <v>397551</v>
      </c>
      <c r="K168" s="18">
        <v>342</v>
      </c>
      <c r="L168" s="18">
        <v>1545</v>
      </c>
      <c r="M168" s="16" t="s">
        <v>79</v>
      </c>
      <c r="N168" s="16" t="s">
        <v>79</v>
      </c>
      <c r="O168" s="16" t="s">
        <v>41</v>
      </c>
    </row>
    <row r="169" spans="1:15" ht="62.4">
      <c r="A169" s="20">
        <f t="shared" si="8"/>
        <v>1</v>
      </c>
      <c r="B169" s="15">
        <v>18</v>
      </c>
      <c r="C169" s="16" t="str">
        <f t="shared" si="7"/>
        <v>뽀로****</v>
      </c>
      <c r="D169" s="16" t="s">
        <v>206</v>
      </c>
      <c r="E169" s="17">
        <v>43076</v>
      </c>
      <c r="F169" s="18">
        <v>365898200</v>
      </c>
      <c r="G169" s="19">
        <v>2E-3</v>
      </c>
      <c r="H169" s="18">
        <v>6214786800</v>
      </c>
      <c r="I169" s="18">
        <v>51377</v>
      </c>
      <c r="J169" s="18">
        <v>825120</v>
      </c>
      <c r="K169" s="18">
        <v>195</v>
      </c>
      <c r="L169" s="18">
        <v>1547</v>
      </c>
      <c r="M169" s="16" t="s">
        <v>23</v>
      </c>
      <c r="N169" s="16" t="s">
        <v>23</v>
      </c>
      <c r="O169" s="16" t="s">
        <v>26</v>
      </c>
    </row>
    <row r="170" spans="1:15" ht="46.8">
      <c r="A170" s="20">
        <f t="shared" si="8"/>
        <v>1</v>
      </c>
      <c r="B170" s="15">
        <v>19</v>
      </c>
      <c r="C170" s="16" t="str">
        <f t="shared" si="7"/>
        <v>비밥****</v>
      </c>
      <c r="D170" s="16" t="s">
        <v>207</v>
      </c>
      <c r="E170" s="17">
        <v>43124</v>
      </c>
      <c r="F170" s="18">
        <v>290538700</v>
      </c>
      <c r="G170" s="19">
        <v>2E-3</v>
      </c>
      <c r="H170" s="18">
        <v>290538700</v>
      </c>
      <c r="I170" s="18">
        <v>41785</v>
      </c>
      <c r="J170" s="18">
        <v>41785</v>
      </c>
      <c r="K170" s="18">
        <v>347</v>
      </c>
      <c r="L170" s="18">
        <v>3792</v>
      </c>
      <c r="M170" s="16" t="s">
        <v>23</v>
      </c>
      <c r="N170" s="16" t="s">
        <v>23</v>
      </c>
      <c r="O170" s="16" t="s">
        <v>41</v>
      </c>
    </row>
    <row r="171" spans="1:15" ht="46.8">
      <c r="A171" s="20">
        <f t="shared" si="8"/>
        <v>1</v>
      </c>
      <c r="B171" s="15">
        <v>20</v>
      </c>
      <c r="C171" s="16" t="str">
        <f t="shared" si="7"/>
        <v>너의****</v>
      </c>
      <c r="D171" s="16" t="s">
        <v>208</v>
      </c>
      <c r="E171" s="17">
        <v>42739</v>
      </c>
      <c r="F171" s="18">
        <v>288286400</v>
      </c>
      <c r="G171" s="19">
        <v>2E-3</v>
      </c>
      <c r="H171" s="18">
        <v>29855266556</v>
      </c>
      <c r="I171" s="18">
        <v>36854</v>
      </c>
      <c r="J171" s="18">
        <v>3711225</v>
      </c>
      <c r="K171" s="18">
        <v>121</v>
      </c>
      <c r="L171" s="18">
        <v>1159</v>
      </c>
      <c r="M171" s="16" t="s">
        <v>35</v>
      </c>
      <c r="N171" s="16" t="s">
        <v>35</v>
      </c>
      <c r="O171" s="16" t="s">
        <v>77</v>
      </c>
    </row>
    <row r="172" spans="1:15" ht="46.8">
      <c r="A172" s="20">
        <f t="shared" si="8"/>
        <v>1</v>
      </c>
      <c r="B172" s="15">
        <v>21</v>
      </c>
      <c r="C172" s="16" t="str">
        <f t="shared" si="7"/>
        <v>젝스****</v>
      </c>
      <c r="D172" s="16" t="s">
        <v>209</v>
      </c>
      <c r="E172" s="17">
        <v>43118</v>
      </c>
      <c r="F172" s="18">
        <v>263232000</v>
      </c>
      <c r="G172" s="19">
        <v>1E-3</v>
      </c>
      <c r="H172" s="18">
        <v>263232000</v>
      </c>
      <c r="I172" s="18">
        <v>35068</v>
      </c>
      <c r="J172" s="18">
        <v>35068</v>
      </c>
      <c r="K172" s="18">
        <v>25</v>
      </c>
      <c r="L172" s="18">
        <v>583</v>
      </c>
      <c r="M172" s="16" t="s">
        <v>23</v>
      </c>
      <c r="N172" s="16" t="s">
        <v>23</v>
      </c>
      <c r="O172" s="16" t="s">
        <v>210</v>
      </c>
    </row>
    <row r="173" spans="1:15" ht="31.2">
      <c r="A173" s="20">
        <f t="shared" si="8"/>
        <v>1</v>
      </c>
      <c r="B173" s="15">
        <v>22</v>
      </c>
      <c r="C173" s="16" t="str">
        <f t="shared" si="7"/>
        <v>극장****</v>
      </c>
      <c r="D173" s="16" t="s">
        <v>211</v>
      </c>
      <c r="E173" s="17">
        <v>43125</v>
      </c>
      <c r="F173" s="18">
        <v>230825200</v>
      </c>
      <c r="G173" s="19">
        <v>1E-3</v>
      </c>
      <c r="H173" s="18">
        <v>230825200</v>
      </c>
      <c r="I173" s="18">
        <v>31171</v>
      </c>
      <c r="J173" s="18">
        <v>31171</v>
      </c>
      <c r="K173" s="18">
        <v>305</v>
      </c>
      <c r="L173" s="18">
        <v>2061</v>
      </c>
      <c r="M173" s="16" t="s">
        <v>74</v>
      </c>
      <c r="N173" s="16" t="s">
        <v>74</v>
      </c>
      <c r="O173" s="16" t="s">
        <v>138</v>
      </c>
    </row>
    <row r="174" spans="1:15" ht="46.8">
      <c r="A174" s="20">
        <f t="shared" si="8"/>
        <v>1</v>
      </c>
      <c r="B174" s="15">
        <v>23</v>
      </c>
      <c r="C174" s="16" t="str">
        <f t="shared" si="7"/>
        <v>12****</v>
      </c>
      <c r="D174" s="16" t="s">
        <v>183</v>
      </c>
      <c r="E174" s="17">
        <v>43131</v>
      </c>
      <c r="F174" s="18">
        <v>190916600</v>
      </c>
      <c r="G174" s="19">
        <v>1E-3</v>
      </c>
      <c r="H174" s="18">
        <v>190916600</v>
      </c>
      <c r="I174" s="18">
        <v>29132</v>
      </c>
      <c r="J174" s="18">
        <v>29132</v>
      </c>
      <c r="K174" s="18">
        <v>184</v>
      </c>
      <c r="L174" s="18">
        <v>897</v>
      </c>
      <c r="M174" s="16" t="s">
        <v>20</v>
      </c>
      <c r="N174" s="16" t="s">
        <v>20</v>
      </c>
      <c r="O174" s="16" t="s">
        <v>162</v>
      </c>
    </row>
    <row r="175" spans="1:15" ht="31.2">
      <c r="A175" s="20">
        <f t="shared" si="8"/>
        <v>1</v>
      </c>
      <c r="B175" s="15">
        <v>24</v>
      </c>
      <c r="C175" s="16" t="str">
        <f t="shared" si="7"/>
        <v>패터****</v>
      </c>
      <c r="D175" s="16" t="s">
        <v>212</v>
      </c>
      <c r="E175" s="17">
        <v>43090</v>
      </c>
      <c r="F175" s="18">
        <v>239676300</v>
      </c>
      <c r="G175" s="19">
        <v>1E-3</v>
      </c>
      <c r="H175" s="18">
        <v>477512600</v>
      </c>
      <c r="I175" s="18">
        <v>29010</v>
      </c>
      <c r="J175" s="18">
        <v>58287</v>
      </c>
      <c r="K175" s="18">
        <v>43</v>
      </c>
      <c r="L175" s="18">
        <v>1441</v>
      </c>
      <c r="M175" s="16" t="s">
        <v>74</v>
      </c>
      <c r="N175" s="16" t="s">
        <v>213</v>
      </c>
      <c r="O175" s="16" t="s">
        <v>70</v>
      </c>
    </row>
    <row r="176" spans="1:15" ht="62.4">
      <c r="A176" s="20">
        <f t="shared" si="8"/>
        <v>1</v>
      </c>
      <c r="B176" s="15">
        <v>25</v>
      </c>
      <c r="C176" s="16" t="str">
        <f t="shared" si="7"/>
        <v>쏘아****</v>
      </c>
      <c r="D176" s="16" t="s">
        <v>214</v>
      </c>
      <c r="E176" s="17">
        <v>43111</v>
      </c>
      <c r="F176" s="18">
        <v>207555200</v>
      </c>
      <c r="G176" s="19">
        <v>1E-3</v>
      </c>
      <c r="H176" s="18">
        <v>207555200</v>
      </c>
      <c r="I176" s="18">
        <v>26911</v>
      </c>
      <c r="J176" s="18">
        <v>26911</v>
      </c>
      <c r="K176" s="18">
        <v>390</v>
      </c>
      <c r="L176" s="18">
        <v>3641</v>
      </c>
      <c r="M176" s="16" t="s">
        <v>35</v>
      </c>
      <c r="N176" s="16" t="s">
        <v>35</v>
      </c>
      <c r="O176" s="16" t="s">
        <v>26</v>
      </c>
    </row>
    <row r="177" spans="1:15" ht="31.2">
      <c r="A177" s="20">
        <f t="shared" si="8"/>
        <v>1</v>
      </c>
      <c r="B177" s="15">
        <v>26</v>
      </c>
      <c r="C177" s="16" t="str">
        <f t="shared" si="7"/>
        <v>리틀****</v>
      </c>
      <c r="D177" s="16" t="s">
        <v>215</v>
      </c>
      <c r="E177" s="17">
        <v>43118</v>
      </c>
      <c r="F177" s="18">
        <v>162753600</v>
      </c>
      <c r="G177" s="19">
        <v>1E-3</v>
      </c>
      <c r="H177" s="18">
        <v>162753600</v>
      </c>
      <c r="I177" s="18">
        <v>22836</v>
      </c>
      <c r="J177" s="18">
        <v>22836</v>
      </c>
      <c r="K177" s="18">
        <v>213</v>
      </c>
      <c r="L177" s="18">
        <v>1532</v>
      </c>
      <c r="M177" s="16" t="s">
        <v>79</v>
      </c>
      <c r="N177" s="16" t="s">
        <v>216</v>
      </c>
      <c r="O177" s="16" t="s">
        <v>36</v>
      </c>
    </row>
    <row r="178" spans="1:15" ht="31.2">
      <c r="A178" s="20">
        <f t="shared" si="8"/>
        <v>1</v>
      </c>
      <c r="B178" s="15">
        <v>27</v>
      </c>
      <c r="C178" s="16" t="str">
        <f t="shared" si="7"/>
        <v>쿵푸****</v>
      </c>
      <c r="D178" s="16" t="s">
        <v>217</v>
      </c>
      <c r="E178" s="17">
        <v>43125</v>
      </c>
      <c r="F178" s="18">
        <v>146788900</v>
      </c>
      <c r="G178" s="19">
        <v>1E-3</v>
      </c>
      <c r="H178" s="18">
        <v>146788900</v>
      </c>
      <c r="I178" s="18">
        <v>20502</v>
      </c>
      <c r="J178" s="18">
        <v>20502</v>
      </c>
      <c r="K178" s="18">
        <v>194</v>
      </c>
      <c r="L178" s="18">
        <v>1174</v>
      </c>
      <c r="M178" s="16" t="s">
        <v>59</v>
      </c>
      <c r="N178" s="16" t="s">
        <v>59</v>
      </c>
      <c r="O178" s="16" t="s">
        <v>80</v>
      </c>
    </row>
    <row r="179" spans="1:15" ht="62.4">
      <c r="A179" s="20">
        <f t="shared" si="8"/>
        <v>1</v>
      </c>
      <c r="B179" s="15">
        <v>28</v>
      </c>
      <c r="C179" s="16" t="str">
        <f t="shared" si="7"/>
        <v>다키****</v>
      </c>
      <c r="D179" s="16" t="s">
        <v>218</v>
      </c>
      <c r="E179" s="17">
        <v>43117</v>
      </c>
      <c r="F179" s="18">
        <v>152394400</v>
      </c>
      <c r="G179" s="19">
        <v>1E-3</v>
      </c>
      <c r="H179" s="18">
        <v>152394400</v>
      </c>
      <c r="I179" s="18">
        <v>20158</v>
      </c>
      <c r="J179" s="18">
        <v>20158</v>
      </c>
      <c r="K179" s="18">
        <v>233</v>
      </c>
      <c r="L179" s="18">
        <v>2367</v>
      </c>
      <c r="M179" s="16" t="s">
        <v>85</v>
      </c>
      <c r="N179" s="16" t="s">
        <v>85</v>
      </c>
      <c r="O179" s="16" t="s">
        <v>21</v>
      </c>
    </row>
    <row r="180" spans="1:15" ht="31.2">
      <c r="A180" s="20">
        <f t="shared" si="8"/>
        <v>1</v>
      </c>
      <c r="B180" s="15">
        <v>29</v>
      </c>
      <c r="C180" s="16" t="str">
        <f t="shared" si="7"/>
        <v>극장****</v>
      </c>
      <c r="D180" s="16" t="s">
        <v>219</v>
      </c>
      <c r="E180" s="17">
        <v>43097</v>
      </c>
      <c r="F180" s="18">
        <v>151922400</v>
      </c>
      <c r="G180" s="19">
        <v>1E-3</v>
      </c>
      <c r="H180" s="18">
        <v>431771300</v>
      </c>
      <c r="I180" s="18">
        <v>20089</v>
      </c>
      <c r="J180" s="18">
        <v>56539</v>
      </c>
      <c r="K180" s="18">
        <v>166</v>
      </c>
      <c r="L180" s="18">
        <v>1421</v>
      </c>
      <c r="M180" s="16" t="s">
        <v>35</v>
      </c>
      <c r="N180" s="16" t="s">
        <v>35</v>
      </c>
      <c r="O180" s="16" t="s">
        <v>80</v>
      </c>
    </row>
    <row r="181" spans="1:15">
      <c r="A181" s="20">
        <f t="shared" si="8"/>
        <v>1</v>
      </c>
      <c r="B181" s="15">
        <v>30</v>
      </c>
      <c r="C181" s="16" t="str">
        <f t="shared" si="7"/>
        <v>조선****</v>
      </c>
      <c r="D181" s="16" t="s">
        <v>173</v>
      </c>
      <c r="E181" s="17">
        <v>43139</v>
      </c>
      <c r="F181" s="18">
        <v>131906000</v>
      </c>
      <c r="G181" s="19">
        <v>1E-3</v>
      </c>
      <c r="H181" s="18">
        <v>131906000</v>
      </c>
      <c r="I181" s="18">
        <v>19793</v>
      </c>
      <c r="J181" s="18">
        <v>19793</v>
      </c>
      <c r="K181" s="18">
        <v>72</v>
      </c>
      <c r="L181" s="18">
        <v>104</v>
      </c>
      <c r="M181" s="16" t="s">
        <v>23</v>
      </c>
      <c r="N181" s="16" t="s">
        <v>23</v>
      </c>
      <c r="O181" s="16" t="s">
        <v>118</v>
      </c>
    </row>
  </sheetData>
  <phoneticPr fontId="1" type="noConversion"/>
  <conditionalFormatting sqref="B1:B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374A-6B9E-4139-AA72-CA29D6D9BB14}">
  <dimension ref="A1:D117"/>
  <sheetViews>
    <sheetView tabSelected="1" workbookViewId="0">
      <selection activeCell="I8" sqref="I8"/>
    </sheetView>
  </sheetViews>
  <sheetFormatPr defaultRowHeight="17.399999999999999"/>
  <cols>
    <col min="1" max="1" width="11.09765625" bestFit="1" customWidth="1"/>
  </cols>
  <sheetData>
    <row r="1" spans="1:4">
      <c r="A1" s="32" t="s">
        <v>232</v>
      </c>
      <c r="B1" t="s">
        <v>233</v>
      </c>
      <c r="C1" t="s">
        <v>234</v>
      </c>
      <c r="D1" t="s">
        <v>235</v>
      </c>
    </row>
    <row r="2" spans="1:4">
      <c r="A2" s="32">
        <v>43207</v>
      </c>
      <c r="B2">
        <v>51832388</v>
      </c>
      <c r="C2" t="s">
        <v>236</v>
      </c>
      <c r="D2">
        <v>16600</v>
      </c>
    </row>
    <row r="3" spans="1:4">
      <c r="A3" s="32">
        <v>43281</v>
      </c>
      <c r="B3">
        <v>80861314</v>
      </c>
      <c r="C3" t="s">
        <v>237</v>
      </c>
      <c r="D3">
        <v>7200</v>
      </c>
    </row>
    <row r="4" spans="1:4">
      <c r="A4" s="32">
        <v>43193</v>
      </c>
      <c r="B4">
        <v>69173880</v>
      </c>
      <c r="C4" t="s">
        <v>238</v>
      </c>
      <c r="D4">
        <v>20500</v>
      </c>
    </row>
    <row r="5" spans="1:4">
      <c r="A5" s="32">
        <v>43234</v>
      </c>
      <c r="B5">
        <v>76176280</v>
      </c>
      <c r="C5" t="s">
        <v>236</v>
      </c>
      <c r="D5">
        <v>39700</v>
      </c>
    </row>
    <row r="6" spans="1:4">
      <c r="A6" s="32">
        <v>43255</v>
      </c>
      <c r="B6">
        <v>33119539</v>
      </c>
      <c r="C6" t="s">
        <v>239</v>
      </c>
      <c r="D6">
        <v>44500</v>
      </c>
    </row>
    <row r="7" spans="1:4">
      <c r="A7" s="32">
        <v>43163</v>
      </c>
      <c r="B7">
        <v>81361937</v>
      </c>
      <c r="C7" t="s">
        <v>240</v>
      </c>
      <c r="D7">
        <v>27700</v>
      </c>
    </row>
    <row r="8" spans="1:4">
      <c r="A8" s="32">
        <v>43242</v>
      </c>
      <c r="B8">
        <v>36190884</v>
      </c>
      <c r="C8" t="s">
        <v>239</v>
      </c>
      <c r="D8">
        <v>13600</v>
      </c>
    </row>
    <row r="9" spans="1:4">
      <c r="A9" s="32">
        <v>43232</v>
      </c>
      <c r="B9">
        <v>27809857</v>
      </c>
      <c r="C9" t="s">
        <v>241</v>
      </c>
      <c r="D9">
        <v>29300</v>
      </c>
    </row>
    <row r="10" spans="1:4">
      <c r="A10" s="32">
        <v>43190</v>
      </c>
      <c r="B10">
        <v>59801495</v>
      </c>
      <c r="C10" t="s">
        <v>239</v>
      </c>
      <c r="D10">
        <v>47800</v>
      </c>
    </row>
    <row r="11" spans="1:4">
      <c r="A11" s="32">
        <v>43268</v>
      </c>
      <c r="B11">
        <v>28717810</v>
      </c>
      <c r="C11" t="s">
        <v>242</v>
      </c>
      <c r="D11">
        <v>22100</v>
      </c>
    </row>
    <row r="12" spans="1:4">
      <c r="A12" s="32">
        <v>43181</v>
      </c>
      <c r="B12">
        <v>89286117</v>
      </c>
      <c r="C12" t="s">
        <v>239</v>
      </c>
      <c r="D12">
        <v>47000</v>
      </c>
    </row>
    <row r="13" spans="1:4">
      <c r="A13" s="32">
        <v>43140</v>
      </c>
      <c r="B13">
        <v>66457873</v>
      </c>
      <c r="C13" t="s">
        <v>242</v>
      </c>
      <c r="D13">
        <v>15500</v>
      </c>
    </row>
    <row r="14" spans="1:4">
      <c r="A14" s="32">
        <v>43257</v>
      </c>
      <c r="B14">
        <v>32702736</v>
      </c>
      <c r="C14" t="s">
        <v>238</v>
      </c>
      <c r="D14">
        <v>32600</v>
      </c>
    </row>
    <row r="15" spans="1:4">
      <c r="A15" s="32">
        <v>43106</v>
      </c>
      <c r="B15">
        <v>98296215</v>
      </c>
      <c r="C15" t="s">
        <v>241</v>
      </c>
      <c r="D15">
        <v>47000</v>
      </c>
    </row>
    <row r="16" spans="1:4">
      <c r="A16" s="32">
        <v>43170</v>
      </c>
      <c r="B16">
        <v>10386032</v>
      </c>
      <c r="C16" t="s">
        <v>237</v>
      </c>
      <c r="D16">
        <v>40300</v>
      </c>
    </row>
    <row r="17" spans="1:4">
      <c r="A17" s="32">
        <v>43163</v>
      </c>
      <c r="B17">
        <v>84499097</v>
      </c>
      <c r="C17" t="s">
        <v>239</v>
      </c>
      <c r="D17">
        <v>15600</v>
      </c>
    </row>
    <row r="18" spans="1:4">
      <c r="A18" s="32">
        <v>43137</v>
      </c>
      <c r="B18">
        <v>90868255</v>
      </c>
      <c r="C18" t="s">
        <v>241</v>
      </c>
      <c r="D18">
        <v>21300</v>
      </c>
    </row>
    <row r="19" spans="1:4">
      <c r="A19" s="32">
        <v>43273</v>
      </c>
      <c r="B19">
        <v>14077461</v>
      </c>
      <c r="C19" t="s">
        <v>242</v>
      </c>
      <c r="D19">
        <v>45000</v>
      </c>
    </row>
    <row r="20" spans="1:4">
      <c r="A20" s="32">
        <v>43201</v>
      </c>
      <c r="B20">
        <v>82187966</v>
      </c>
      <c r="C20" t="s">
        <v>239</v>
      </c>
      <c r="D20">
        <v>28600</v>
      </c>
    </row>
    <row r="21" spans="1:4">
      <c r="A21" s="32">
        <v>43152</v>
      </c>
      <c r="B21">
        <v>44658813</v>
      </c>
      <c r="C21" t="s">
        <v>236</v>
      </c>
      <c r="D21">
        <v>44800</v>
      </c>
    </row>
    <row r="22" spans="1:4">
      <c r="A22" s="32">
        <v>43219</v>
      </c>
      <c r="B22">
        <v>29389297</v>
      </c>
      <c r="C22" t="s">
        <v>241</v>
      </c>
      <c r="D22">
        <v>47400</v>
      </c>
    </row>
    <row r="23" spans="1:4">
      <c r="A23" s="32">
        <v>43270</v>
      </c>
      <c r="B23">
        <v>57890396</v>
      </c>
      <c r="C23" t="s">
        <v>242</v>
      </c>
      <c r="D23">
        <v>37200</v>
      </c>
    </row>
    <row r="24" spans="1:4">
      <c r="A24" s="32">
        <v>43214</v>
      </c>
      <c r="B24">
        <v>10500688</v>
      </c>
      <c r="C24" t="s">
        <v>236</v>
      </c>
      <c r="D24">
        <v>47800</v>
      </c>
    </row>
    <row r="25" spans="1:4">
      <c r="A25" s="32">
        <v>43167</v>
      </c>
      <c r="B25">
        <v>82395021</v>
      </c>
      <c r="C25" t="s">
        <v>241</v>
      </c>
      <c r="D25">
        <v>26800</v>
      </c>
    </row>
    <row r="26" spans="1:4">
      <c r="A26" s="32">
        <v>43127</v>
      </c>
      <c r="B26">
        <v>84479971</v>
      </c>
      <c r="C26" t="s">
        <v>240</v>
      </c>
      <c r="D26">
        <v>48400</v>
      </c>
    </row>
    <row r="27" spans="1:4">
      <c r="A27" s="32">
        <v>43178</v>
      </c>
      <c r="B27">
        <v>49755548</v>
      </c>
      <c r="C27" t="s">
        <v>243</v>
      </c>
      <c r="D27">
        <v>13500</v>
      </c>
    </row>
    <row r="28" spans="1:4">
      <c r="A28" s="32">
        <v>43105</v>
      </c>
      <c r="B28">
        <v>79303989</v>
      </c>
      <c r="C28" t="s">
        <v>240</v>
      </c>
      <c r="D28">
        <v>11300</v>
      </c>
    </row>
    <row r="29" spans="1:4">
      <c r="A29" s="32">
        <v>43250</v>
      </c>
      <c r="B29">
        <v>54868840</v>
      </c>
      <c r="C29" t="s">
        <v>239</v>
      </c>
      <c r="D29">
        <v>44400</v>
      </c>
    </row>
    <row r="30" spans="1:4">
      <c r="A30" s="32">
        <v>43154</v>
      </c>
      <c r="B30">
        <v>56577051</v>
      </c>
      <c r="C30" t="s">
        <v>239</v>
      </c>
      <c r="D30">
        <v>29400</v>
      </c>
    </row>
    <row r="31" spans="1:4">
      <c r="A31" s="32">
        <v>43267</v>
      </c>
      <c r="B31">
        <v>89836705</v>
      </c>
      <c r="C31" t="s">
        <v>242</v>
      </c>
      <c r="D31">
        <v>21700</v>
      </c>
    </row>
    <row r="32" spans="1:4">
      <c r="A32" s="32">
        <v>43221</v>
      </c>
      <c r="B32">
        <v>56276904</v>
      </c>
      <c r="C32" t="s">
        <v>243</v>
      </c>
      <c r="D32">
        <v>9400</v>
      </c>
    </row>
    <row r="33" spans="1:4">
      <c r="A33" s="32">
        <v>43268</v>
      </c>
      <c r="B33">
        <v>28712605</v>
      </c>
      <c r="C33" t="s">
        <v>236</v>
      </c>
      <c r="D33">
        <v>44600</v>
      </c>
    </row>
    <row r="34" spans="1:4">
      <c r="A34" s="32">
        <v>43165</v>
      </c>
      <c r="B34">
        <v>74729469</v>
      </c>
      <c r="C34" t="s">
        <v>240</v>
      </c>
      <c r="D34">
        <v>6200</v>
      </c>
    </row>
    <row r="35" spans="1:4">
      <c r="A35" s="32">
        <v>43187</v>
      </c>
      <c r="B35">
        <v>38617527</v>
      </c>
      <c r="C35" t="s">
        <v>241</v>
      </c>
      <c r="D35">
        <v>15900</v>
      </c>
    </row>
    <row r="36" spans="1:4">
      <c r="A36" s="32">
        <v>43280</v>
      </c>
      <c r="B36">
        <v>4887607</v>
      </c>
      <c r="C36" t="s">
        <v>237</v>
      </c>
      <c r="D36">
        <v>35100</v>
      </c>
    </row>
    <row r="37" spans="1:4">
      <c r="A37" s="32">
        <v>43275</v>
      </c>
      <c r="B37">
        <v>58378677</v>
      </c>
      <c r="C37" t="s">
        <v>241</v>
      </c>
      <c r="D37">
        <v>10800</v>
      </c>
    </row>
    <row r="38" spans="1:4">
      <c r="A38" s="32">
        <v>43166</v>
      </c>
      <c r="B38">
        <v>8510895</v>
      </c>
      <c r="C38" t="s">
        <v>242</v>
      </c>
      <c r="D38">
        <v>8700</v>
      </c>
    </row>
    <row r="39" spans="1:4">
      <c r="A39" s="32">
        <v>43168</v>
      </c>
      <c r="B39">
        <v>90772188</v>
      </c>
      <c r="C39" t="s">
        <v>243</v>
      </c>
      <c r="D39">
        <v>27400</v>
      </c>
    </row>
    <row r="40" spans="1:4">
      <c r="A40" s="32">
        <v>43124</v>
      </c>
      <c r="B40">
        <v>99684012</v>
      </c>
      <c r="C40" t="s">
        <v>239</v>
      </c>
      <c r="D40">
        <v>40500</v>
      </c>
    </row>
    <row r="41" spans="1:4">
      <c r="A41" s="32">
        <v>43114</v>
      </c>
      <c r="B41">
        <v>34286199</v>
      </c>
      <c r="C41" t="s">
        <v>239</v>
      </c>
      <c r="D41">
        <v>38500</v>
      </c>
    </row>
    <row r="42" spans="1:4">
      <c r="A42" s="32">
        <v>43210</v>
      </c>
      <c r="B42">
        <v>65310847</v>
      </c>
      <c r="C42" t="s">
        <v>241</v>
      </c>
      <c r="D42">
        <v>19600</v>
      </c>
    </row>
    <row r="43" spans="1:4">
      <c r="A43" s="32">
        <v>43132</v>
      </c>
      <c r="B43">
        <v>50194902</v>
      </c>
      <c r="C43" t="s">
        <v>242</v>
      </c>
      <c r="D43">
        <v>6900</v>
      </c>
    </row>
    <row r="44" spans="1:4">
      <c r="A44" s="32">
        <v>43156</v>
      </c>
      <c r="B44">
        <v>2181293</v>
      </c>
      <c r="C44" t="s">
        <v>241</v>
      </c>
      <c r="D44">
        <v>36200</v>
      </c>
    </row>
    <row r="45" spans="1:4">
      <c r="A45" s="32">
        <v>43223</v>
      </c>
      <c r="B45">
        <v>26967234</v>
      </c>
      <c r="C45" t="s">
        <v>240</v>
      </c>
      <c r="D45">
        <v>46100</v>
      </c>
    </row>
    <row r="46" spans="1:4">
      <c r="A46" s="32">
        <v>43198</v>
      </c>
      <c r="B46">
        <v>98039557</v>
      </c>
      <c r="C46" t="s">
        <v>240</v>
      </c>
      <c r="D46">
        <v>14800</v>
      </c>
    </row>
    <row r="47" spans="1:4">
      <c r="A47" s="32">
        <v>43148</v>
      </c>
      <c r="B47">
        <v>13190233</v>
      </c>
      <c r="C47" t="s">
        <v>236</v>
      </c>
      <c r="D47">
        <v>47800</v>
      </c>
    </row>
    <row r="48" spans="1:4">
      <c r="A48" s="32">
        <v>43200</v>
      </c>
      <c r="B48">
        <v>55253898</v>
      </c>
      <c r="C48" t="s">
        <v>241</v>
      </c>
      <c r="D48">
        <v>46400</v>
      </c>
    </row>
    <row r="49" spans="1:4">
      <c r="A49" s="32">
        <v>43176</v>
      </c>
      <c r="B49">
        <v>28827312</v>
      </c>
      <c r="C49" t="s">
        <v>242</v>
      </c>
      <c r="D49">
        <v>43200</v>
      </c>
    </row>
    <row r="50" spans="1:4">
      <c r="A50" s="32">
        <v>43230</v>
      </c>
      <c r="B50">
        <v>30226001</v>
      </c>
      <c r="C50" t="s">
        <v>242</v>
      </c>
      <c r="D50">
        <v>37100</v>
      </c>
    </row>
    <row r="51" spans="1:4">
      <c r="A51" s="32">
        <v>43209</v>
      </c>
      <c r="B51">
        <v>10714459</v>
      </c>
      <c r="C51" t="s">
        <v>243</v>
      </c>
      <c r="D51">
        <v>37400</v>
      </c>
    </row>
    <row r="52" spans="1:4">
      <c r="A52" s="32">
        <v>43225</v>
      </c>
      <c r="B52">
        <v>37523548</v>
      </c>
      <c r="C52" t="s">
        <v>238</v>
      </c>
      <c r="D52">
        <v>37900</v>
      </c>
    </row>
    <row r="53" spans="1:4">
      <c r="A53" s="32">
        <v>43177</v>
      </c>
      <c r="B53">
        <v>72649146</v>
      </c>
      <c r="C53" t="s">
        <v>239</v>
      </c>
      <c r="D53">
        <v>45700</v>
      </c>
    </row>
    <row r="54" spans="1:4">
      <c r="A54" s="32">
        <v>43174</v>
      </c>
      <c r="B54">
        <v>19564753</v>
      </c>
      <c r="C54" t="s">
        <v>241</v>
      </c>
      <c r="D54">
        <v>29600</v>
      </c>
    </row>
    <row r="55" spans="1:4">
      <c r="A55" s="32">
        <v>43134</v>
      </c>
      <c r="B55">
        <v>79854378</v>
      </c>
      <c r="C55" t="s">
        <v>242</v>
      </c>
      <c r="D55">
        <v>15700</v>
      </c>
    </row>
    <row r="56" spans="1:4">
      <c r="A56" s="32">
        <v>43279</v>
      </c>
      <c r="B56">
        <v>17350435</v>
      </c>
      <c r="C56" t="s">
        <v>239</v>
      </c>
      <c r="D56">
        <v>42600</v>
      </c>
    </row>
    <row r="57" spans="1:4">
      <c r="A57" s="32">
        <v>43154</v>
      </c>
      <c r="B57">
        <v>5124704</v>
      </c>
      <c r="C57" t="s">
        <v>236</v>
      </c>
      <c r="D57">
        <v>45200</v>
      </c>
    </row>
    <row r="58" spans="1:4">
      <c r="A58" s="32">
        <v>43156</v>
      </c>
      <c r="B58">
        <v>84294077</v>
      </c>
      <c r="C58" t="s">
        <v>237</v>
      </c>
      <c r="D58">
        <v>18000</v>
      </c>
    </row>
    <row r="59" spans="1:4">
      <c r="A59" s="32">
        <v>43177</v>
      </c>
      <c r="B59">
        <v>5090512</v>
      </c>
      <c r="C59" t="s">
        <v>237</v>
      </c>
      <c r="D59">
        <v>46800</v>
      </c>
    </row>
    <row r="60" spans="1:4">
      <c r="A60" s="32">
        <v>43034</v>
      </c>
      <c r="B60">
        <v>6471004.1885064794</v>
      </c>
      <c r="C60" t="s">
        <v>242</v>
      </c>
      <c r="D60">
        <v>16400</v>
      </c>
    </row>
    <row r="61" spans="1:4">
      <c r="A61" s="32">
        <v>42960</v>
      </c>
      <c r="B61">
        <v>21197422.085099582</v>
      </c>
      <c r="C61" t="s">
        <v>237</v>
      </c>
      <c r="D61">
        <v>48600</v>
      </c>
    </row>
    <row r="62" spans="1:4">
      <c r="A62" s="32">
        <v>43090</v>
      </c>
      <c r="B62">
        <v>29676907.896137107</v>
      </c>
      <c r="C62" t="s">
        <v>242</v>
      </c>
      <c r="D62">
        <v>20900</v>
      </c>
    </row>
    <row r="63" spans="1:4">
      <c r="A63" s="32">
        <v>43060</v>
      </c>
      <c r="B63">
        <v>23440516.929683484</v>
      </c>
      <c r="C63" t="s">
        <v>238</v>
      </c>
      <c r="D63">
        <v>3400</v>
      </c>
    </row>
    <row r="64" spans="1:4">
      <c r="A64" s="32">
        <v>43066</v>
      </c>
      <c r="B64">
        <v>34769114.920553334</v>
      </c>
      <c r="C64" t="s">
        <v>239</v>
      </c>
      <c r="D64">
        <v>21400</v>
      </c>
    </row>
    <row r="65" spans="1:4">
      <c r="A65" s="32">
        <v>42992</v>
      </c>
      <c r="B65">
        <v>36037757.954972319</v>
      </c>
      <c r="C65" t="s">
        <v>237</v>
      </c>
      <c r="D65">
        <v>47800</v>
      </c>
    </row>
    <row r="66" spans="1:4">
      <c r="A66" s="32">
        <v>42996</v>
      </c>
      <c r="B66">
        <v>52326093.928132996</v>
      </c>
      <c r="C66" t="s">
        <v>240</v>
      </c>
      <c r="D66">
        <v>2600</v>
      </c>
    </row>
    <row r="67" spans="1:4">
      <c r="A67" s="32">
        <v>42949</v>
      </c>
      <c r="B67">
        <v>88901966.048106045</v>
      </c>
      <c r="C67" t="s">
        <v>236</v>
      </c>
      <c r="D67">
        <v>27400</v>
      </c>
    </row>
    <row r="68" spans="1:4">
      <c r="A68" s="32">
        <v>43083</v>
      </c>
      <c r="B68">
        <v>36309725.950941071</v>
      </c>
      <c r="C68" t="s">
        <v>238</v>
      </c>
      <c r="D68">
        <v>26700</v>
      </c>
    </row>
    <row r="69" spans="1:4">
      <c r="A69" s="32">
        <v>43017</v>
      </c>
      <c r="B69">
        <v>15994753.903106129</v>
      </c>
      <c r="C69" t="s">
        <v>239</v>
      </c>
      <c r="D69">
        <v>35000</v>
      </c>
    </row>
    <row r="70" spans="1:4">
      <c r="A70" s="32">
        <v>43035</v>
      </c>
      <c r="B70">
        <v>35180044.779624499</v>
      </c>
      <c r="C70" t="s">
        <v>243</v>
      </c>
      <c r="D70">
        <v>11400</v>
      </c>
    </row>
    <row r="71" spans="1:4">
      <c r="A71" s="32">
        <v>42920</v>
      </c>
      <c r="B71">
        <v>33044994.821158335</v>
      </c>
      <c r="C71" t="s">
        <v>237</v>
      </c>
      <c r="D71">
        <v>1900</v>
      </c>
    </row>
    <row r="72" spans="1:4">
      <c r="A72" s="32">
        <v>42945</v>
      </c>
      <c r="B72">
        <v>85148612.518072069</v>
      </c>
      <c r="C72" t="s">
        <v>240</v>
      </c>
      <c r="D72">
        <v>11100</v>
      </c>
    </row>
    <row r="73" spans="1:4">
      <c r="A73" s="32">
        <v>43100</v>
      </c>
      <c r="B73">
        <v>14096788.057457587</v>
      </c>
      <c r="C73" t="s">
        <v>243</v>
      </c>
      <c r="D73">
        <v>10800</v>
      </c>
    </row>
    <row r="74" spans="1:4">
      <c r="A74" s="32">
        <v>42955</v>
      </c>
      <c r="B74">
        <v>37233150.259938031</v>
      </c>
      <c r="C74" t="s">
        <v>239</v>
      </c>
      <c r="D74">
        <v>37400</v>
      </c>
    </row>
    <row r="75" spans="1:4">
      <c r="A75" s="32">
        <v>43041</v>
      </c>
      <c r="B75">
        <v>90413513.615204766</v>
      </c>
      <c r="C75" t="s">
        <v>239</v>
      </c>
      <c r="D75">
        <v>27500</v>
      </c>
    </row>
    <row r="76" spans="1:4">
      <c r="A76" s="32">
        <v>43007</v>
      </c>
      <c r="B76">
        <v>59113926.303212382</v>
      </c>
      <c r="C76" t="s">
        <v>237</v>
      </c>
      <c r="D76">
        <v>10700</v>
      </c>
    </row>
    <row r="77" spans="1:4">
      <c r="A77" s="32">
        <v>42919</v>
      </c>
      <c r="B77">
        <v>74503658.045703232</v>
      </c>
      <c r="C77" t="s">
        <v>240</v>
      </c>
      <c r="D77">
        <v>39000</v>
      </c>
    </row>
    <row r="78" spans="1:4">
      <c r="A78" s="32">
        <v>43035</v>
      </c>
      <c r="B78">
        <v>48321138.935468785</v>
      </c>
      <c r="C78" t="s">
        <v>240</v>
      </c>
      <c r="D78">
        <v>19000</v>
      </c>
    </row>
    <row r="79" spans="1:4">
      <c r="A79" s="32">
        <v>42993</v>
      </c>
      <c r="B79">
        <v>45467797.94111523</v>
      </c>
      <c r="C79" t="s">
        <v>236</v>
      </c>
      <c r="D79">
        <v>15300</v>
      </c>
    </row>
    <row r="80" spans="1:4">
      <c r="A80" s="32">
        <v>43088</v>
      </c>
      <c r="B80">
        <v>7807174.3913185941</v>
      </c>
      <c r="C80" t="s">
        <v>237</v>
      </c>
      <c r="D80">
        <v>23200</v>
      </c>
    </row>
    <row r="81" spans="1:4">
      <c r="A81" s="32">
        <v>43067</v>
      </c>
      <c r="B81">
        <v>34603476.579408199</v>
      </c>
      <c r="C81" t="s">
        <v>238</v>
      </c>
      <c r="D81">
        <v>31600</v>
      </c>
    </row>
    <row r="82" spans="1:4">
      <c r="A82" s="32">
        <v>43097</v>
      </c>
      <c r="B82">
        <v>12695309.231553953</v>
      </c>
      <c r="C82" t="s">
        <v>236</v>
      </c>
      <c r="D82">
        <v>13600</v>
      </c>
    </row>
    <row r="83" spans="1:4">
      <c r="A83" s="32">
        <v>43037</v>
      </c>
      <c r="B83">
        <v>77114631.450140744</v>
      </c>
      <c r="C83" t="s">
        <v>240</v>
      </c>
      <c r="D83">
        <v>33700</v>
      </c>
    </row>
    <row r="84" spans="1:4">
      <c r="A84" s="32">
        <v>42974</v>
      </c>
      <c r="B84">
        <v>20430341.063923407</v>
      </c>
      <c r="C84" t="s">
        <v>243</v>
      </c>
      <c r="D84">
        <v>26300</v>
      </c>
    </row>
    <row r="85" spans="1:4">
      <c r="A85" s="32">
        <v>42976</v>
      </c>
      <c r="B85">
        <v>83666390.825248525</v>
      </c>
      <c r="C85" t="s">
        <v>242</v>
      </c>
      <c r="D85">
        <v>21000</v>
      </c>
    </row>
    <row r="86" spans="1:4">
      <c r="A86" s="32">
        <v>43079</v>
      </c>
      <c r="B86">
        <v>97231919.99812521</v>
      </c>
      <c r="C86" t="s">
        <v>239</v>
      </c>
      <c r="D86">
        <v>33800</v>
      </c>
    </row>
    <row r="87" spans="1:4">
      <c r="A87" s="32">
        <v>42961</v>
      </c>
      <c r="B87">
        <v>46135403.544594213</v>
      </c>
      <c r="C87" t="s">
        <v>242</v>
      </c>
      <c r="D87">
        <v>5700</v>
      </c>
    </row>
    <row r="88" spans="1:4">
      <c r="A88" s="32">
        <v>42952</v>
      </c>
      <c r="B88">
        <v>12870752.978102939</v>
      </c>
      <c r="C88" t="s">
        <v>236</v>
      </c>
      <c r="D88">
        <v>3300</v>
      </c>
    </row>
    <row r="89" spans="1:4">
      <c r="A89" s="32">
        <v>42919</v>
      </c>
      <c r="B89">
        <v>6504922.1729253428</v>
      </c>
      <c r="C89" t="s">
        <v>242</v>
      </c>
      <c r="D89">
        <v>10500</v>
      </c>
    </row>
    <row r="90" spans="1:4">
      <c r="A90" s="32">
        <v>43049</v>
      </c>
      <c r="B90">
        <v>88928784.422741607</v>
      </c>
      <c r="C90" t="s">
        <v>238</v>
      </c>
      <c r="D90">
        <v>43400</v>
      </c>
    </row>
    <row r="91" spans="1:4">
      <c r="A91" s="32">
        <v>43006</v>
      </c>
      <c r="B91">
        <v>77497078.905060008</v>
      </c>
      <c r="C91" t="s">
        <v>240</v>
      </c>
      <c r="D91">
        <v>37300</v>
      </c>
    </row>
    <row r="92" spans="1:4">
      <c r="A92" s="32">
        <v>42956</v>
      </c>
      <c r="B92">
        <v>55203410.855974309</v>
      </c>
      <c r="C92" t="s">
        <v>236</v>
      </c>
      <c r="D92">
        <v>29300</v>
      </c>
    </row>
    <row r="93" spans="1:4">
      <c r="A93" s="32">
        <v>43047</v>
      </c>
      <c r="B93">
        <v>85975832.023482516</v>
      </c>
      <c r="C93" t="s">
        <v>236</v>
      </c>
      <c r="D93">
        <v>38400</v>
      </c>
    </row>
    <row r="94" spans="1:4">
      <c r="A94" s="32">
        <v>42925</v>
      </c>
      <c r="B94">
        <v>34732257.984260604</v>
      </c>
      <c r="C94" t="s">
        <v>237</v>
      </c>
      <c r="D94">
        <v>35200</v>
      </c>
    </row>
    <row r="95" spans="1:4">
      <c r="A95" s="32">
        <v>42938</v>
      </c>
      <c r="B95">
        <v>59871973.838645153</v>
      </c>
      <c r="C95" t="s">
        <v>237</v>
      </c>
      <c r="D95">
        <v>41400</v>
      </c>
    </row>
    <row r="96" spans="1:4">
      <c r="A96" s="32">
        <v>42989</v>
      </c>
      <c r="B96">
        <v>54440199.169363305</v>
      </c>
      <c r="C96" t="s">
        <v>239</v>
      </c>
      <c r="D96">
        <v>28500</v>
      </c>
    </row>
    <row r="97" spans="1:4">
      <c r="A97" s="32">
        <v>43022</v>
      </c>
      <c r="B97">
        <v>37423989.303288884</v>
      </c>
      <c r="C97" t="s">
        <v>239</v>
      </c>
      <c r="D97">
        <v>35800</v>
      </c>
    </row>
    <row r="98" spans="1:4">
      <c r="A98" s="32">
        <v>43099</v>
      </c>
      <c r="B98">
        <v>76336986.433990076</v>
      </c>
      <c r="C98" t="s">
        <v>243</v>
      </c>
      <c r="D98">
        <v>22700</v>
      </c>
    </row>
    <row r="99" spans="1:4">
      <c r="A99" s="32">
        <v>43009</v>
      </c>
      <c r="B99">
        <v>4330986.9511028994</v>
      </c>
      <c r="C99" t="s">
        <v>237</v>
      </c>
      <c r="D99">
        <v>17700</v>
      </c>
    </row>
    <row r="100" spans="1:4">
      <c r="A100" s="32">
        <v>43001</v>
      </c>
      <c r="B100">
        <v>50772962.264462806</v>
      </c>
      <c r="C100" t="s">
        <v>236</v>
      </c>
      <c r="D100">
        <v>20400</v>
      </c>
    </row>
    <row r="101" spans="1:4">
      <c r="A101" s="32">
        <v>42962</v>
      </c>
      <c r="B101">
        <v>74837549.292309403</v>
      </c>
      <c r="C101" t="s">
        <v>240</v>
      </c>
      <c r="D101">
        <v>6600</v>
      </c>
    </row>
    <row r="102" spans="1:4">
      <c r="A102" s="32">
        <v>43078</v>
      </c>
      <c r="B102">
        <v>58071141.377863891</v>
      </c>
      <c r="C102" t="s">
        <v>236</v>
      </c>
      <c r="D102">
        <v>28200</v>
      </c>
    </row>
    <row r="103" spans="1:4">
      <c r="A103" s="32">
        <v>42926</v>
      </c>
      <c r="B103">
        <v>81439023.595776409</v>
      </c>
      <c r="C103" t="s">
        <v>236</v>
      </c>
      <c r="D103">
        <v>36200</v>
      </c>
    </row>
    <row r="104" spans="1:4">
      <c r="A104" s="32">
        <v>43098</v>
      </c>
      <c r="B104">
        <v>97754200.996206775</v>
      </c>
      <c r="C104" t="s">
        <v>238</v>
      </c>
      <c r="D104">
        <v>21300</v>
      </c>
    </row>
    <row r="105" spans="1:4">
      <c r="A105" s="32">
        <v>43030</v>
      </c>
      <c r="B105">
        <v>73937696.727135375</v>
      </c>
      <c r="C105" t="s">
        <v>239</v>
      </c>
      <c r="D105">
        <v>4300</v>
      </c>
    </row>
    <row r="106" spans="1:4">
      <c r="A106" s="32">
        <v>43006</v>
      </c>
      <c r="B106">
        <v>48777452.058213644</v>
      </c>
      <c r="C106" t="s">
        <v>241</v>
      </c>
      <c r="D106">
        <v>17500</v>
      </c>
    </row>
    <row r="107" spans="1:4">
      <c r="A107" s="32">
        <v>42991</v>
      </c>
      <c r="B107">
        <v>41116602.658111967</v>
      </c>
      <c r="C107" t="s">
        <v>237</v>
      </c>
      <c r="D107">
        <v>13600</v>
      </c>
    </row>
    <row r="108" spans="1:4">
      <c r="A108" s="32">
        <v>42956</v>
      </c>
      <c r="B108">
        <v>54472536.714783423</v>
      </c>
      <c r="C108" t="s">
        <v>238</v>
      </c>
      <c r="D108">
        <v>19700</v>
      </c>
    </row>
    <row r="109" spans="1:4">
      <c r="A109" s="32">
        <v>43000</v>
      </c>
      <c r="B109">
        <v>58854745.210105039</v>
      </c>
      <c r="C109" t="s">
        <v>242</v>
      </c>
      <c r="D109">
        <v>31500</v>
      </c>
    </row>
    <row r="110" spans="1:4">
      <c r="A110" s="32">
        <v>43071</v>
      </c>
      <c r="B110">
        <v>77911338.592311397</v>
      </c>
      <c r="C110" t="s">
        <v>237</v>
      </c>
      <c r="D110">
        <v>44600</v>
      </c>
    </row>
    <row r="111" spans="1:4">
      <c r="A111" s="32">
        <v>43043</v>
      </c>
      <c r="B111">
        <v>993866.35473210912</v>
      </c>
      <c r="C111" t="s">
        <v>241</v>
      </c>
      <c r="D111">
        <v>36900</v>
      </c>
    </row>
    <row r="112" spans="1:4">
      <c r="A112" s="32">
        <v>42931</v>
      </c>
      <c r="B112">
        <v>74291679.083260119</v>
      </c>
      <c r="C112" t="s">
        <v>236</v>
      </c>
      <c r="D112">
        <v>49700</v>
      </c>
    </row>
    <row r="113" spans="1:4">
      <c r="A113" s="32">
        <v>42985</v>
      </c>
      <c r="B113">
        <v>82346507.912256926</v>
      </c>
      <c r="C113" t="s">
        <v>243</v>
      </c>
      <c r="D113">
        <v>24700</v>
      </c>
    </row>
    <row r="114" spans="1:4">
      <c r="A114" s="32">
        <v>42938</v>
      </c>
      <c r="B114">
        <v>23464387.937930498</v>
      </c>
      <c r="C114" t="s">
        <v>239</v>
      </c>
      <c r="D114">
        <v>38300</v>
      </c>
    </row>
    <row r="115" spans="1:4">
      <c r="A115" s="32">
        <v>42994</v>
      </c>
      <c r="B115">
        <v>87572535.527141899</v>
      </c>
      <c r="C115" t="s">
        <v>236</v>
      </c>
      <c r="D115">
        <v>6100</v>
      </c>
    </row>
    <row r="116" spans="1:4">
      <c r="A116" s="32">
        <v>43028</v>
      </c>
      <c r="B116">
        <v>13128515.312485201</v>
      </c>
      <c r="C116" t="s">
        <v>238</v>
      </c>
      <c r="D116">
        <v>39000</v>
      </c>
    </row>
    <row r="117" spans="1:4">
      <c r="A117" s="32">
        <v>43052</v>
      </c>
      <c r="B117">
        <v>46463961.581061274</v>
      </c>
      <c r="C117" t="s">
        <v>239</v>
      </c>
      <c r="D117">
        <v>13700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7DE9-E5CB-43AC-B4BD-93ECCC0B8930}">
  <dimension ref="A1:AB8"/>
  <sheetViews>
    <sheetView topLeftCell="E1" workbookViewId="0">
      <selection activeCell="AA10" sqref="AA10"/>
    </sheetView>
  </sheetViews>
  <sheetFormatPr defaultRowHeight="17.399999999999999"/>
  <cols>
    <col min="1" max="1" width="10.8984375" bestFit="1" customWidth="1"/>
    <col min="3" max="3" width="1.8984375" customWidth="1"/>
    <col min="4" max="4" width="10.8984375" bestFit="1" customWidth="1"/>
    <col min="6" max="6" width="1.59765625" customWidth="1"/>
    <col min="7" max="7" width="10.8984375" bestFit="1" customWidth="1"/>
    <col min="9" max="10" width="4.69921875" customWidth="1"/>
    <col min="11" max="11" width="14.59765625" bestFit="1" customWidth="1"/>
    <col min="13" max="13" width="2.09765625" customWidth="1"/>
    <col min="14" max="14" width="14.59765625" bestFit="1" customWidth="1"/>
    <col min="16" max="16" width="1.59765625" customWidth="1"/>
    <col min="17" max="17" width="14.59765625" bestFit="1" customWidth="1"/>
    <col min="19" max="20" width="4.8984375" customWidth="1"/>
    <col min="23" max="23" width="1" customWidth="1"/>
    <col min="25" max="25" width="9" customWidth="1"/>
    <col min="26" max="26" width="1.59765625" customWidth="1"/>
  </cols>
  <sheetData>
    <row r="1" spans="1:28">
      <c r="B1" s="1"/>
    </row>
    <row r="2" spans="1:28">
      <c r="A2" t="s">
        <v>0</v>
      </c>
      <c r="K2" t="s">
        <v>1</v>
      </c>
      <c r="U2" t="s">
        <v>2</v>
      </c>
    </row>
    <row r="3" spans="1:28">
      <c r="A3" s="2" t="s">
        <v>3</v>
      </c>
      <c r="B3" s="3"/>
      <c r="D3" s="2" t="s">
        <v>3</v>
      </c>
      <c r="E3" s="3"/>
      <c r="G3" s="2" t="s">
        <v>3</v>
      </c>
      <c r="H3" s="3"/>
      <c r="K3" s="2" t="s">
        <v>3</v>
      </c>
      <c r="L3" s="3"/>
      <c r="N3" s="2" t="s">
        <v>3</v>
      </c>
      <c r="O3" s="3"/>
      <c r="Q3" s="2" t="s">
        <v>3</v>
      </c>
      <c r="R3" s="3"/>
      <c r="U3" s="2" t="s">
        <v>3</v>
      </c>
      <c r="V3" s="3"/>
      <c r="X3" s="2" t="s">
        <v>3</v>
      </c>
      <c r="Y3" s="3"/>
      <c r="AA3" s="2" t="s">
        <v>3</v>
      </c>
      <c r="AB3" s="3"/>
    </row>
    <row r="4" spans="1:28">
      <c r="A4" s="4" t="str">
        <f>'raw data1'!K1</f>
        <v xml:space="preserve">스크린수 </v>
      </c>
      <c r="B4" s="5"/>
      <c r="D4" s="22" t="str">
        <f>'raw data1'!K1</f>
        <v xml:space="preserve">스크린수 </v>
      </c>
      <c r="E4" s="5" t="str">
        <f>'raw data1'!A1</f>
        <v>월</v>
      </c>
      <c r="G4" s="4" t="str">
        <f>'raw data1'!K1</f>
        <v xml:space="preserve">스크린수 </v>
      </c>
      <c r="H4" s="5" t="str">
        <f>'raw data1'!A1</f>
        <v>월</v>
      </c>
      <c r="K4" s="4" t="str">
        <f>'raw data1'!M1</f>
        <v xml:space="preserve">대표국적 </v>
      </c>
      <c r="L4" s="5"/>
      <c r="N4" s="4" t="str">
        <f>'raw data1'!M1</f>
        <v xml:space="preserve">대표국적 </v>
      </c>
      <c r="O4" s="5" t="s">
        <v>4</v>
      </c>
      <c r="Q4" s="4" t="str">
        <f>'raw data1'!M1</f>
        <v xml:space="preserve">대표국적 </v>
      </c>
      <c r="R4" s="5" t="s">
        <v>4</v>
      </c>
      <c r="U4" s="4" t="str">
        <f>'raw data1'!K1</f>
        <v xml:space="preserve">스크린수 </v>
      </c>
      <c r="V4" s="5"/>
      <c r="X4" s="4" t="str">
        <f>'raw data1'!K1</f>
        <v xml:space="preserve">스크린수 </v>
      </c>
      <c r="Y4" s="5" t="str">
        <f>'raw data1'!M1</f>
        <v xml:space="preserve">대표국적 </v>
      </c>
      <c r="AA4" s="4" t="str">
        <f>'raw data1'!K1</f>
        <v xml:space="preserve">스크린수 </v>
      </c>
      <c r="AB4" s="5" t="str">
        <f>'raw data1'!L1</f>
        <v xml:space="preserve">상영횟수 </v>
      </c>
    </row>
    <row r="5" spans="1:28">
      <c r="A5" s="6" t="s">
        <v>221</v>
      </c>
      <c r="B5" s="7"/>
      <c r="D5" s="6" t="s">
        <v>221</v>
      </c>
      <c r="E5" s="7" t="s">
        <v>222</v>
      </c>
      <c r="G5" s="6" t="s">
        <v>221</v>
      </c>
      <c r="H5" s="7"/>
      <c r="K5" s="6" t="s">
        <v>224</v>
      </c>
      <c r="L5" s="7"/>
      <c r="N5" s="6" t="s">
        <v>224</v>
      </c>
      <c r="O5" s="7">
        <v>6</v>
      </c>
      <c r="Q5" s="6" t="s">
        <v>224</v>
      </c>
      <c r="R5" s="7"/>
      <c r="U5" s="6" t="s">
        <v>225</v>
      </c>
      <c r="V5" s="7"/>
      <c r="X5" s="6" t="s">
        <v>225</v>
      </c>
      <c r="Y5" s="7" t="s">
        <v>224</v>
      </c>
      <c r="AA5" s="6" t="s">
        <v>225</v>
      </c>
    </row>
    <row r="6" spans="1:28">
      <c r="A6" t="s">
        <v>223</v>
      </c>
      <c r="G6" s="6"/>
      <c r="H6" s="7" t="s">
        <v>222</v>
      </c>
      <c r="R6">
        <v>6</v>
      </c>
      <c r="AB6" s="23" t="s">
        <v>226</v>
      </c>
    </row>
    <row r="7" spans="1:28">
      <c r="A7" s="24">
        <f>DSUM(movieDB,'raw data1'!L1,A4:A5)</f>
        <v>1518765</v>
      </c>
      <c r="D7" s="24">
        <f>DSUM(movieDB,'raw data1'!L1,'Ep13.dsum,daverage,dcount'!D4:E5)</f>
        <v>834883</v>
      </c>
      <c r="G7" s="25">
        <f>DSUM(movieDB,'raw data1'!L1,G4:H6)</f>
        <v>2193807</v>
      </c>
      <c r="K7" s="24">
        <f>DAVERAGE(MovieDB2,'raw data1'!F1,'Ep13.dsum,daverage,dcount'!K4:K5)</f>
        <v>6047370029.1000004</v>
      </c>
      <c r="N7" s="24">
        <f>DAVERAGE(movieDB,'raw data1'!F1,'Ep13.dsum,daverage,dcount'!N4:O5)</f>
        <v>6615398234.125</v>
      </c>
      <c r="Q7" s="24">
        <f>DAVERAGE(movieDB,'raw data1'!F1,'Ep13.dsum,daverage,dcount'!Q4:R6)</f>
        <v>5346334073.060976</v>
      </c>
      <c r="U7" s="25">
        <f>DCOUNT(movieDB,'raw data1'!K1,'Ep13.dsum,daverage,dcount'!U4:U5)</f>
        <v>9</v>
      </c>
      <c r="X7" s="25">
        <f>DCOUNT(movieDB,'raw data1'!K1,'Ep13.dsum,daverage,dcount'!X4:Y5)</f>
        <v>4</v>
      </c>
      <c r="AA7" s="25">
        <f>DCOUNT(movieDB,'raw data1'!K1,AA4:AB6)</f>
        <v>85</v>
      </c>
    </row>
    <row r="8" spans="1:28">
      <c r="G8" s="8"/>
    </row>
  </sheetData>
  <mergeCells count="9">
    <mergeCell ref="U3:V3"/>
    <mergeCell ref="X3:Y3"/>
    <mergeCell ref="AA3:AB3"/>
    <mergeCell ref="A3:B3"/>
    <mergeCell ref="D3:E3"/>
    <mergeCell ref="G3:H3"/>
    <mergeCell ref="K3:L3"/>
    <mergeCell ref="N3:O3"/>
    <mergeCell ref="Q3:R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7D3B-DBBC-4BA5-A855-1F85A5AB5A72}">
  <dimension ref="A1:U9"/>
  <sheetViews>
    <sheetView topLeftCell="J1" workbookViewId="0">
      <selection activeCell="T5" sqref="T5"/>
    </sheetView>
  </sheetViews>
  <sheetFormatPr defaultRowHeight="17.399999999999999"/>
  <cols>
    <col min="1" max="1" width="15.59765625" bestFit="1" customWidth="1"/>
    <col min="3" max="3" width="1.8984375" customWidth="1"/>
    <col min="4" max="4" width="15.59765625" bestFit="1" customWidth="1"/>
    <col min="6" max="6" width="7.8984375" customWidth="1"/>
    <col min="7" max="8" width="4.69921875" customWidth="1"/>
    <col min="9" max="9" width="15.59765625" bestFit="1" customWidth="1"/>
    <col min="11" max="11" width="2.09765625" customWidth="1"/>
    <col min="12" max="12" width="11.8984375" bestFit="1" customWidth="1"/>
    <col min="14" max="14" width="9" customWidth="1"/>
    <col min="15" max="16" width="4.8984375" customWidth="1"/>
    <col min="19" max="19" width="1" customWidth="1"/>
    <col min="20" max="20" width="11.09765625" bestFit="1" customWidth="1"/>
    <col min="21" max="21" width="9" customWidth="1"/>
    <col min="22" max="22" width="9.8984375" customWidth="1"/>
  </cols>
  <sheetData>
    <row r="1" spans="1:21">
      <c r="A1" t="s">
        <v>227</v>
      </c>
      <c r="I1" t="s">
        <v>228</v>
      </c>
      <c r="Q1" t="s">
        <v>229</v>
      </c>
    </row>
    <row r="2" spans="1:21">
      <c r="A2" s="2" t="s">
        <v>3</v>
      </c>
      <c r="B2" s="3"/>
      <c r="D2" s="2" t="s">
        <v>3</v>
      </c>
      <c r="E2" s="26"/>
      <c r="F2" s="3"/>
      <c r="I2" s="2" t="s">
        <v>3</v>
      </c>
      <c r="J2" s="3"/>
      <c r="L2" s="2" t="s">
        <v>3</v>
      </c>
      <c r="M2" s="26"/>
      <c r="N2" s="3"/>
      <c r="Q2" s="2" t="s">
        <v>3</v>
      </c>
      <c r="R2" s="3"/>
      <c r="T2" s="2" t="s">
        <v>3</v>
      </c>
      <c r="U2" s="3"/>
    </row>
    <row r="3" spans="1:21">
      <c r="A3" s="4" t="s">
        <v>220</v>
      </c>
      <c r="B3" s="5"/>
      <c r="D3" s="4" t="str">
        <f>'raw data1'!K1</f>
        <v xml:space="preserve">스크린수 </v>
      </c>
      <c r="E3" s="27" t="str">
        <f>'raw data1'!L1</f>
        <v xml:space="preserve">상영횟수 </v>
      </c>
      <c r="F3" s="5" t="str">
        <f>'raw data1'!M1</f>
        <v xml:space="preserve">대표국적 </v>
      </c>
      <c r="I3" s="4" t="str">
        <f>'raw data1'!K1</f>
        <v xml:space="preserve">스크린수 </v>
      </c>
      <c r="J3" s="5"/>
      <c r="L3" s="4" t="str">
        <f>'raw data1'!K1</f>
        <v xml:space="preserve">스크린수 </v>
      </c>
      <c r="M3" s="27" t="str">
        <f>'raw data1'!L1</f>
        <v xml:space="preserve">상영횟수 </v>
      </c>
      <c r="N3" s="5" t="str">
        <f>'raw data1'!M1</f>
        <v xml:space="preserve">대표국적 </v>
      </c>
      <c r="Q3" s="4" t="str">
        <f>'raw data2'!C1</f>
        <v>항목</v>
      </c>
      <c r="R3" s="5" t="str">
        <f>'raw data2'!D1</f>
        <v>금액</v>
      </c>
      <c r="T3" s="28" t="str">
        <f>'raw data2'!A1</f>
        <v>날짜</v>
      </c>
      <c r="U3" s="5" t="s">
        <v>246</v>
      </c>
    </row>
    <row r="4" spans="1:21">
      <c r="A4" s="6" t="s">
        <v>225</v>
      </c>
      <c r="B4" s="7"/>
      <c r="D4" s="6" t="s">
        <v>231</v>
      </c>
      <c r="E4" s="29" t="s">
        <v>230</v>
      </c>
      <c r="F4" s="7"/>
      <c r="I4" s="6" t="s">
        <v>225</v>
      </c>
      <c r="J4" s="7"/>
      <c r="L4" s="6" t="s">
        <v>231</v>
      </c>
      <c r="M4" s="29" t="s">
        <v>230</v>
      </c>
      <c r="N4" s="7"/>
      <c r="Q4" s="6" t="s">
        <v>244</v>
      </c>
      <c r="R4" s="7" t="s">
        <v>245</v>
      </c>
      <c r="T4" s="30" t="s">
        <v>252</v>
      </c>
      <c r="U4" s="7" t="s">
        <v>247</v>
      </c>
    </row>
    <row r="5" spans="1:21">
      <c r="F5" t="s">
        <v>224</v>
      </c>
      <c r="N5" t="s">
        <v>224</v>
      </c>
    </row>
    <row r="6" spans="1:21">
      <c r="A6" s="31">
        <f>DMAX(movieDB,'raw data1'!F1,'Ep14.dmax,dmin,dget'!A3:A4)</f>
        <v>0</v>
      </c>
      <c r="D6" s="24">
        <f>DMAX(movieDB,'raw data1'!F1,'Ep14.dmax,dmin,dget'!D3:F5)</f>
        <v>44416077405</v>
      </c>
      <c r="I6" s="24">
        <f>DMIN(movieDB,'raw data1'!F1,'Ep14.dmax,dmin,dget'!I3:J4)</f>
        <v>19593112364</v>
      </c>
      <c r="L6" s="24">
        <f>DMIN(movieDB,'raw data1'!F1,'Ep14.dmax,dmin,dget'!L3:N5)</f>
        <v>70412000</v>
      </c>
      <c r="Q6" s="25">
        <f>DGET(orders,'raw data2'!B1,'Ep14.dmax,dmin,dget'!Q3:R4)</f>
        <v>74291679.083260119</v>
      </c>
      <c r="T6">
        <f>DGET(orders,'raw data2'!B1,'Ep14.dmax,dmin,dget'!T3:U4)</f>
        <v>14077461</v>
      </c>
    </row>
    <row r="8" spans="1:21">
      <c r="T8" t="s">
        <v>248</v>
      </c>
      <c r="U8" t="s">
        <v>249</v>
      </c>
    </row>
    <row r="9" spans="1:21">
      <c r="T9" t="s">
        <v>250</v>
      </c>
      <c r="U9" t="s">
        <v>251</v>
      </c>
    </row>
  </sheetData>
  <mergeCells count="6">
    <mergeCell ref="A2:B2"/>
    <mergeCell ref="D2:F2"/>
    <mergeCell ref="I2:J2"/>
    <mergeCell ref="L2:N2"/>
    <mergeCell ref="Q2:R2"/>
    <mergeCell ref="T2:U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4</vt:i4>
      </vt:variant>
    </vt:vector>
  </HeadingPairs>
  <TitlesOfParts>
    <vt:vector size="8" baseType="lpstr">
      <vt:lpstr>raw data1</vt:lpstr>
      <vt:lpstr>raw data2</vt:lpstr>
      <vt:lpstr>Ep13.dsum,daverage,dcount</vt:lpstr>
      <vt:lpstr>Ep14.dmax,dmin,dget</vt:lpstr>
      <vt:lpstr>movieDB</vt:lpstr>
      <vt:lpstr>MovieDB2</vt:lpstr>
      <vt:lpstr>orders</vt:lpstr>
      <vt:lpstr>오더스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minji hong</dc:creator>
  <cp:lastModifiedBy>minji hong</cp:lastModifiedBy>
  <dcterms:created xsi:type="dcterms:W3CDTF">2019-01-23T07:23:05Z</dcterms:created>
  <dcterms:modified xsi:type="dcterms:W3CDTF">2019-01-23T08:31:41Z</dcterms:modified>
</cp:coreProperties>
</file>