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 hong\Desktop\패컴\"/>
    </mc:Choice>
  </mc:AlternateContent>
  <xr:revisionPtr revIDLastSave="0" documentId="8_{B2014F14-3B1E-433C-8DF9-336653DF97BA}" xr6:coauthVersionLast="40" xr6:coauthVersionMax="40" xr10:uidLastSave="{00000000-0000-0000-0000-000000000000}"/>
  <bookViews>
    <workbookView xWindow="0" yWindow="0" windowWidth="10260" windowHeight="6504" activeTab="1" xr2:uid="{52BF4AA9-3FE3-42B0-8C94-F1F573478806}"/>
  </bookViews>
  <sheets>
    <sheet name="Ep13.if&amp;ifs" sheetId="1" r:id="rId1"/>
    <sheet name="Ep14.iferr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9" i="2"/>
  <c r="F2" i="2"/>
  <c r="F13" i="2"/>
  <c r="F16" i="2" s="1"/>
  <c r="J2" i="2"/>
  <c r="J1" i="2"/>
  <c r="L7" i="1"/>
  <c r="K7" i="1"/>
  <c r="L6" i="1"/>
  <c r="K6" i="1"/>
  <c r="L5" i="1"/>
  <c r="K5" i="1"/>
  <c r="L4" i="1"/>
  <c r="K4" i="1"/>
  <c r="L3" i="1"/>
  <c r="K3" i="1"/>
  <c r="G11" i="1"/>
  <c r="G10" i="1"/>
  <c r="G9" i="1"/>
  <c r="G8" i="1"/>
  <c r="G7" i="1"/>
  <c r="G6" i="1"/>
  <c r="G5" i="1"/>
  <c r="G4" i="1"/>
  <c r="E4" i="1"/>
  <c r="E5" i="1" s="1"/>
  <c r="E6" i="1" s="1"/>
  <c r="E7" i="1" s="1"/>
  <c r="E8" i="1" s="1"/>
  <c r="E9" i="1" s="1"/>
  <c r="E10" i="1" s="1"/>
  <c r="E11" i="1" s="1"/>
  <c r="G3" i="1"/>
  <c r="E3" i="1"/>
  <c r="F18" i="2" l="1"/>
  <c r="F19" i="2" l="1"/>
  <c r="F20" i="2"/>
  <c r="F21" i="2" l="1"/>
</calcChain>
</file>

<file path=xl/sharedStrings.xml><?xml version="1.0" encoding="utf-8"?>
<sst xmlns="http://schemas.openxmlformats.org/spreadsheetml/2006/main" count="55" uniqueCount="46">
  <si>
    <t>Date</t>
    <phoneticPr fontId="1" type="noConversion"/>
  </si>
  <si>
    <t>Category</t>
    <phoneticPr fontId="1" type="noConversion"/>
  </si>
  <si>
    <t>Contents</t>
    <phoneticPr fontId="1" type="noConversion"/>
  </si>
  <si>
    <t>Price</t>
    <phoneticPr fontId="1" type="noConversion"/>
  </si>
  <si>
    <t>잔고</t>
    <phoneticPr fontId="1" type="noConversion"/>
  </si>
  <si>
    <t>Remark</t>
    <phoneticPr fontId="1" type="noConversion"/>
  </si>
  <si>
    <t>영화</t>
    <phoneticPr fontId="1" type="noConversion"/>
  </si>
  <si>
    <t>승계</t>
    <phoneticPr fontId="1" type="noConversion"/>
  </si>
  <si>
    <t>2017년 잔액</t>
    <phoneticPr fontId="1" type="noConversion"/>
  </si>
  <si>
    <t>아이언캡틴</t>
    <phoneticPr fontId="1" type="noConversion"/>
  </si>
  <si>
    <t>월급</t>
    <phoneticPr fontId="1" type="noConversion"/>
  </si>
  <si>
    <t>슈퍼배트</t>
    <phoneticPr fontId="1" type="noConversion"/>
  </si>
  <si>
    <t>지출</t>
    <phoneticPr fontId="1" type="noConversion"/>
  </si>
  <si>
    <t>식사</t>
    <phoneticPr fontId="1" type="noConversion"/>
  </si>
  <si>
    <t>원더맨</t>
    <phoneticPr fontId="1" type="noConversion"/>
  </si>
  <si>
    <t>마트</t>
    <phoneticPr fontId="1" type="noConversion"/>
  </si>
  <si>
    <t>정의리가</t>
    <phoneticPr fontId="1" type="noConversion"/>
  </si>
  <si>
    <t>카페</t>
    <phoneticPr fontId="1" type="noConversion"/>
  </si>
  <si>
    <t>지구의 수호자</t>
    <phoneticPr fontId="1" type="noConversion"/>
  </si>
  <si>
    <t>이체</t>
    <phoneticPr fontId="1" type="noConversion"/>
  </si>
  <si>
    <t>카드대금</t>
    <phoneticPr fontId="1" type="noConversion"/>
  </si>
  <si>
    <t>월세</t>
    <phoneticPr fontId="1" type="noConversion"/>
  </si>
  <si>
    <t>관리비</t>
    <phoneticPr fontId="1" type="noConversion"/>
  </si>
  <si>
    <t>용돈</t>
    <phoneticPr fontId="1" type="noConversion"/>
  </si>
  <si>
    <t>RANK(IF)</t>
    <phoneticPr fontId="1" type="noConversion"/>
  </si>
  <si>
    <t>RANK(IFS)</t>
    <phoneticPr fontId="1" type="noConversion"/>
  </si>
  <si>
    <t>Score</t>
    <phoneticPr fontId="1" type="noConversion"/>
  </si>
  <si>
    <t>과세표준</t>
  </si>
  <si>
    <t>세율</t>
  </si>
  <si>
    <t>누진공제</t>
  </si>
  <si>
    <t>총 소득</t>
  </si>
  <si>
    <t>-</t>
    <phoneticPr fontId="1" type="noConversion"/>
  </si>
  <si>
    <t>기납부세액</t>
  </si>
  <si>
    <t>코드</t>
  </si>
  <si>
    <t>단순경비율(기본)</t>
  </si>
  <si>
    <t>&gt; 150000000</t>
  </si>
  <si>
    <t>단순경비율(초과)</t>
  </si>
  <si>
    <t>총수입</t>
  </si>
  <si>
    <t>단순경비율 필요경비</t>
  </si>
  <si>
    <t>종합소득금액</t>
  </si>
  <si>
    <t>본인</t>
  </si>
  <si>
    <t>연금보험료</t>
  </si>
  <si>
    <t>개인연금저축공제</t>
  </si>
  <si>
    <t>소기업공제</t>
  </si>
  <si>
    <t>소득공제액</t>
  </si>
  <si>
    <t>산출세액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</si>
</sst>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;[Red]\-&quot;₩&quot;#,##0"/>
    <numFmt numFmtId="42" formatCode="_-&quot;₩&quot;* #,##0_-;\-&quot;₩&quot;* #,##0_-;_-&quot;₩&quot;* &quot;-&quot;_-;_-@_-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42" fontId="0" fillId="0" borderId="0" xfId="1" applyFont="1" applyAlignment="1"/>
  </cellXfs>
  <cellStyles count="2">
    <cellStyle name="통화 [0] 2" xfId="1" xr:uid="{2352950C-B049-4BC0-B4D3-39850831EED3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B546-9A84-4C66-A975-C86160149FC7}">
  <dimension ref="A2:L12"/>
  <sheetViews>
    <sheetView topLeftCell="C1" workbookViewId="0">
      <selection activeCell="J2" sqref="J2"/>
    </sheetView>
  </sheetViews>
  <sheetFormatPr defaultRowHeight="17.399999999999999"/>
  <cols>
    <col min="1" max="1" width="11.09765625" bestFit="1" customWidth="1"/>
    <col min="2" max="2" width="11.09765625" customWidth="1"/>
    <col min="3" max="3" width="11.8984375" bestFit="1" customWidth="1"/>
    <col min="9" max="9" width="13.69921875" bestFit="1" customWidth="1"/>
  </cols>
  <sheetData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6</v>
      </c>
      <c r="J2" t="s">
        <v>26</v>
      </c>
      <c r="K2" t="s">
        <v>24</v>
      </c>
      <c r="L2" t="s">
        <v>25</v>
      </c>
    </row>
    <row r="3" spans="1:12">
      <c r="A3" s="1">
        <v>43101</v>
      </c>
      <c r="B3" s="1" t="s">
        <v>7</v>
      </c>
      <c r="C3" t="s">
        <v>8</v>
      </c>
      <c r="D3">
        <v>2581020</v>
      </c>
      <c r="E3">
        <f>D3</f>
        <v>2581020</v>
      </c>
      <c r="G3">
        <f t="shared" ref="G3:G10" si="0">IF(OR(B3="월급",B3="용돈"),D3,-D3)</f>
        <v>-2581020</v>
      </c>
      <c r="I3" t="s">
        <v>9</v>
      </c>
      <c r="J3">
        <v>92</v>
      </c>
      <c r="K3" t="str">
        <f>IF(J3&gt;=90,"A",IF(J3&gt;=80,"B",IF(J3&gt;=70,"C",IF(J3&gt;=60,"D"))))</f>
        <v>A</v>
      </c>
      <c r="L3" t="str">
        <f>_xlfn.IFS(J3&gt;=90,"A",J3&gt;=80,"B",J3&gt;=70,"C",J3&gt;=60,"D",J3&lt;60,"F")</f>
        <v>A</v>
      </c>
    </row>
    <row r="4" spans="1:12">
      <c r="A4" s="1">
        <v>43101</v>
      </c>
      <c r="B4" s="1" t="s">
        <v>10</v>
      </c>
      <c r="C4" t="s">
        <v>10</v>
      </c>
      <c r="D4">
        <v>3000000</v>
      </c>
      <c r="E4">
        <f>E3+IF(B4="월급",D4,-D4)</f>
        <v>5581020</v>
      </c>
      <c r="G4">
        <f t="shared" si="0"/>
        <v>3000000</v>
      </c>
      <c r="I4" t="s">
        <v>11</v>
      </c>
      <c r="J4">
        <v>80</v>
      </c>
      <c r="K4" t="str">
        <f t="shared" ref="K4:K7" si="1">IF(J4&gt;=90,"A",IF(J4&gt;=80,"B",IF(J4&gt;=70,"C",IF(J4&gt;=60,"D"))))</f>
        <v>B</v>
      </c>
      <c r="L4" t="str">
        <f t="shared" ref="L4:L7" si="2">_xlfn.IFS(J4&gt;=90,"A",J4&gt;=80,"B",J4&gt;=70,"C",J4&gt;=60,"D",J4&lt;60,"F")</f>
        <v>B</v>
      </c>
    </row>
    <row r="5" spans="1:12">
      <c r="A5" s="1">
        <v>43102</v>
      </c>
      <c r="B5" t="s">
        <v>12</v>
      </c>
      <c r="C5" t="s">
        <v>13</v>
      </c>
      <c r="D5">
        <v>24000</v>
      </c>
      <c r="E5">
        <f t="shared" ref="E5:E10" si="3">E4+IF(B5="월급",D5,-D5)</f>
        <v>5557020</v>
      </c>
      <c r="G5">
        <f t="shared" si="0"/>
        <v>-24000</v>
      </c>
      <c r="I5" t="s">
        <v>14</v>
      </c>
      <c r="J5">
        <v>75</v>
      </c>
      <c r="K5" t="str">
        <f t="shared" si="1"/>
        <v>C</v>
      </c>
      <c r="L5" t="str">
        <f t="shared" si="2"/>
        <v>C</v>
      </c>
    </row>
    <row r="6" spans="1:12">
      <c r="A6" s="1">
        <v>43103</v>
      </c>
      <c r="B6" t="s">
        <v>12</v>
      </c>
      <c r="C6" t="s">
        <v>15</v>
      </c>
      <c r="D6">
        <v>115020</v>
      </c>
      <c r="E6">
        <f t="shared" si="3"/>
        <v>5442000</v>
      </c>
      <c r="G6">
        <f t="shared" si="0"/>
        <v>-115020</v>
      </c>
      <c r="I6" t="s">
        <v>16</v>
      </c>
      <c r="J6">
        <v>40</v>
      </c>
      <c r="K6" t="b">
        <f t="shared" si="1"/>
        <v>0</v>
      </c>
      <c r="L6" t="str">
        <f t="shared" si="2"/>
        <v>F</v>
      </c>
    </row>
    <row r="7" spans="1:12">
      <c r="A7" s="1">
        <v>43104</v>
      </c>
      <c r="B7" t="s">
        <v>12</v>
      </c>
      <c r="C7" t="s">
        <v>17</v>
      </c>
      <c r="D7">
        <v>4100</v>
      </c>
      <c r="E7">
        <f t="shared" si="3"/>
        <v>5437900</v>
      </c>
      <c r="G7">
        <f t="shared" si="0"/>
        <v>-4100</v>
      </c>
      <c r="I7" t="s">
        <v>18</v>
      </c>
      <c r="J7">
        <v>100</v>
      </c>
      <c r="K7" t="str">
        <f t="shared" si="1"/>
        <v>A</v>
      </c>
      <c r="L7" t="str">
        <f t="shared" si="2"/>
        <v>A</v>
      </c>
    </row>
    <row r="8" spans="1:12">
      <c r="A8" s="1">
        <v>43112</v>
      </c>
      <c r="B8" t="s">
        <v>19</v>
      </c>
      <c r="C8" t="s">
        <v>20</v>
      </c>
      <c r="D8">
        <v>1082720</v>
      </c>
      <c r="E8">
        <f t="shared" si="3"/>
        <v>4355180</v>
      </c>
      <c r="G8">
        <f t="shared" si="0"/>
        <v>-1082720</v>
      </c>
    </row>
    <row r="9" spans="1:12">
      <c r="A9" s="1">
        <v>43113</v>
      </c>
      <c r="B9" t="s">
        <v>19</v>
      </c>
      <c r="C9" t="s">
        <v>21</v>
      </c>
      <c r="D9">
        <v>450000</v>
      </c>
      <c r="E9">
        <f t="shared" si="3"/>
        <v>3905180</v>
      </c>
      <c r="G9">
        <f t="shared" si="0"/>
        <v>-450000</v>
      </c>
    </row>
    <row r="10" spans="1:12">
      <c r="A10" s="1">
        <v>43113</v>
      </c>
      <c r="B10" t="s">
        <v>19</v>
      </c>
      <c r="C10" t="s">
        <v>22</v>
      </c>
      <c r="D10">
        <v>60000</v>
      </c>
      <c r="E10">
        <f t="shared" si="3"/>
        <v>3845180</v>
      </c>
      <c r="G10">
        <f t="shared" si="0"/>
        <v>-60000</v>
      </c>
    </row>
    <row r="11" spans="1:12">
      <c r="A11" s="1">
        <v>43114</v>
      </c>
      <c r="B11" t="s">
        <v>23</v>
      </c>
      <c r="C11" t="s">
        <v>23</v>
      </c>
      <c r="D11">
        <v>200000</v>
      </c>
      <c r="E11">
        <f>E10+IF(B11="월급",D11,IF(B11="용돈",D11,-D11))</f>
        <v>4045180</v>
      </c>
      <c r="G11">
        <f>IF(OR(B11="월급",B11="용돈"),D11,-D11)</f>
        <v>200000</v>
      </c>
    </row>
    <row r="12" spans="1:12">
      <c r="A1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138-A566-4EEB-95B8-414517175623}">
  <dimension ref="A1:J35"/>
  <sheetViews>
    <sheetView tabSelected="1" topLeftCell="E1" workbookViewId="0">
      <selection activeCell="J3" sqref="J3"/>
    </sheetView>
  </sheetViews>
  <sheetFormatPr defaultRowHeight="17.399999999999999"/>
  <cols>
    <col min="1" max="1" width="12.69921875" bestFit="1" customWidth="1"/>
    <col min="2" max="2" width="5.19921875" bestFit="1" customWidth="1"/>
    <col min="3" max="3" width="10.19921875" bestFit="1" customWidth="1"/>
    <col min="5" max="5" width="20" bestFit="1" customWidth="1"/>
    <col min="6" max="6" width="15" bestFit="1" customWidth="1"/>
    <col min="9" max="9" width="13.69921875" bestFit="1" customWidth="1"/>
    <col min="13" max="13" width="20" bestFit="1" customWidth="1"/>
    <col min="14" max="14" width="11.69921875" bestFit="1" customWidth="1"/>
  </cols>
  <sheetData>
    <row r="1" spans="1:10">
      <c r="A1" t="s">
        <v>27</v>
      </c>
      <c r="B1" t="s">
        <v>28</v>
      </c>
      <c r="C1" t="s">
        <v>29</v>
      </c>
      <c r="E1" t="s">
        <v>30</v>
      </c>
      <c r="F1" s="2"/>
      <c r="H1">
        <v>3</v>
      </c>
      <c r="I1">
        <v>0</v>
      </c>
      <c r="J1" t="e">
        <f>H1/I1</f>
        <v>#DIV/0!</v>
      </c>
    </row>
    <row r="2" spans="1:10">
      <c r="A2">
        <v>12000000</v>
      </c>
      <c r="B2" s="3">
        <v>0.06</v>
      </c>
      <c r="C2">
        <v>0</v>
      </c>
      <c r="E2" t="s">
        <v>32</v>
      </c>
      <c r="F2" s="2">
        <f>IFERROR(F1*0.03,0)</f>
        <v>0</v>
      </c>
      <c r="J2" t="e">
        <f>SUM(H1,I1,#REF!)</f>
        <v>#REF!</v>
      </c>
    </row>
    <row r="3" spans="1:10">
      <c r="A3">
        <v>46000000</v>
      </c>
      <c r="B3" s="3">
        <v>0.15</v>
      </c>
      <c r="C3" s="4">
        <v>1080000</v>
      </c>
    </row>
    <row r="4" spans="1:10">
      <c r="A4">
        <v>88000000</v>
      </c>
      <c r="B4" s="3">
        <v>0.24</v>
      </c>
      <c r="C4" s="4">
        <v>5220000</v>
      </c>
      <c r="E4" t="s">
        <v>33</v>
      </c>
      <c r="F4">
        <v>940909</v>
      </c>
    </row>
    <row r="5" spans="1:10">
      <c r="A5">
        <v>150000000</v>
      </c>
      <c r="B5" s="3">
        <v>0.35</v>
      </c>
      <c r="C5" s="4">
        <v>14900000</v>
      </c>
      <c r="E5" t="s">
        <v>34</v>
      </c>
      <c r="F5">
        <v>0.64100000000000001</v>
      </c>
    </row>
    <row r="6" spans="1:10">
      <c r="A6" t="s">
        <v>35</v>
      </c>
      <c r="B6" s="3">
        <v>0.38</v>
      </c>
      <c r="C6" s="4">
        <v>19400000</v>
      </c>
      <c r="E6" t="s">
        <v>36</v>
      </c>
      <c r="F6">
        <v>0.497</v>
      </c>
    </row>
    <row r="7" spans="1:10">
      <c r="C7" s="2"/>
    </row>
    <row r="8" spans="1:10">
      <c r="E8" t="s">
        <v>37</v>
      </c>
      <c r="F8" s="2" t="s">
        <v>31</v>
      </c>
    </row>
    <row r="9" spans="1:10">
      <c r="E9" t="s">
        <v>38</v>
      </c>
      <c r="F9" s="2">
        <f>IFERROR(IF(F8&gt;40000000,40000000*F5+(F8-40000000)*F6,F8*F5),0)</f>
        <v>0</v>
      </c>
    </row>
    <row r="10" spans="1:10">
      <c r="E10" t="s">
        <v>39</v>
      </c>
      <c r="F10" s="2">
        <f>IFERROR(F8-F9,0)</f>
        <v>0</v>
      </c>
    </row>
    <row r="12" spans="1:10">
      <c r="E12" t="s">
        <v>40</v>
      </c>
      <c r="F12" s="2">
        <v>1500000</v>
      </c>
    </row>
    <row r="13" spans="1:10">
      <c r="E13" t="s">
        <v>41</v>
      </c>
      <c r="F13" s="2">
        <f>90000*12</f>
        <v>1080000</v>
      </c>
    </row>
    <row r="14" spans="1:10">
      <c r="E14" t="s">
        <v>42</v>
      </c>
      <c r="F14" s="2">
        <v>0</v>
      </c>
    </row>
    <row r="15" spans="1:10">
      <c r="E15" t="s">
        <v>43</v>
      </c>
      <c r="F15" s="2">
        <v>0</v>
      </c>
    </row>
    <row r="16" spans="1:10">
      <c r="E16" t="s">
        <v>44</v>
      </c>
      <c r="F16" s="2">
        <f>SUM(F12:F15)</f>
        <v>2580000</v>
      </c>
    </row>
    <row r="18" spans="5:6">
      <c r="E18" t="s">
        <v>27</v>
      </c>
      <c r="F18" s="2">
        <f>F10-F16</f>
        <v>-2580000</v>
      </c>
    </row>
    <row r="19" spans="5:6">
      <c r="E19" t="s">
        <v>28</v>
      </c>
      <c r="F19" s="5">
        <f>_xlfn.IFS($F$18&lt;=A2,B2,$F$18&lt;=A3,B3,$F$18&lt;=A4,B4,$F$18&lt;=A5,B5,$F$18&gt;A5,B6)</f>
        <v>0.06</v>
      </c>
    </row>
    <row r="20" spans="5:6">
      <c r="E20" t="s">
        <v>29</v>
      </c>
      <c r="F20" s="6">
        <f>_xlfn.IFS($F$18&lt;=A3,C2,$F$18&lt;=A4,C3,$F$18&lt;=A5,C4,$F$18&lt;=A6,C5,$F$18&gt;A6,C6)</f>
        <v>0</v>
      </c>
    </row>
    <row r="21" spans="5:6">
      <c r="E21" t="s">
        <v>45</v>
      </c>
      <c r="F21" s="2">
        <f>ROUNDDOWN((F18*F19)-F20,0)</f>
        <v>-154800</v>
      </c>
    </row>
    <row r="23" spans="5:6">
      <c r="F23" s="2"/>
    </row>
    <row r="24" spans="5:6">
      <c r="F24" s="2"/>
    </row>
    <row r="25" spans="5:6">
      <c r="F25" s="2"/>
    </row>
    <row r="26" spans="5:6">
      <c r="F26" s="2"/>
    </row>
    <row r="27" spans="5:6">
      <c r="F27" s="2"/>
    </row>
    <row r="28" spans="5:6">
      <c r="F28" s="2"/>
    </row>
    <row r="29" spans="5:6">
      <c r="F29" s="2"/>
    </row>
    <row r="30" spans="5:6">
      <c r="F30" s="2"/>
    </row>
    <row r="32" spans="5:6">
      <c r="F32" s="2"/>
    </row>
    <row r="33" spans="6:6">
      <c r="F33" s="2"/>
    </row>
    <row r="34" spans="6:6">
      <c r="F34" s="2"/>
    </row>
    <row r="35" spans="6:6">
      <c r="F3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Ep13.if&amp;ifs</vt:lpstr>
      <vt:lpstr>Ep14.iferror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 hong</dc:creator>
  <cp:lastModifiedBy>minji hong</cp:lastModifiedBy>
  <dcterms:created xsi:type="dcterms:W3CDTF">2019-01-10T09:28:07Z</dcterms:created>
  <dcterms:modified xsi:type="dcterms:W3CDTF">2019-01-10T12:16:33Z</dcterms:modified>
</cp:coreProperties>
</file>