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843C283C-B0DD-4E1A-B458-9C60C03C9382/Library/Application Support/Drafts/"/>
    </mc:Choice>
  </mc:AlternateContent>
  <xr:revisionPtr revIDLastSave="369" documentId="8_{594CF4FA-7D24-FB4A-99D5-AD30A5970613}" xr6:coauthVersionLast="43" xr6:coauthVersionMax="43" xr10:uidLastSave="{38FFB5D3-ECD5-124A-80A5-E6411C7886A4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51" i="1" l="1"/>
  <c r="K50" i="1"/>
  <c r="J50" i="1"/>
  <c r="M50" i="1"/>
  <c r="N50" i="1"/>
  <c r="O50" i="1"/>
  <c r="J51" i="1"/>
  <c r="M51" i="1"/>
  <c r="N51" i="1"/>
  <c r="O51" i="1"/>
  <c r="J52" i="1"/>
  <c r="L81" i="1"/>
  <c r="L80" i="1"/>
  <c r="L79" i="1"/>
  <c r="L61" i="1"/>
  <c r="K79" i="1"/>
  <c r="K43" i="1"/>
  <c r="L78" i="1"/>
  <c r="L60" i="1"/>
  <c r="K78" i="1"/>
  <c r="K60" i="1"/>
  <c r="L75" i="1"/>
  <c r="L74" i="1"/>
  <c r="L56" i="1"/>
  <c r="K74" i="1"/>
  <c r="K56" i="1"/>
  <c r="L73" i="1"/>
  <c r="L55" i="1"/>
  <c r="K73" i="1"/>
  <c r="K55" i="1"/>
  <c r="L70" i="1"/>
  <c r="L69" i="1"/>
  <c r="L51" i="1"/>
  <c r="K69" i="1"/>
  <c r="L68" i="1"/>
  <c r="L50" i="1"/>
  <c r="K68" i="1"/>
  <c r="J68" i="1"/>
  <c r="M68" i="1"/>
  <c r="N68" i="1"/>
  <c r="O68" i="1"/>
  <c r="J69" i="1"/>
  <c r="M69" i="1"/>
  <c r="N69" i="1"/>
  <c r="J70" i="1"/>
  <c r="J73" i="1"/>
  <c r="M73" i="1"/>
  <c r="N73" i="1"/>
  <c r="J74" i="1"/>
  <c r="M74" i="1"/>
  <c r="N74" i="1"/>
  <c r="O74" i="1"/>
  <c r="J75" i="1"/>
  <c r="J78" i="1"/>
  <c r="M78" i="1"/>
  <c r="N78" i="1"/>
  <c r="O78" i="1"/>
  <c r="J79" i="1"/>
  <c r="M79" i="1"/>
  <c r="N79" i="1"/>
  <c r="J80" i="1"/>
  <c r="M61" i="1"/>
  <c r="N61" i="1"/>
  <c r="O61" i="1"/>
  <c r="M60" i="1"/>
  <c r="N60" i="1"/>
  <c r="O60" i="1"/>
  <c r="O37" i="1"/>
  <c r="J55" i="1"/>
  <c r="M55" i="1"/>
  <c r="N55" i="1"/>
  <c r="O55" i="1"/>
  <c r="J56" i="1"/>
  <c r="M56" i="1"/>
  <c r="N56" i="1"/>
  <c r="O56" i="1"/>
  <c r="J57" i="1"/>
  <c r="L57" i="1"/>
  <c r="L52" i="1"/>
  <c r="J60" i="1"/>
  <c r="J61" i="1"/>
  <c r="J62" i="1"/>
  <c r="L62" i="1"/>
  <c r="L63" i="1"/>
  <c r="L43" i="1"/>
  <c r="L42" i="1"/>
  <c r="K61" i="1"/>
  <c r="K42" i="1"/>
  <c r="L38" i="1"/>
  <c r="L37" i="1"/>
  <c r="K38" i="1"/>
  <c r="K37" i="1"/>
  <c r="L33" i="1"/>
  <c r="K33" i="1"/>
  <c r="L32" i="1"/>
  <c r="K32" i="1"/>
  <c r="J32" i="1"/>
  <c r="M32" i="1"/>
  <c r="N32" i="1"/>
  <c r="O32" i="1"/>
  <c r="J33" i="1"/>
  <c r="M33" i="1"/>
  <c r="N33" i="1"/>
  <c r="O33" i="1"/>
  <c r="J34" i="1"/>
  <c r="L34" i="1"/>
  <c r="J37" i="1"/>
  <c r="M37" i="1"/>
  <c r="N37" i="1"/>
  <c r="J38" i="1"/>
  <c r="J39" i="1"/>
  <c r="L39" i="1"/>
  <c r="J42" i="1"/>
  <c r="M42" i="1"/>
  <c r="N42" i="1"/>
  <c r="O42" i="1"/>
  <c r="J43" i="1"/>
  <c r="M43" i="1"/>
  <c r="N43" i="1"/>
  <c r="O43" i="1"/>
  <c r="J44" i="1"/>
  <c r="L44" i="1"/>
  <c r="L45" i="1"/>
  <c r="B28" i="1"/>
  <c r="M38" i="1"/>
  <c r="N38" i="1"/>
  <c r="K3" i="1"/>
  <c r="L3" i="1"/>
  <c r="M3" i="1"/>
  <c r="N3" i="1"/>
  <c r="O3" i="1"/>
  <c r="E27" i="1"/>
  <c r="F27" i="1"/>
  <c r="B26" i="1"/>
  <c r="B27" i="1"/>
  <c r="J3" i="1"/>
  <c r="K4" i="1"/>
  <c r="L4" i="1"/>
  <c r="J4" i="1"/>
  <c r="M4" i="1"/>
  <c r="N4" i="1"/>
  <c r="O4" i="1"/>
  <c r="J5" i="1"/>
  <c r="L5" i="1"/>
  <c r="K9" i="1"/>
  <c r="L9" i="1"/>
  <c r="J9" i="1"/>
  <c r="M9" i="1"/>
  <c r="N9" i="1"/>
  <c r="O9" i="1"/>
  <c r="K10" i="1"/>
  <c r="L10" i="1"/>
  <c r="J10" i="1"/>
  <c r="M10" i="1"/>
  <c r="N10" i="1"/>
  <c r="O10" i="1"/>
  <c r="J11" i="1"/>
  <c r="L11" i="1"/>
  <c r="K15" i="1"/>
  <c r="L15" i="1"/>
  <c r="J15" i="1"/>
  <c r="M15" i="1"/>
  <c r="N15" i="1"/>
  <c r="O15" i="1"/>
  <c r="K16" i="1"/>
  <c r="L16" i="1"/>
  <c r="J16" i="1"/>
  <c r="M16" i="1"/>
  <c r="N16" i="1"/>
  <c r="O16" i="1"/>
  <c r="K17" i="1"/>
  <c r="L17" i="1"/>
  <c r="J17" i="1"/>
  <c r="M17" i="1"/>
  <c r="N17" i="1"/>
  <c r="O17" i="1"/>
  <c r="J18" i="1"/>
  <c r="L18" i="1"/>
  <c r="K22" i="1"/>
  <c r="L22" i="1"/>
  <c r="J22" i="1"/>
  <c r="M22" i="1"/>
  <c r="N22" i="1"/>
  <c r="O22" i="1"/>
  <c r="K23" i="1"/>
  <c r="L23" i="1"/>
  <c r="J23" i="1"/>
  <c r="M23" i="1"/>
  <c r="N23" i="1"/>
  <c r="O23" i="1"/>
  <c r="J24" i="1"/>
  <c r="L24" i="1"/>
  <c r="L25" i="1"/>
</calcChain>
</file>

<file path=xl/sharedStrings.xml><?xml version="1.0" encoding="utf-8"?>
<sst xmlns="http://schemas.openxmlformats.org/spreadsheetml/2006/main" count="159" uniqueCount="35">
  <si>
    <t>f1</t>
  </si>
  <si>
    <t>f2</t>
  </si>
  <si>
    <t>f3</t>
  </si>
  <si>
    <t>f4</t>
  </si>
  <si>
    <t>-</t>
  </si>
  <si>
    <t>+</t>
  </si>
  <si>
    <t>Number(-)</t>
  </si>
  <si>
    <t>Number(+)</t>
  </si>
  <si>
    <t>P(-)=</t>
  </si>
  <si>
    <t>P(+)=</t>
  </si>
  <si>
    <t>H(Y)=</t>
  </si>
  <si>
    <t>1st</t>
  </si>
  <si>
    <t>P(X=Vj)</t>
  </si>
  <si>
    <t>Vj</t>
  </si>
  <si>
    <t>H(Y|X)</t>
  </si>
  <si>
    <t>P(Y=-|X=Vj)</t>
  </si>
  <si>
    <t>P(Y=+|X=Vj)</t>
  </si>
  <si>
    <t>H(Y|X)=</t>
  </si>
  <si>
    <t>Num(Y=-|X=Vj)</t>
  </si>
  <si>
    <t>Num(Y=+|X=Vj)</t>
  </si>
  <si>
    <t>IG(Y|X)=</t>
  </si>
  <si>
    <t>After 1st split, Max IG(Y|X)=</t>
  </si>
  <si>
    <t>So, we choose f3 as the root</t>
  </si>
  <si>
    <t>2nd</t>
  </si>
  <si>
    <t>When f3=0</t>
  </si>
  <si>
    <t>Split by f2</t>
  </si>
  <si>
    <t>Split by f3</t>
  </si>
  <si>
    <t>Split by f4</t>
  </si>
  <si>
    <t>Split by f1</t>
  </si>
  <si>
    <t>After 2nd split, Max IG(Y|X)=</t>
  </si>
  <si>
    <t>So, we choose f2 as the split feature</t>
  </si>
  <si>
    <t>When f3=1</t>
  </si>
  <si>
    <t>Since the max IG&lt;0, we make f3=1 as leaf node.</t>
  </si>
  <si>
    <t>When f3=2</t>
  </si>
  <si>
    <t>Since the IG are the same for the rest features, we can just choose one of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</si>
</sst>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quotePrefix="1" applyFont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6D8BB-CEEC-5348-A2F0-C4FD19605838}">
  <dimension ref="A1:V81"/>
  <sheetViews>
    <sheetView tabSelected="1" topLeftCell="A3" zoomScaleNormal="150" zoomScaleSheetLayoutView="100" workbookViewId="0" xr3:uid="{E8844E1E-67E3-51C1-9A4E-CF9E3F1DA53F}">
      <selection activeCell="L50" sqref="L50"/>
    </sheetView>
  </sheetViews>
  <sheetFormatPr defaultRowHeight="15" x14ac:dyDescent="0.2"/>
  <cols>
    <col min="10" max="10" width="13.046875" customWidth="1"/>
    <col min="11" max="11" width="12.64453125" customWidth="1"/>
    <col min="12" max="12" width="13.5859375" customWidth="1"/>
    <col min="13" max="13" width="14.125" customWidth="1"/>
    <col min="14" max="14" width="13.5859375" customWidth="1"/>
    <col min="15" max="15" width="8.87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I1" s="4" t="s">
        <v>11</v>
      </c>
      <c r="J1" s="4" t="s">
        <v>28</v>
      </c>
    </row>
    <row r="2" spans="1:15" x14ac:dyDescent="0.2">
      <c r="A2" s="1">
        <v>0</v>
      </c>
      <c r="B2" s="1">
        <v>0</v>
      </c>
      <c r="C2" s="1">
        <v>0</v>
      </c>
      <c r="D2" s="1">
        <v>0</v>
      </c>
      <c r="E2" s="1">
        <v>10</v>
      </c>
      <c r="F2" s="1">
        <v>0</v>
      </c>
      <c r="I2" t="s">
        <v>13</v>
      </c>
      <c r="J2" t="s">
        <v>12</v>
      </c>
      <c r="K2" t="s">
        <v>18</v>
      </c>
      <c r="L2" t="s">
        <v>19</v>
      </c>
      <c r="M2" t="s">
        <v>15</v>
      </c>
      <c r="N2" t="s">
        <v>16</v>
      </c>
      <c r="O2" t="s">
        <v>14</v>
      </c>
    </row>
    <row r="3" spans="1:15" x14ac:dyDescent="0.2">
      <c r="A3" s="1">
        <v>0</v>
      </c>
      <c r="B3" s="1">
        <v>0</v>
      </c>
      <c r="C3" s="1">
        <v>0</v>
      </c>
      <c r="D3" s="1">
        <v>1</v>
      </c>
      <c r="E3" s="1">
        <v>5</v>
      </c>
      <c r="F3" s="1">
        <v>5</v>
      </c>
      <c r="I3">
        <v>0</v>
      </c>
      <c r="J3">
        <f>SUM(K3,L3)/SUM(E27,F27)</f>
        <v>0.5</v>
      </c>
      <c r="K3">
        <f>SUM(E2:E13)</f>
        <v>70</v>
      </c>
      <c r="L3">
        <f>SUM(F2:F13)</f>
        <v>50</v>
      </c>
      <c r="M3">
        <f>K3/SUM(K3,L3)</f>
        <v>0.58333333333333337</v>
      </c>
      <c r="N3">
        <f>SUM(L3)/SUM(L3,K3)</f>
        <v>0.41666666666666669</v>
      </c>
      <c r="O3">
        <f>-(M3*LOG(M3,2)+N3*LOG(N3,2))</f>
        <v>0.97986875665115269</v>
      </c>
    </row>
    <row r="4" spans="1:15" x14ac:dyDescent="0.2">
      <c r="A4" s="1">
        <v>0</v>
      </c>
      <c r="B4" s="1">
        <v>0</v>
      </c>
      <c r="C4" s="1">
        <v>1</v>
      </c>
      <c r="D4" s="1">
        <v>0</v>
      </c>
      <c r="E4" s="1">
        <v>10</v>
      </c>
      <c r="F4" s="1">
        <v>0</v>
      </c>
      <c r="I4">
        <v>1</v>
      </c>
      <c r="J4">
        <f>SUM(K4,L4)/SUM(E27,F27)</f>
        <v>0.5</v>
      </c>
      <c r="K4">
        <f>SUM(E14:E25)</f>
        <v>55</v>
      </c>
      <c r="L4">
        <f>SUM(F14:F25)</f>
        <v>65</v>
      </c>
      <c r="M4">
        <f>K4/SUM(K4,L4)</f>
        <v>0.45833333333333331</v>
      </c>
      <c r="N4">
        <f>SUM(L4)/SUM(L4,K4)</f>
        <v>0.54166666666666663</v>
      </c>
      <c r="O4">
        <f>-(M4*LOG(M4,2)+N4*LOG(N4,2))</f>
        <v>0.99498482818597012</v>
      </c>
    </row>
    <row r="5" spans="1:15" x14ac:dyDescent="0.2">
      <c r="A5" s="1">
        <v>0</v>
      </c>
      <c r="B5" s="1">
        <v>0</v>
      </c>
      <c r="C5" s="1">
        <v>1</v>
      </c>
      <c r="D5" s="1">
        <v>1</v>
      </c>
      <c r="E5" s="1">
        <v>10</v>
      </c>
      <c r="F5" s="1">
        <v>0</v>
      </c>
      <c r="I5" t="s">
        <v>17</v>
      </c>
      <c r="J5">
        <f>J3*O3+J4*O4</f>
        <v>0.98742679241856135</v>
      </c>
      <c r="K5" t="s">
        <v>20</v>
      </c>
      <c r="L5">
        <f>B28-J5</f>
        <v>1.1320505517607216E-2</v>
      </c>
    </row>
    <row r="6" spans="1:15" x14ac:dyDescent="0.2">
      <c r="A6" s="1">
        <v>0</v>
      </c>
      <c r="B6" s="1">
        <v>0</v>
      </c>
      <c r="C6" s="1">
        <v>2</v>
      </c>
      <c r="D6" s="1">
        <v>0</v>
      </c>
      <c r="E6" s="1">
        <v>0</v>
      </c>
      <c r="F6" s="1">
        <v>10</v>
      </c>
    </row>
    <row r="7" spans="1:15" x14ac:dyDescent="0.2">
      <c r="A7" s="1">
        <v>0</v>
      </c>
      <c r="B7" s="1">
        <v>0</v>
      </c>
      <c r="C7" s="1">
        <v>2</v>
      </c>
      <c r="D7" s="1">
        <v>1</v>
      </c>
      <c r="E7" s="1">
        <v>0</v>
      </c>
      <c r="F7" s="1">
        <v>10</v>
      </c>
      <c r="I7" s="4" t="s">
        <v>11</v>
      </c>
      <c r="J7" s="4" t="s">
        <v>25</v>
      </c>
    </row>
    <row r="8" spans="1:15" x14ac:dyDescent="0.2">
      <c r="A8" s="1">
        <v>0</v>
      </c>
      <c r="B8" s="1">
        <v>1</v>
      </c>
      <c r="C8" s="1">
        <v>0</v>
      </c>
      <c r="D8" s="1">
        <v>0</v>
      </c>
      <c r="E8" s="1">
        <v>10</v>
      </c>
      <c r="F8" s="1">
        <v>0</v>
      </c>
      <c r="I8" t="s">
        <v>13</v>
      </c>
      <c r="J8" t="s">
        <v>12</v>
      </c>
      <c r="K8" t="s">
        <v>18</v>
      </c>
      <c r="L8" t="s">
        <v>19</v>
      </c>
      <c r="M8" t="s">
        <v>15</v>
      </c>
      <c r="N8" t="s">
        <v>16</v>
      </c>
      <c r="O8" t="s">
        <v>14</v>
      </c>
    </row>
    <row r="9" spans="1:15" x14ac:dyDescent="0.2">
      <c r="A9" s="1">
        <v>0</v>
      </c>
      <c r="B9" s="1">
        <v>1</v>
      </c>
      <c r="C9" s="1">
        <v>0</v>
      </c>
      <c r="D9" s="1">
        <v>1</v>
      </c>
      <c r="E9" s="1">
        <v>10</v>
      </c>
      <c r="F9" s="1">
        <v>0</v>
      </c>
      <c r="I9">
        <v>0</v>
      </c>
      <c r="J9">
        <f>SUM(K9,L9)/SUM(E27,F27)</f>
        <v>0.5</v>
      </c>
      <c r="K9">
        <f>SUM(E2:E7,E14:E19)</f>
        <v>50</v>
      </c>
      <c r="L9">
        <f>SUM(F2:F7,F14:F19)</f>
        <v>70</v>
      </c>
      <c r="M9">
        <f>K9/SUM(K9,L9)</f>
        <v>0.41666666666666669</v>
      </c>
      <c r="N9">
        <f>SUM(L9)/SUM(L9,K9)</f>
        <v>0.58333333333333337</v>
      </c>
      <c r="O9">
        <f>-(M9*LOG(M9,2)+N9*LOG(N9,2))</f>
        <v>0.97986875665115269</v>
      </c>
    </row>
    <row r="10" spans="1:15" x14ac:dyDescent="0.2">
      <c r="A10" s="1">
        <v>0</v>
      </c>
      <c r="B10" s="1">
        <v>1</v>
      </c>
      <c r="C10" s="1">
        <v>1</v>
      </c>
      <c r="D10" s="1">
        <v>0</v>
      </c>
      <c r="E10" s="1">
        <v>5</v>
      </c>
      <c r="F10" s="1">
        <v>5</v>
      </c>
      <c r="I10">
        <v>1</v>
      </c>
      <c r="J10">
        <f>SUM(K10,L10)/SUM(E27,F27)</f>
        <v>0.5</v>
      </c>
      <c r="K10">
        <f>SUM(E8:E13,E20:E25)</f>
        <v>75</v>
      </c>
      <c r="L10">
        <f>SUM(F8:F13,F20:F25)</f>
        <v>45</v>
      </c>
      <c r="M10">
        <f>K10/SUM(K10,L10)</f>
        <v>0.625</v>
      </c>
      <c r="N10">
        <f>SUM(L10)/SUM(L10,K10)</f>
        <v>0.375</v>
      </c>
      <c r="O10">
        <f>-(M10*LOG(M10,2)+N10*LOG(N10,2))</f>
        <v>0.95443400292496494</v>
      </c>
    </row>
    <row r="11" spans="1:15" x14ac:dyDescent="0.2">
      <c r="A11" s="1">
        <v>0</v>
      </c>
      <c r="B11" s="1">
        <v>1</v>
      </c>
      <c r="C11" s="1">
        <v>1</v>
      </c>
      <c r="D11" s="1">
        <v>1</v>
      </c>
      <c r="E11" s="1">
        <v>0</v>
      </c>
      <c r="F11" s="1">
        <v>10</v>
      </c>
      <c r="I11" t="s">
        <v>17</v>
      </c>
      <c r="J11">
        <f>J9*O9+J10*O10</f>
        <v>0.96715137978805887</v>
      </c>
      <c r="K11" t="s">
        <v>20</v>
      </c>
      <c r="L11">
        <f>B28-J11</f>
        <v>3.1595918148109692E-2</v>
      </c>
    </row>
    <row r="12" spans="1:15" x14ac:dyDescent="0.2">
      <c r="A12" s="1">
        <v>0</v>
      </c>
      <c r="B12" s="1">
        <v>1</v>
      </c>
      <c r="C12" s="1">
        <v>2</v>
      </c>
      <c r="D12" s="1">
        <v>0</v>
      </c>
      <c r="E12" s="1">
        <v>10</v>
      </c>
      <c r="F12" s="1">
        <v>0</v>
      </c>
    </row>
    <row r="13" spans="1:15" x14ac:dyDescent="0.2">
      <c r="A13" s="1">
        <v>0</v>
      </c>
      <c r="B13" s="1">
        <v>1</v>
      </c>
      <c r="C13" s="1">
        <v>2</v>
      </c>
      <c r="D13" s="1">
        <v>1</v>
      </c>
      <c r="E13" s="1">
        <v>0</v>
      </c>
      <c r="F13" s="1">
        <v>10</v>
      </c>
      <c r="I13" s="4" t="s">
        <v>11</v>
      </c>
      <c r="J13" s="4" t="s">
        <v>26</v>
      </c>
    </row>
    <row r="14" spans="1:15" x14ac:dyDescent="0.2">
      <c r="A14" s="1">
        <v>1</v>
      </c>
      <c r="B14" s="1">
        <v>0</v>
      </c>
      <c r="C14" s="1">
        <v>0</v>
      </c>
      <c r="D14" s="1">
        <v>0</v>
      </c>
      <c r="E14" s="1">
        <v>0</v>
      </c>
      <c r="F14" s="1">
        <v>10</v>
      </c>
      <c r="I14" t="s">
        <v>13</v>
      </c>
      <c r="J14" t="s">
        <v>12</v>
      </c>
      <c r="K14" t="s">
        <v>18</v>
      </c>
      <c r="L14" t="s">
        <v>19</v>
      </c>
      <c r="M14" t="s">
        <v>15</v>
      </c>
      <c r="N14" t="s">
        <v>16</v>
      </c>
      <c r="O14" t="s">
        <v>14</v>
      </c>
    </row>
    <row r="15" spans="1:15" x14ac:dyDescent="0.2">
      <c r="A15" s="1">
        <v>1</v>
      </c>
      <c r="B15" s="1">
        <v>0</v>
      </c>
      <c r="C15" s="1">
        <v>0</v>
      </c>
      <c r="D15" s="1">
        <v>1</v>
      </c>
      <c r="E15" s="1">
        <v>10</v>
      </c>
      <c r="F15" s="1">
        <v>0</v>
      </c>
      <c r="I15">
        <v>0</v>
      </c>
      <c r="J15">
        <f>SUM(K15,L15)/SUM(E27,F27)</f>
        <v>0.33333333333333331</v>
      </c>
      <c r="K15">
        <f>SUM(E2:E3,E8:E9,E14:E15,E20:E21)</f>
        <v>65</v>
      </c>
      <c r="L15">
        <f>SUM(F2:F3,F8:F9,F14:F15,F20:F21)</f>
        <v>15</v>
      </c>
      <c r="M15">
        <f>K15/SUM(K15,L15)</f>
        <v>0.8125</v>
      </c>
      <c r="N15">
        <f>SUM(L15)/SUM(L15,K15)</f>
        <v>0.1875</v>
      </c>
      <c r="O15">
        <f>-(M15*LOG(M15,2)+N15*LOG(N15,2))</f>
        <v>0.69621226012514581</v>
      </c>
    </row>
    <row r="16" spans="1:15" x14ac:dyDescent="0.2">
      <c r="A16" s="1">
        <v>1</v>
      </c>
      <c r="B16" s="1">
        <v>0</v>
      </c>
      <c r="C16" s="1">
        <v>1</v>
      </c>
      <c r="D16" s="1">
        <v>0</v>
      </c>
      <c r="E16" s="1">
        <v>5</v>
      </c>
      <c r="F16" s="1">
        <v>5</v>
      </c>
      <c r="I16">
        <v>1</v>
      </c>
      <c r="J16">
        <f>SUM(K16,L16)/SUM(E27,F27)</f>
        <v>0.33333333333333331</v>
      </c>
      <c r="K16">
        <f>SUM(E4:E5,E10:E11,E16:E17,E22:E23)</f>
        <v>50</v>
      </c>
      <c r="L16">
        <f>SUM(F4:F5,F10:F11,F16:F17,F22:F23)</f>
        <v>30</v>
      </c>
      <c r="M16">
        <f>K16/SUM(K16,L16)</f>
        <v>0.625</v>
      </c>
      <c r="N16">
        <f>SUM(L16)/SUM(L16,K16)</f>
        <v>0.375</v>
      </c>
      <c r="O16">
        <f>-(M16*LOG(M16,2)+N16*LOG(N16,2))</f>
        <v>0.95443400292496494</v>
      </c>
    </row>
    <row r="17" spans="1:18" x14ac:dyDescent="0.2">
      <c r="A17" s="1">
        <v>1</v>
      </c>
      <c r="B17" s="1">
        <v>0</v>
      </c>
      <c r="C17" s="1">
        <v>1</v>
      </c>
      <c r="D17" s="1">
        <v>1</v>
      </c>
      <c r="E17" s="1">
        <v>0</v>
      </c>
      <c r="F17" s="1">
        <v>10</v>
      </c>
      <c r="I17">
        <v>2</v>
      </c>
      <c r="J17">
        <f>SUM(K17,L17)/SUM(E27,F27)</f>
        <v>0.33333333333333331</v>
      </c>
      <c r="K17">
        <f>SUM(E6:E7,E12:E13,E18:E19,E24:E25)</f>
        <v>10</v>
      </c>
      <c r="L17">
        <f>SUM(F6:F7,F12:F13,F18:F19,F24:F25)</f>
        <v>70</v>
      </c>
      <c r="M17">
        <f>K17/SUM(K17,L17)</f>
        <v>0.125</v>
      </c>
      <c r="N17">
        <f>SUM(L17)/SUM(L17,K17)</f>
        <v>0.875</v>
      </c>
      <c r="O17">
        <f>-(M17*LOG(M17,2)+N17*LOG(N17,2))</f>
        <v>0.5435644431995964</v>
      </c>
    </row>
    <row r="18" spans="1:18" x14ac:dyDescent="0.2">
      <c r="A18" s="1">
        <v>1</v>
      </c>
      <c r="B18" s="1">
        <v>0</v>
      </c>
      <c r="C18" s="1">
        <v>2</v>
      </c>
      <c r="D18" s="1">
        <v>0</v>
      </c>
      <c r="E18" s="1">
        <v>0</v>
      </c>
      <c r="F18" s="1">
        <v>10</v>
      </c>
      <c r="I18" t="s">
        <v>17</v>
      </c>
      <c r="J18">
        <f>J15*O15+J16*O16+J17*O17</f>
        <v>0.73140356874990231</v>
      </c>
      <c r="K18" t="s">
        <v>20</v>
      </c>
      <c r="L18">
        <f>B28-J18</f>
        <v>0.26734372918626625</v>
      </c>
    </row>
    <row r="19" spans="1:18" x14ac:dyDescent="0.2">
      <c r="A19" s="1">
        <v>1</v>
      </c>
      <c r="B19" s="1">
        <v>0</v>
      </c>
      <c r="C19" s="1">
        <v>2</v>
      </c>
      <c r="D19" s="1">
        <v>1</v>
      </c>
      <c r="E19" s="1">
        <v>0</v>
      </c>
      <c r="F19" s="1">
        <v>10</v>
      </c>
    </row>
    <row r="20" spans="1:18" x14ac:dyDescent="0.2">
      <c r="A20" s="1">
        <v>1</v>
      </c>
      <c r="B20" s="1">
        <v>1</v>
      </c>
      <c r="C20" s="1">
        <v>0</v>
      </c>
      <c r="D20" s="1">
        <v>0</v>
      </c>
      <c r="E20" s="1">
        <v>10</v>
      </c>
      <c r="F20" s="1">
        <v>0</v>
      </c>
      <c r="I20" s="4" t="s">
        <v>11</v>
      </c>
      <c r="J20" s="4" t="s">
        <v>27</v>
      </c>
    </row>
    <row r="21" spans="1:18" x14ac:dyDescent="0.2">
      <c r="A21" s="1">
        <v>1</v>
      </c>
      <c r="B21" s="1">
        <v>1</v>
      </c>
      <c r="C21" s="1">
        <v>0</v>
      </c>
      <c r="D21" s="1">
        <v>1</v>
      </c>
      <c r="E21" s="1">
        <v>10</v>
      </c>
      <c r="F21" s="1">
        <v>0</v>
      </c>
      <c r="I21" t="s">
        <v>13</v>
      </c>
      <c r="J21" t="s">
        <v>12</v>
      </c>
      <c r="K21" t="s">
        <v>18</v>
      </c>
      <c r="L21" t="s">
        <v>19</v>
      </c>
      <c r="M21" t="s">
        <v>15</v>
      </c>
      <c r="N21" t="s">
        <v>16</v>
      </c>
      <c r="O21" t="s">
        <v>14</v>
      </c>
    </row>
    <row r="22" spans="1:18" x14ac:dyDescent="0.2">
      <c r="A22" s="1">
        <v>1</v>
      </c>
      <c r="B22" s="1">
        <v>1</v>
      </c>
      <c r="C22" s="1">
        <v>1</v>
      </c>
      <c r="D22" s="1">
        <v>0</v>
      </c>
      <c r="E22" s="1">
        <v>10</v>
      </c>
      <c r="F22" s="1">
        <v>0</v>
      </c>
      <c r="I22">
        <v>0</v>
      </c>
      <c r="J22">
        <f>SUM(K22,L22)/SUM(E27,F27)</f>
        <v>0.5</v>
      </c>
      <c r="K22">
        <f>SUM(E2,E4,E6,E8,E10,E12,E14,E16,E18,E20,E22,E24)</f>
        <v>70</v>
      </c>
      <c r="L22">
        <f>SUM(F2,F4,F6,F8,F10,F12,F14,F16,F18,F20,F22,F24)</f>
        <v>50</v>
      </c>
      <c r="M22">
        <f>K22/SUM(K22,L22)</f>
        <v>0.58333333333333337</v>
      </c>
      <c r="N22">
        <f>SUM(L22)/SUM(L22,K22)</f>
        <v>0.41666666666666669</v>
      </c>
      <c r="O22">
        <f>-(M22*LOG(M22,2)+N22*LOG(N22,2))</f>
        <v>0.97986875665115269</v>
      </c>
    </row>
    <row r="23" spans="1:18" x14ac:dyDescent="0.2">
      <c r="A23" s="1">
        <v>1</v>
      </c>
      <c r="B23" s="1">
        <v>1</v>
      </c>
      <c r="C23" s="1">
        <v>1</v>
      </c>
      <c r="D23" s="1">
        <v>1</v>
      </c>
      <c r="E23" s="1">
        <v>10</v>
      </c>
      <c r="F23" s="1">
        <v>0</v>
      </c>
      <c r="I23">
        <v>1</v>
      </c>
      <c r="J23">
        <f>SUM(K23,L23)/SUM(E27,F27)</f>
        <v>0.5</v>
      </c>
      <c r="K23">
        <f>SUM(E3,E5,E7,E9,E11,E13,E15,E17,E19,E21,E23,E25)</f>
        <v>55</v>
      </c>
      <c r="L23">
        <f>SUM(F3,F5,F7,F9,F11,F13,F15,F17,F19,F21,F23,F25)</f>
        <v>65</v>
      </c>
      <c r="M23">
        <f>K23/SUM(K23,L23)</f>
        <v>0.45833333333333331</v>
      </c>
      <c r="N23">
        <f>SUM(L23)/SUM(L23,K23)</f>
        <v>0.54166666666666663</v>
      </c>
      <c r="O23">
        <f>-(M23*LOG(M23,2)+N23*LOG(N23,2))</f>
        <v>0.99498482818597012</v>
      </c>
    </row>
    <row r="24" spans="1:18" x14ac:dyDescent="0.2">
      <c r="A24" s="1">
        <v>1</v>
      </c>
      <c r="B24" s="1">
        <v>1</v>
      </c>
      <c r="C24" s="1">
        <v>2</v>
      </c>
      <c r="D24" s="1">
        <v>0</v>
      </c>
      <c r="E24" s="1">
        <v>0</v>
      </c>
      <c r="F24" s="1">
        <v>10</v>
      </c>
      <c r="I24" t="s">
        <v>17</v>
      </c>
      <c r="J24">
        <f>J22*O22+J23*O23</f>
        <v>0.98742679241856135</v>
      </c>
      <c r="K24" t="s">
        <v>20</v>
      </c>
      <c r="L24">
        <f>B28-J24</f>
        <v>1.1320505517607216E-2</v>
      </c>
    </row>
    <row r="25" spans="1:18" x14ac:dyDescent="0.2">
      <c r="A25" s="1">
        <v>1</v>
      </c>
      <c r="B25" s="1">
        <v>1</v>
      </c>
      <c r="C25" s="1">
        <v>2</v>
      </c>
      <c r="D25" s="1">
        <v>1</v>
      </c>
      <c r="E25" s="1">
        <v>0</v>
      </c>
      <c r="F25" s="1">
        <v>10</v>
      </c>
      <c r="I25" s="6" t="s">
        <v>21</v>
      </c>
      <c r="J25" s="6"/>
      <c r="K25" s="6"/>
      <c r="L25" s="6">
        <f>MAX(L5,L11,L18,L24)</f>
        <v>0.26734372918626625</v>
      </c>
      <c r="M25" s="6" t="s">
        <v>22</v>
      </c>
      <c r="N25" s="6"/>
    </row>
    <row r="26" spans="1:18" x14ac:dyDescent="0.2">
      <c r="A26" t="s">
        <v>8</v>
      </c>
      <c r="B26">
        <f>E27/(E27+F27)</f>
        <v>0.52083333333333337</v>
      </c>
      <c r="E26" t="s">
        <v>6</v>
      </c>
      <c r="F26" t="s">
        <v>7</v>
      </c>
    </row>
    <row r="27" spans="1:18" x14ac:dyDescent="0.2">
      <c r="A27" t="s">
        <v>9</v>
      </c>
      <c r="B27">
        <f>F27/(E27+F27)</f>
        <v>0.47916666666666669</v>
      </c>
      <c r="E27">
        <f>SUM(E2:E25)</f>
        <v>125</v>
      </c>
      <c r="F27">
        <f>SUM(F2:F25)</f>
        <v>115</v>
      </c>
      <c r="I27" s="5"/>
      <c r="J27" s="5"/>
    </row>
    <row r="28" spans="1:18" x14ac:dyDescent="0.2">
      <c r="A28" t="s">
        <v>10</v>
      </c>
      <c r="B28">
        <f>-(B26*LOG(B26,2)+B27*LOG(B27,2))</f>
        <v>0.99874729793616857</v>
      </c>
      <c r="E28" s="3"/>
      <c r="I28" s="7"/>
      <c r="J28" s="7"/>
    </row>
    <row r="29" spans="1:18" x14ac:dyDescent="0.2">
      <c r="I29" s="7" t="s">
        <v>23</v>
      </c>
      <c r="J29" s="7" t="s">
        <v>24</v>
      </c>
      <c r="Q29" s="7"/>
      <c r="R29" s="7"/>
    </row>
    <row r="30" spans="1:18" x14ac:dyDescent="0.2">
      <c r="A30" s="1"/>
      <c r="B30" s="1"/>
      <c r="C30" s="1"/>
      <c r="D30" s="1"/>
      <c r="E30" s="2"/>
      <c r="F30" s="2"/>
      <c r="I30" s="7"/>
      <c r="J30" s="7" t="s">
        <v>28</v>
      </c>
      <c r="Q30" s="7"/>
      <c r="R30" s="7"/>
    </row>
    <row r="31" spans="1:18" x14ac:dyDescent="0.2">
      <c r="A31" s="1"/>
      <c r="B31" s="1"/>
      <c r="C31" s="1"/>
      <c r="D31" s="1"/>
      <c r="E31" s="1"/>
      <c r="F31" s="1"/>
      <c r="I31" t="s">
        <v>13</v>
      </c>
      <c r="J31" t="s">
        <v>12</v>
      </c>
      <c r="K31" t="s">
        <v>18</v>
      </c>
      <c r="L31" t="s">
        <v>19</v>
      </c>
      <c r="M31" t="s">
        <v>15</v>
      </c>
      <c r="N31" t="s">
        <v>16</v>
      </c>
      <c r="O31" t="s">
        <v>14</v>
      </c>
    </row>
    <row r="32" spans="1:18" x14ac:dyDescent="0.2">
      <c r="A32" s="1"/>
      <c r="B32" s="1"/>
      <c r="C32" s="1"/>
      <c r="D32" s="1"/>
      <c r="E32" s="1"/>
      <c r="F32" s="1"/>
      <c r="I32">
        <v>0</v>
      </c>
      <c r="J32">
        <f>SUM(K32,L32)/SUM(K32,L32,K33,L33)</f>
        <v>0.5</v>
      </c>
      <c r="K32">
        <f>SUMIFS(E2:E25,C2:C25,0,A2:A25,0)</f>
        <v>35</v>
      </c>
      <c r="L32">
        <f>SUMIFS(F2:F25,C2:C25,0,A2:A25,0)</f>
        <v>5</v>
      </c>
      <c r="M32">
        <f>K32/SUM(K32,L32)</f>
        <v>0.875</v>
      </c>
      <c r="N32">
        <f>SUM(L32)/SUM(L32,K32)</f>
        <v>0.125</v>
      </c>
      <c r="O32">
        <f>-(M32*LOG(M32,2)+N32*LOG(N32,2))</f>
        <v>0.5435644431995964</v>
      </c>
    </row>
    <row r="33" spans="1:22" x14ac:dyDescent="0.2">
      <c r="A33" s="1"/>
      <c r="B33" s="1"/>
      <c r="C33" s="1"/>
      <c r="D33" s="1"/>
      <c r="E33" s="1"/>
      <c r="F33" s="1"/>
      <c r="I33">
        <v>1</v>
      </c>
      <c r="J33">
        <f>SUM(K33,L33)/SUM(K32,L32,K33,L33)</f>
        <v>0.5</v>
      </c>
      <c r="K33">
        <f>SUMIFS(E2:E25,C2:C25,0,A2:A25,1)</f>
        <v>30</v>
      </c>
      <c r="L33">
        <f>SUMIFS(F2:F25,C2:C25,0,A2:A25,1)</f>
        <v>10</v>
      </c>
      <c r="M33">
        <f>K33/SUM(K33,L33)</f>
        <v>0.75</v>
      </c>
      <c r="N33">
        <f>SUM(L33)/SUM(L33,K33)</f>
        <v>0.25</v>
      </c>
      <c r="O33">
        <f>-(M33*LOG(M33,2)+N33*LOG(N33,2))</f>
        <v>0.81127812445913283</v>
      </c>
    </row>
    <row r="34" spans="1:22" x14ac:dyDescent="0.2">
      <c r="A34" s="1"/>
      <c r="B34" s="1"/>
      <c r="C34" s="1"/>
      <c r="D34" s="1"/>
      <c r="E34" s="1"/>
      <c r="F34" s="1"/>
      <c r="I34" t="s">
        <v>17</v>
      </c>
      <c r="J34">
        <f>J32*O32+J33*O33</f>
        <v>0.67742128382936462</v>
      </c>
      <c r="K34" t="s">
        <v>20</v>
      </c>
      <c r="L34">
        <f>J18-J34</f>
        <v>5.3982284920537693E-2</v>
      </c>
    </row>
    <row r="35" spans="1:22" x14ac:dyDescent="0.2">
      <c r="A35" s="1"/>
      <c r="B35" s="1"/>
      <c r="C35" s="1"/>
      <c r="D35" s="1"/>
      <c r="E35" s="1"/>
      <c r="F35" s="1"/>
      <c r="I35" s="7"/>
      <c r="J35" s="7" t="s">
        <v>25</v>
      </c>
      <c r="Q35" s="7"/>
      <c r="R35" s="7"/>
    </row>
    <row r="36" spans="1:22" x14ac:dyDescent="0.2">
      <c r="A36" s="1"/>
      <c r="B36" s="1"/>
      <c r="C36" s="1"/>
      <c r="D36" s="1"/>
      <c r="E36" s="1"/>
      <c r="F36" s="1"/>
      <c r="I36" t="s">
        <v>13</v>
      </c>
      <c r="J36" t="s">
        <v>12</v>
      </c>
      <c r="K36" t="s">
        <v>18</v>
      </c>
      <c r="L36" t="s">
        <v>19</v>
      </c>
      <c r="M36" t="s">
        <v>15</v>
      </c>
      <c r="N36" t="s">
        <v>16</v>
      </c>
      <c r="O36" t="s">
        <v>14</v>
      </c>
    </row>
    <row r="37" spans="1:22" x14ac:dyDescent="0.2">
      <c r="A37" s="1"/>
      <c r="B37" s="1"/>
      <c r="C37" s="1"/>
      <c r="D37" s="1"/>
      <c r="E37" s="1"/>
      <c r="F37" s="1"/>
      <c r="I37">
        <v>0</v>
      </c>
      <c r="J37">
        <f>SUM(K37,L37)/SUM(K37,L37,K38,L38)</f>
        <v>0.5</v>
      </c>
      <c r="K37">
        <f>SUMIFS(E2:E25,C2:C25,0,B2:B25,0)</f>
        <v>25</v>
      </c>
      <c r="L37">
        <f>SUMIFS(F2:F25,C2:C25,0,B2:B25,0)</f>
        <v>15</v>
      </c>
      <c r="M37">
        <f>K37/SUM(K37,L37)</f>
        <v>0.625</v>
      </c>
      <c r="N37">
        <f>SUM(L37)/SUM(L37,K37)</f>
        <v>0.375</v>
      </c>
      <c r="O37">
        <f>-(M37*LOG(M37,2)+N37*LOG(N37,2))</f>
        <v>0.95443400292496494</v>
      </c>
    </row>
    <row r="38" spans="1:22" x14ac:dyDescent="0.2">
      <c r="A38" s="1"/>
      <c r="B38" s="1"/>
      <c r="C38" s="1"/>
      <c r="D38" s="1"/>
      <c r="E38" s="1"/>
      <c r="F38" s="1"/>
      <c r="I38">
        <v>1</v>
      </c>
      <c r="J38">
        <f>SUM(K38,L38)/SUM(K37,L37,K38,L38)</f>
        <v>0.5</v>
      </c>
      <c r="K38">
        <f>SUMIFS(E2:E25,C2:C25,0,B2:B25,1)</f>
        <v>40</v>
      </c>
      <c r="L38">
        <f>SUMIFS(F2:F25,C2:C25,0,B2:B25,1)</f>
        <v>0</v>
      </c>
      <c r="M38">
        <f>K38/SUM(K38,L38)</f>
        <v>1</v>
      </c>
      <c r="N38">
        <f>SUM(L38)/SUM(L38,K38)</f>
        <v>0</v>
      </c>
      <c r="O38">
        <v>0</v>
      </c>
    </row>
    <row r="39" spans="1:22" x14ac:dyDescent="0.2">
      <c r="A39" s="1"/>
      <c r="B39" s="1"/>
      <c r="C39" s="1"/>
      <c r="D39" s="1"/>
      <c r="E39" s="1"/>
      <c r="F39" s="1"/>
      <c r="I39" t="s">
        <v>17</v>
      </c>
      <c r="J39">
        <f>J37*O37+J38*O38</f>
        <v>0.47721700146248247</v>
      </c>
      <c r="K39" t="s">
        <v>20</v>
      </c>
      <c r="L39">
        <f>J18-J39</f>
        <v>0.25418656728741984</v>
      </c>
    </row>
    <row r="40" spans="1:22" x14ac:dyDescent="0.2">
      <c r="A40" s="1"/>
      <c r="B40" s="1"/>
      <c r="C40" s="1"/>
      <c r="D40" s="1"/>
      <c r="E40" s="1"/>
      <c r="F40" s="1"/>
      <c r="I40" s="7"/>
      <c r="J40" s="7" t="s">
        <v>27</v>
      </c>
      <c r="Q40" s="7"/>
      <c r="R40" s="7"/>
    </row>
    <row r="41" spans="1:22" x14ac:dyDescent="0.2">
      <c r="A41" s="1"/>
      <c r="B41" s="1"/>
      <c r="C41" s="1"/>
      <c r="D41" s="1"/>
      <c r="E41" s="1"/>
      <c r="F41" s="1"/>
      <c r="I41" t="s">
        <v>13</v>
      </c>
      <c r="J41" t="s">
        <v>12</v>
      </c>
      <c r="K41" t="s">
        <v>18</v>
      </c>
      <c r="L41" t="s">
        <v>19</v>
      </c>
      <c r="M41" t="s">
        <v>15</v>
      </c>
      <c r="N41" t="s">
        <v>16</v>
      </c>
      <c r="O41" t="s">
        <v>14</v>
      </c>
    </row>
    <row r="42" spans="1:22" x14ac:dyDescent="0.2">
      <c r="A42" s="1"/>
      <c r="B42" s="1"/>
      <c r="C42" s="1"/>
      <c r="D42" s="1"/>
      <c r="E42" s="1"/>
      <c r="F42" s="1"/>
      <c r="I42">
        <v>0</v>
      </c>
      <c r="J42">
        <f>SUM(K42,L42)/SUM(K42,L42,K43,L43)</f>
        <v>0.5</v>
      </c>
      <c r="K42">
        <f>SUMIFS(E2:E25,C2:C25,0,D2:D25,0)</f>
        <v>30</v>
      </c>
      <c r="L42">
        <f>SUMIFS(F2:F25,C2:C25,0,D2:D25,0)</f>
        <v>10</v>
      </c>
      <c r="M42">
        <f>K42/SUM(K42,L42)</f>
        <v>0.75</v>
      </c>
      <c r="N42">
        <f>SUM(L42)/SUM(L42,K42)</f>
        <v>0.25</v>
      </c>
      <c r="O42">
        <f>-(M42*LOG(M42,2)+N42*LOG(N42,2))</f>
        <v>0.81127812445913283</v>
      </c>
    </row>
    <row r="43" spans="1:22" x14ac:dyDescent="0.2">
      <c r="A43" s="1"/>
      <c r="B43" s="1"/>
      <c r="C43" s="1"/>
      <c r="D43" s="1"/>
      <c r="E43" s="1"/>
      <c r="F43" s="1"/>
      <c r="I43">
        <v>1</v>
      </c>
      <c r="J43">
        <f>SUM(K43,L43)/SUM(K42,L42,K43,L43)</f>
        <v>0.5</v>
      </c>
      <c r="K43">
        <f>SUMIFS(E2:E25,C2:C25,0,D2:D25,1)</f>
        <v>35</v>
      </c>
      <c r="L43">
        <f>SUMIFS(F2:F25,C2:C25,0,D2:D25,1)</f>
        <v>5</v>
      </c>
      <c r="M43">
        <f>K43/SUM(K43,L43)</f>
        <v>0.875</v>
      </c>
      <c r="N43">
        <f>SUM(L43)/SUM(L43,K43)</f>
        <v>0.125</v>
      </c>
      <c r="O43">
        <f>-(M43*LOG(M43,2)+N43*LOG(N43,2))</f>
        <v>0.5435644431995964</v>
      </c>
    </row>
    <row r="44" spans="1:22" x14ac:dyDescent="0.2">
      <c r="A44" s="1"/>
      <c r="B44" s="1"/>
      <c r="C44" s="1"/>
      <c r="D44" s="1"/>
      <c r="E44" s="1"/>
      <c r="F44" s="1"/>
      <c r="I44" t="s">
        <v>17</v>
      </c>
      <c r="J44">
        <f>J42*O42+J43*O43</f>
        <v>0.67742128382936462</v>
      </c>
      <c r="K44" t="s">
        <v>20</v>
      </c>
      <c r="L44">
        <f>J18-J44</f>
        <v>5.3982284920537693E-2</v>
      </c>
    </row>
    <row r="45" spans="1:22" x14ac:dyDescent="0.2">
      <c r="A45" s="1"/>
      <c r="B45" s="1"/>
      <c r="C45" s="1"/>
      <c r="D45" s="1"/>
      <c r="E45" s="1"/>
      <c r="F45" s="1"/>
      <c r="I45" s="7" t="s">
        <v>29</v>
      </c>
      <c r="J45" s="7"/>
      <c r="K45" s="7"/>
      <c r="L45" s="7">
        <f>MAX(L34,L39,L44)</f>
        <v>0.25418656728741984</v>
      </c>
      <c r="M45" s="7" t="s">
        <v>30</v>
      </c>
      <c r="N45" s="7"/>
      <c r="Q45" s="7"/>
      <c r="R45" s="7"/>
      <c r="S45" s="7"/>
      <c r="T45" s="7"/>
      <c r="U45" s="7"/>
      <c r="V45" s="7"/>
    </row>
    <row r="46" spans="1:22" x14ac:dyDescent="0.2">
      <c r="A46" s="1"/>
      <c r="B46" s="1"/>
      <c r="C46" s="1"/>
      <c r="D46" s="1"/>
      <c r="E46" s="1"/>
      <c r="F46" s="1"/>
    </row>
    <row r="47" spans="1:22" x14ac:dyDescent="0.2">
      <c r="A47" s="1"/>
      <c r="B47" s="1"/>
      <c r="C47" s="1"/>
      <c r="D47" s="1"/>
      <c r="E47" s="1"/>
      <c r="F47" s="1"/>
      <c r="I47" s="7" t="s">
        <v>23</v>
      </c>
      <c r="J47" s="7" t="s">
        <v>31</v>
      </c>
    </row>
    <row r="48" spans="1:22" x14ac:dyDescent="0.2">
      <c r="A48" s="1"/>
      <c r="B48" s="1"/>
      <c r="C48" s="1"/>
      <c r="D48" s="1"/>
      <c r="E48" s="1"/>
      <c r="F48" s="1"/>
      <c r="I48" s="7"/>
      <c r="J48" s="7" t="s">
        <v>28</v>
      </c>
    </row>
    <row r="49" spans="1:15" x14ac:dyDescent="0.2">
      <c r="A49" s="1"/>
      <c r="B49" s="1"/>
      <c r="C49" s="1"/>
      <c r="D49" s="1"/>
      <c r="E49" s="1"/>
      <c r="F49" s="1"/>
      <c r="I49" t="s">
        <v>13</v>
      </c>
      <c r="J49" t="s">
        <v>12</v>
      </c>
      <c r="K49" t="s">
        <v>18</v>
      </c>
      <c r="L49" t="s">
        <v>19</v>
      </c>
      <c r="M49" t="s">
        <v>15</v>
      </c>
      <c r="N49" t="s">
        <v>16</v>
      </c>
      <c r="O49" t="s">
        <v>14</v>
      </c>
    </row>
    <row r="50" spans="1:15" x14ac:dyDescent="0.2">
      <c r="A50" s="1"/>
      <c r="B50" s="1"/>
      <c r="C50" s="1"/>
      <c r="D50" s="1"/>
      <c r="E50" s="1"/>
      <c r="F50" s="1"/>
      <c r="I50">
        <v>0</v>
      </c>
      <c r="J50">
        <f>SUM(K50,L50)/SUM(K50,L50,K51,L51)</f>
        <v>0.5</v>
      </c>
      <c r="K50">
        <f>SUMIFS(E2:E25,C2:C25,1,A2:A25,0)</f>
        <v>25</v>
      </c>
      <c r="L50">
        <f>SUMIFS(F2:F25,C2:C25,1,A2:A25,0)</f>
        <v>15</v>
      </c>
      <c r="M50">
        <f>K50/SUM(K50,L50)</f>
        <v>0.625</v>
      </c>
      <c r="N50">
        <f>SUM(L50)/SUM(L50,K50)</f>
        <v>0.375</v>
      </c>
      <c r="O50">
        <f>-(M50*LOG(M50,2)+N50*LOG(N50,2))</f>
        <v>0.95443400292496494</v>
      </c>
    </row>
    <row r="51" spans="1:15" x14ac:dyDescent="0.2">
      <c r="A51" s="1"/>
      <c r="B51" s="1"/>
      <c r="C51" s="1"/>
      <c r="D51" s="1"/>
      <c r="E51" s="1"/>
      <c r="F51" s="1"/>
      <c r="I51">
        <v>1</v>
      </c>
      <c r="J51">
        <f>SUM(K51,L51)/SUM(K50,L50,K51,L51)</f>
        <v>0.5</v>
      </c>
      <c r="K51">
        <f>SUMIFS(E2:E25,C2:C25,1,A2:A25,1)</f>
        <v>25</v>
      </c>
      <c r="L51">
        <f>SUMIFS(F2:F25,C2:C25,1,A2:A25,1)</f>
        <v>15</v>
      </c>
      <c r="M51">
        <f>K51/SUM(K51,L51)</f>
        <v>0.625</v>
      </c>
      <c r="N51">
        <f>SUM(L51)/SUM(L51,K51)</f>
        <v>0.375</v>
      </c>
      <c r="O51">
        <f>-(M51*LOG(M51,2)+N51*LOG(N51,2))</f>
        <v>0.95443400292496494</v>
      </c>
    </row>
    <row r="52" spans="1:15" x14ac:dyDescent="0.2">
      <c r="A52" s="1"/>
      <c r="B52" s="1"/>
      <c r="C52" s="1"/>
      <c r="D52" s="1"/>
      <c r="E52" s="1"/>
      <c r="F52" s="1"/>
      <c r="I52" t="s">
        <v>17</v>
      </c>
      <c r="J52">
        <f>J50*O50+J51*O51</f>
        <v>0.95443400292496494</v>
      </c>
      <c r="K52" t="s">
        <v>20</v>
      </c>
      <c r="L52">
        <f>J18-J52</f>
        <v>-0.22303043417506263</v>
      </c>
    </row>
    <row r="53" spans="1:15" x14ac:dyDescent="0.2">
      <c r="A53" s="1"/>
      <c r="B53" s="1"/>
      <c r="C53" s="1"/>
      <c r="D53" s="1"/>
      <c r="E53" s="1"/>
      <c r="F53" s="1"/>
      <c r="I53" s="7"/>
      <c r="J53" s="7" t="s">
        <v>25</v>
      </c>
    </row>
    <row r="54" spans="1:15" x14ac:dyDescent="0.2">
      <c r="A54" s="1"/>
      <c r="B54" s="1"/>
      <c r="C54" s="1"/>
      <c r="D54" s="1"/>
      <c r="E54" s="1"/>
      <c r="F54" s="1"/>
      <c r="I54" t="s">
        <v>13</v>
      </c>
      <c r="J54" t="s">
        <v>12</v>
      </c>
      <c r="K54" t="s">
        <v>18</v>
      </c>
      <c r="L54" t="s">
        <v>19</v>
      </c>
      <c r="M54" t="s">
        <v>15</v>
      </c>
      <c r="N54" t="s">
        <v>16</v>
      </c>
      <c r="O54" t="s">
        <v>14</v>
      </c>
    </row>
    <row r="55" spans="1:15" x14ac:dyDescent="0.2">
      <c r="A55" s="1"/>
      <c r="B55" s="1"/>
      <c r="C55" s="1"/>
      <c r="D55" s="1"/>
      <c r="E55" s="1"/>
      <c r="F55" s="1"/>
      <c r="I55">
        <v>0</v>
      </c>
      <c r="J55">
        <f>SUM(K55,L55)/SUM(K55,L55,K56,L56)</f>
        <v>0.5</v>
      </c>
      <c r="K55">
        <f>SUMIFS(E2:E25,C2:C25,1,B2:B25,0)</f>
        <v>25</v>
      </c>
      <c r="L55">
        <f>SUMIFS(F2:F25,C2:C25,1,B2:B25,0)</f>
        <v>15</v>
      </c>
      <c r="M55">
        <f>K55/SUM(K55,L55)</f>
        <v>0.625</v>
      </c>
      <c r="N55">
        <f>SUM(L55)/SUM(L55,K55)</f>
        <v>0.375</v>
      </c>
      <c r="O55">
        <f>-(M55*LOG(M55,2)+N55*LOG(N55,2))</f>
        <v>0.95443400292496494</v>
      </c>
    </row>
    <row r="56" spans="1:15" x14ac:dyDescent="0.2">
      <c r="A56" s="1"/>
      <c r="B56" s="1"/>
      <c r="C56" s="1"/>
      <c r="D56" s="1"/>
      <c r="E56" s="1"/>
      <c r="F56" s="1"/>
      <c r="I56">
        <v>1</v>
      </c>
      <c r="J56">
        <f>SUM(K56,L56)/SUM(K55,L55,K56,L56)</f>
        <v>0.5</v>
      </c>
      <c r="K56">
        <f>SUMIFS(E2:E25,C2:C25,1,B2:B25,1)</f>
        <v>25</v>
      </c>
      <c r="L56">
        <f>SUMIFS(F2:F25,C2:C25,1,B2:B25,1)</f>
        <v>15</v>
      </c>
      <c r="M56">
        <f>K56/SUM(K56,L56)</f>
        <v>0.625</v>
      </c>
      <c r="N56">
        <f>SUM(L56)/SUM(L56,K56)</f>
        <v>0.375</v>
      </c>
      <c r="O56">
        <f>-(M56*LOG(M56,2)+N56*LOG(N56,2))</f>
        <v>0.95443400292496494</v>
      </c>
    </row>
    <row r="57" spans="1:15" x14ac:dyDescent="0.2">
      <c r="I57" t="s">
        <v>17</v>
      </c>
      <c r="J57">
        <f>J55*O55+J56*O56</f>
        <v>0.95443400292496494</v>
      </c>
      <c r="K57" t="s">
        <v>20</v>
      </c>
      <c r="L57">
        <f>J18-J57</f>
        <v>-0.22303043417506263</v>
      </c>
    </row>
    <row r="58" spans="1:15" x14ac:dyDescent="0.2">
      <c r="I58" s="7"/>
      <c r="J58" s="7" t="s">
        <v>27</v>
      </c>
    </row>
    <row r="59" spans="1:15" x14ac:dyDescent="0.2">
      <c r="I59" t="s">
        <v>13</v>
      </c>
      <c r="J59" t="s">
        <v>12</v>
      </c>
      <c r="K59" t="s">
        <v>18</v>
      </c>
      <c r="L59" t="s">
        <v>19</v>
      </c>
      <c r="M59" t="s">
        <v>15</v>
      </c>
      <c r="N59" t="s">
        <v>16</v>
      </c>
      <c r="O59" t="s">
        <v>14</v>
      </c>
    </row>
    <row r="60" spans="1:15" x14ac:dyDescent="0.2">
      <c r="I60">
        <v>0</v>
      </c>
      <c r="J60">
        <f>SUM(K60,L60)/SUM(K60,L60,K61,L61)</f>
        <v>0.5</v>
      </c>
      <c r="K60">
        <f>SUMIFS(E2:E25,C2:C25,1,D2:D25,0)</f>
        <v>30</v>
      </c>
      <c r="L60">
        <f>SUMIFS(F2:F25,C2:C25,1,D2:D25,0)</f>
        <v>10</v>
      </c>
      <c r="M60">
        <f>K60/SUM(K60,L60)</f>
        <v>0.75</v>
      </c>
      <c r="N60">
        <f>SUM(L60)/SUM(L60,K60)</f>
        <v>0.25</v>
      </c>
      <c r="O60">
        <f>-(M60*LOG(M60,2)+N60*LOG(N60,2))</f>
        <v>0.81127812445913283</v>
      </c>
    </row>
    <row r="61" spans="1:15" x14ac:dyDescent="0.2">
      <c r="I61">
        <v>1</v>
      </c>
      <c r="J61">
        <f>SUM(K61,L61)/SUM(K60,L60,K61,L61)</f>
        <v>0.5</v>
      </c>
      <c r="K61">
        <f>SUMIFS(E2:E25,C2:C25,1,D2:D25,1)</f>
        <v>20</v>
      </c>
      <c r="L61">
        <f>SUMIFS(F2:F25,C2:C25,1,D2:D25,1)</f>
        <v>20</v>
      </c>
      <c r="M61">
        <f>K61/SUM(K61,L61)</f>
        <v>0.5</v>
      </c>
      <c r="N61">
        <f>SUM(L61)/SUM(L61,K61)</f>
        <v>0.5</v>
      </c>
      <c r="O61">
        <f>-(M61*LOG(M61,2)+N61*LOG(N61,2))</f>
        <v>1</v>
      </c>
    </row>
    <row r="62" spans="1:15" x14ac:dyDescent="0.2">
      <c r="I62" t="s">
        <v>17</v>
      </c>
      <c r="J62">
        <f>J60*O60+J61*O61</f>
        <v>0.90563906222956647</v>
      </c>
      <c r="K62" t="s">
        <v>20</v>
      </c>
      <c r="L62">
        <f>J18-J62</f>
        <v>-0.17423549347966416</v>
      </c>
    </row>
    <row r="63" spans="1:15" x14ac:dyDescent="0.2">
      <c r="I63" s="7" t="s">
        <v>29</v>
      </c>
      <c r="J63" s="7"/>
      <c r="K63" s="7"/>
      <c r="L63" s="7">
        <f>MAX(L52,L57,L62)</f>
        <v>-0.17423549347966416</v>
      </c>
      <c r="M63" s="7" t="s">
        <v>32</v>
      </c>
      <c r="N63" s="7"/>
    </row>
    <row r="65" spans="9:15" x14ac:dyDescent="0.2">
      <c r="I65" s="7" t="s">
        <v>23</v>
      </c>
      <c r="J65" s="7" t="s">
        <v>33</v>
      </c>
    </row>
    <row r="66" spans="9:15" x14ac:dyDescent="0.2">
      <c r="I66" s="7"/>
      <c r="J66" s="7" t="s">
        <v>28</v>
      </c>
    </row>
    <row r="67" spans="9:15" x14ac:dyDescent="0.2">
      <c r="I67" t="s">
        <v>13</v>
      </c>
      <c r="J67" t="s">
        <v>12</v>
      </c>
      <c r="K67" t="s">
        <v>18</v>
      </c>
      <c r="L67" t="s">
        <v>19</v>
      </c>
      <c r="M67" t="s">
        <v>15</v>
      </c>
      <c r="N67" t="s">
        <v>16</v>
      </c>
      <c r="O67" t="s">
        <v>14</v>
      </c>
    </row>
    <row r="68" spans="9:15" x14ac:dyDescent="0.2">
      <c r="I68">
        <v>0</v>
      </c>
      <c r="J68">
        <f>SUM(K68,L68)/SUM(K68,L68,K69,L69)</f>
        <v>0.5</v>
      </c>
      <c r="K68">
        <f>SUMIFS(E2:E25,C2:C25,2,A2:A25,0)</f>
        <v>10</v>
      </c>
      <c r="L68">
        <f>SUMIFS(F2:F25,C2:C25,2,A2:A25,0)</f>
        <v>30</v>
      </c>
      <c r="M68">
        <f>K68/SUM(K68,L68)</f>
        <v>0.25</v>
      </c>
      <c r="N68">
        <f>SUM(L68)/SUM(L68,K68)</f>
        <v>0.75</v>
      </c>
      <c r="O68">
        <f>-(M68*LOG(M68,2)+N68*LOG(N68,2))</f>
        <v>0.81127812445913283</v>
      </c>
    </row>
    <row r="69" spans="9:15" x14ac:dyDescent="0.2">
      <c r="I69">
        <v>1</v>
      </c>
      <c r="J69">
        <f>SUM(K69,L69)/SUM(K68,L68,K69,L69)</f>
        <v>0.5</v>
      </c>
      <c r="K69">
        <f>SUMIFS(E2:E25,C2:C25,2,A2:A25,1)</f>
        <v>0</v>
      </c>
      <c r="L69">
        <f>SUMIFS(F2:F25,C2:C25,2,A2:A25,1)</f>
        <v>40</v>
      </c>
      <c r="M69">
        <f>K69/SUM(K69,L69)</f>
        <v>0</v>
      </c>
      <c r="N69">
        <f>SUM(L69)/SUM(L69,K69)</f>
        <v>1</v>
      </c>
      <c r="O69">
        <v>0</v>
      </c>
    </row>
    <row r="70" spans="9:15" x14ac:dyDescent="0.2">
      <c r="I70" t="s">
        <v>17</v>
      </c>
      <c r="J70">
        <f>J68*O68+J69*O69</f>
        <v>0.40563906222956642</v>
      </c>
      <c r="K70" t="s">
        <v>20</v>
      </c>
      <c r="L70">
        <f>J18-J70</f>
        <v>0.32576450652033589</v>
      </c>
    </row>
    <row r="71" spans="9:15" x14ac:dyDescent="0.2">
      <c r="I71" s="7"/>
      <c r="J71" s="7" t="s">
        <v>25</v>
      </c>
    </row>
    <row r="72" spans="9:15" x14ac:dyDescent="0.2">
      <c r="I72" t="s">
        <v>13</v>
      </c>
      <c r="J72" t="s">
        <v>12</v>
      </c>
      <c r="K72" t="s">
        <v>18</v>
      </c>
      <c r="L72" t="s">
        <v>19</v>
      </c>
      <c r="M72" t="s">
        <v>15</v>
      </c>
      <c r="N72" t="s">
        <v>16</v>
      </c>
      <c r="O72" t="s">
        <v>14</v>
      </c>
    </row>
    <row r="73" spans="9:15" x14ac:dyDescent="0.2">
      <c r="I73">
        <v>0</v>
      </c>
      <c r="J73">
        <f>SUM(K73,L73)/SUM(K73,L73,K74,L74)</f>
        <v>0.5</v>
      </c>
      <c r="K73">
        <f>SUMIFS(E2:E25,C2:C25,2,B2:B25,0)</f>
        <v>0</v>
      </c>
      <c r="L73">
        <f>SUMIFS(F2:F25,C2:C25,2,B2:B25,0)</f>
        <v>40</v>
      </c>
      <c r="M73">
        <f>K73/SUM(K73,L73)</f>
        <v>0</v>
      </c>
      <c r="N73">
        <f>SUM(L73)/SUM(L73,K73)</f>
        <v>1</v>
      </c>
      <c r="O73">
        <v>0</v>
      </c>
    </row>
    <row r="74" spans="9:15" x14ac:dyDescent="0.2">
      <c r="I74">
        <v>1</v>
      </c>
      <c r="J74">
        <f>SUM(K74,L74)/SUM(K73,L73,K74,L74)</f>
        <v>0.5</v>
      </c>
      <c r="K74">
        <f>SUMIFS(E2:E25,C2:C25,2,B2:B25,1)</f>
        <v>10</v>
      </c>
      <c r="L74">
        <f>SUMIFS(F2:F25,C2:C25,2,B2:B25,1)</f>
        <v>30</v>
      </c>
      <c r="M74">
        <f>K74/SUM(K74,L74)</f>
        <v>0.25</v>
      </c>
      <c r="N74">
        <f>SUM(L74)/SUM(L74,K74)</f>
        <v>0.75</v>
      </c>
      <c r="O74">
        <f>-(M74*LOG(M74,2)+N74*LOG(N74,2))</f>
        <v>0.81127812445913283</v>
      </c>
    </row>
    <row r="75" spans="9:15" x14ac:dyDescent="0.2">
      <c r="I75" t="s">
        <v>17</v>
      </c>
      <c r="J75">
        <f>J73*O73+J74*O74</f>
        <v>0.40563906222956642</v>
      </c>
      <c r="K75" t="s">
        <v>20</v>
      </c>
      <c r="L75">
        <f>J18-J75</f>
        <v>0.32576450652033589</v>
      </c>
    </row>
    <row r="76" spans="9:15" x14ac:dyDescent="0.2">
      <c r="I76" s="7"/>
      <c r="J76" s="7" t="s">
        <v>27</v>
      </c>
    </row>
    <row r="77" spans="9:15" x14ac:dyDescent="0.2">
      <c r="I77" t="s">
        <v>13</v>
      </c>
      <c r="J77" t="s">
        <v>12</v>
      </c>
      <c r="K77" t="s">
        <v>18</v>
      </c>
      <c r="L77" t="s">
        <v>19</v>
      </c>
      <c r="M77" t="s">
        <v>15</v>
      </c>
      <c r="N77" t="s">
        <v>16</v>
      </c>
      <c r="O77" t="s">
        <v>14</v>
      </c>
    </row>
    <row r="78" spans="9:15" x14ac:dyDescent="0.2">
      <c r="I78">
        <v>0</v>
      </c>
      <c r="J78">
        <f>SUM(K78,L78)/SUM(K78,L78,K79,L79)</f>
        <v>0.5</v>
      </c>
      <c r="K78">
        <f>SUMIFS(E2:E25,C2:C25,2,D2:D25,0)</f>
        <v>10</v>
      </c>
      <c r="L78">
        <f>SUMIFS(F2:F25,C2:C25,2,D2:D25,0)</f>
        <v>30</v>
      </c>
      <c r="M78">
        <f>K78/SUM(K78,L78)</f>
        <v>0.25</v>
      </c>
      <c r="N78">
        <f>SUM(L78)/SUM(L78,K78)</f>
        <v>0.75</v>
      </c>
      <c r="O78">
        <f>-(M78*LOG(M78,2)+N78*LOG(N78,2))</f>
        <v>0.81127812445913283</v>
      </c>
    </row>
    <row r="79" spans="9:15" x14ac:dyDescent="0.2">
      <c r="I79">
        <v>1</v>
      </c>
      <c r="J79">
        <f>SUM(K79,L79)/SUM(K78,L78,K79,L79)</f>
        <v>0.5</v>
      </c>
      <c r="K79">
        <f>SUMIFS(E2:E25,C2:C25,2,D2:D25,1)</f>
        <v>0</v>
      </c>
      <c r="L79">
        <f>SUMIFS(F2:F25,C2:C25,2,D2:D25,1)</f>
        <v>40</v>
      </c>
      <c r="M79">
        <f>K79/SUM(K79,L79)</f>
        <v>0</v>
      </c>
      <c r="N79">
        <f>SUM(L79)/SUM(L79,K79)</f>
        <v>1</v>
      </c>
      <c r="O79">
        <v>0</v>
      </c>
    </row>
    <row r="80" spans="9:15" x14ac:dyDescent="0.2">
      <c r="I80" t="s">
        <v>17</v>
      </c>
      <c r="J80">
        <f>J78*O78+J79*O79</f>
        <v>0.40563906222956642</v>
      </c>
      <c r="K80" t="s">
        <v>20</v>
      </c>
      <c r="L80">
        <f>J18-J80</f>
        <v>0.32576450652033589</v>
      </c>
    </row>
    <row r="81" spans="9:14" x14ac:dyDescent="0.2">
      <c r="I81" s="7" t="s">
        <v>29</v>
      </c>
      <c r="J81" s="7"/>
      <c r="K81" s="7"/>
      <c r="L81" s="7">
        <f>MAX(L70,L75,L80)</f>
        <v>0.32576450652033589</v>
      </c>
      <c r="M81" s="7" t="s">
        <v>34</v>
      </c>
      <c r="N81" s="7"/>
    </row>
  </sheetData>
  <sortState xmlns:xlrd2="http://schemas.microsoft.com/office/spreadsheetml/2017/richdata2" ref="A31:F56">
    <sortCondition ref="C31:C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dcterms:created xsi:type="dcterms:W3CDTF">2020-05-29T10:10:28Z</dcterms:created>
</cp:coreProperties>
</file>