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4.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Ex5.xml" ContentType="application/vnd.ms-office.chartex+xml"/>
  <Override PartName="/xl/charts/style9.xml" ContentType="application/vnd.ms-office.chartstyle+xml"/>
  <Override PartName="/xl/charts/colors9.xml" ContentType="application/vnd.ms-office.chartcolorstyle+xml"/>
  <Override PartName="/xl/charts/chartEx6.xml" ContentType="application/vnd.ms-office.chartex+xml"/>
  <Override PartName="/xl/charts/style10.xml" ContentType="application/vnd.ms-office.chartstyle+xml"/>
  <Override PartName="/xl/charts/colors10.xml" ContentType="application/vnd.ms-office.chartcolorstyle+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6.xml" ContentType="application/vnd.openxmlformats-officedocument.drawingml.chart+xml"/>
  <Override PartName="/xl/charts/style13.xml" ContentType="application/vnd.ms-office.chartstyle+xml"/>
  <Override PartName="/xl/charts/colors13.xml" ContentType="application/vnd.ms-office.chartcolorstyle+xml"/>
  <Override PartName="/xl/charts/chart7.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b0d074f83d9bf64e/Desktop/Masai/Project/GitHub_Covid/"/>
    </mc:Choice>
  </mc:AlternateContent>
  <xr:revisionPtr revIDLastSave="81" documentId="13_ncr:1_{0304BCA9-E0AE-4AD3-A59C-5681F39CD820}" xr6:coauthVersionLast="47" xr6:coauthVersionMax="47" xr10:uidLastSave="{ED859076-064D-47A6-8F23-1708ABBEE85D}"/>
  <bookViews>
    <workbookView xWindow="-110" yWindow="-110" windowWidth="19420" windowHeight="10300" activeTab="4" xr2:uid="{00000000-000D-0000-FFFF-FFFF00000000}"/>
  </bookViews>
  <sheets>
    <sheet name="Data_1" sheetId="1" r:id="rId1"/>
    <sheet name="Data_2" sheetId="4" r:id="rId2"/>
    <sheet name="Data_3" sheetId="5" r:id="rId3"/>
    <sheet name="Final" sheetId="2" r:id="rId4"/>
    <sheet name="Weekly Comparison" sheetId="3" r:id="rId5"/>
    <sheet name="Statewise Effect" sheetId="6" r:id="rId6"/>
    <sheet name="Testing Ratio" sheetId="7" r:id="rId7"/>
  </sheets>
  <definedNames>
    <definedName name="_xlnm._FilterDatabase" localSheetId="1" hidden="1">Data_2!$A$1:$J$614</definedName>
    <definedName name="_xlnm._FilterDatabase" localSheetId="2" hidden="1">Data_3!$A$1:$L$708</definedName>
    <definedName name="_xlchart.v5.0" hidden="1">Data_3!$AS$5</definedName>
    <definedName name="_xlchart.v5.1" hidden="1">Data_3!$AS$6:$AS$41</definedName>
    <definedName name="_xlchart.v5.10" hidden="1">Data_3!$AK$5</definedName>
    <definedName name="_xlchart.v5.11" hidden="1">Data_3!$AK$6:$AK$41</definedName>
    <definedName name="_xlchart.v5.12" hidden="1">Data_3!$AM$5</definedName>
    <definedName name="_xlchart.v5.13" hidden="1">Data_3!$AM$6:$AM$41</definedName>
    <definedName name="_xlchart.v5.14" hidden="1">Data_3!$AN$5</definedName>
    <definedName name="_xlchart.v5.15" hidden="1">Data_3!$AN$6:$AN$41</definedName>
    <definedName name="_xlchart.v5.16" hidden="1">Data_3!$AP$5</definedName>
    <definedName name="_xlchart.v5.17" hidden="1">Data_3!$AP$6:$AP$41</definedName>
    <definedName name="_xlchart.v5.18" hidden="1">Data_3!$AQ$5</definedName>
    <definedName name="_xlchart.v5.19" hidden="1">Data_3!$AQ$6:$AQ$41</definedName>
    <definedName name="_xlchart.v5.2" hidden="1">Data_3!$AT$5</definedName>
    <definedName name="_xlchart.v5.20" hidden="1">Data_3!$AY$5</definedName>
    <definedName name="_xlchart.v5.21" hidden="1">Data_3!$AY$6:$AY$41</definedName>
    <definedName name="_xlchart.v5.22" hidden="1">Data_3!$AZ$5</definedName>
    <definedName name="_xlchart.v5.23" hidden="1">Data_3!$AZ$6:$AZ$41</definedName>
    <definedName name="_xlchart.v5.24" hidden="1">Data_3!$AV$5</definedName>
    <definedName name="_xlchart.v5.25" hidden="1">Data_3!$AV$6:$AV$41</definedName>
    <definedName name="_xlchart.v5.26" hidden="1">Data_3!$AW$5</definedName>
    <definedName name="_xlchart.v5.27" hidden="1">Data_3!$AW$6:$AW$41</definedName>
    <definedName name="_xlchart.v5.3" hidden="1">Data_3!$AT$6:$AT$41</definedName>
    <definedName name="_xlchart.v5.4" hidden="1">Data_3!$AG$5</definedName>
    <definedName name="_xlchart.v5.5" hidden="1">Data_3!$AG$6:$AG$41</definedName>
    <definedName name="_xlchart.v5.6" hidden="1">Data_3!$AH$5</definedName>
    <definedName name="_xlchart.v5.7" hidden="1">Data_3!$AH$6:$AH$41</definedName>
    <definedName name="_xlchart.v5.8" hidden="1">Data_3!$AJ$5</definedName>
    <definedName name="_xlchart.v5.9" hidden="1">Data_3!$AJ$6:$AJ$41</definedName>
    <definedName name="Slicer_MonthName">#N/A</definedName>
    <definedName name="Slicer_MonthName1">#N/A</definedName>
    <definedName name="Slicer_MonthName2">#N/A</definedName>
    <definedName name="Slicer_Statefilter">#N/A</definedName>
    <definedName name="Slicer_week_of_month1">#N/A</definedName>
    <definedName name="Slicer_week_of_month2">#N/A</definedName>
    <definedName name="Slicer_year">#N/A</definedName>
    <definedName name="Slicer_year1">#N/A</definedName>
    <definedName name="Slicer_year2">#N/A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5" i="5" l="1"/>
  <c r="AY5" i="5"/>
  <c r="AW5" i="5"/>
  <c r="AV5" i="5"/>
  <c r="AT5" i="5"/>
  <c r="AS5" i="5"/>
  <c r="AQ5" i="5"/>
  <c r="AP5" i="5"/>
  <c r="AN5" i="5"/>
  <c r="AM5" i="5"/>
  <c r="AK5" i="5"/>
  <c r="AJ5" i="5"/>
  <c r="AH5" i="5"/>
  <c r="AG5" i="5"/>
  <c r="Y6" i="5"/>
  <c r="AH6" i="5" s="1"/>
  <c r="Z6" i="5"/>
  <c r="AK6" i="5" s="1"/>
  <c r="AA6" i="5"/>
  <c r="AN6" i="5" s="1"/>
  <c r="AB6" i="5"/>
  <c r="AQ6" i="5" s="1"/>
  <c r="AC6" i="5"/>
  <c r="AT6" i="5" s="1"/>
  <c r="AD6" i="5"/>
  <c r="AW6" i="5" s="1"/>
  <c r="AE6" i="5"/>
  <c r="AZ6" i="5" s="1"/>
  <c r="Y7" i="5"/>
  <c r="AH7" i="5" s="1"/>
  <c r="Z7" i="5"/>
  <c r="AK7" i="5" s="1"/>
  <c r="AA7" i="5"/>
  <c r="AN7" i="5" s="1"/>
  <c r="AB7" i="5"/>
  <c r="AQ7" i="5" s="1"/>
  <c r="AC7" i="5"/>
  <c r="AT7" i="5" s="1"/>
  <c r="AD7" i="5"/>
  <c r="AW7" i="5" s="1"/>
  <c r="AE7" i="5"/>
  <c r="AZ7" i="5" s="1"/>
  <c r="Y8" i="5"/>
  <c r="AH8" i="5" s="1"/>
  <c r="Z8" i="5"/>
  <c r="AK8" i="5" s="1"/>
  <c r="AA8" i="5"/>
  <c r="AN8" i="5" s="1"/>
  <c r="AB8" i="5"/>
  <c r="AQ8" i="5" s="1"/>
  <c r="AC8" i="5"/>
  <c r="AT8" i="5" s="1"/>
  <c r="AD8" i="5"/>
  <c r="AW8" i="5" s="1"/>
  <c r="AE8" i="5"/>
  <c r="AZ8" i="5" s="1"/>
  <c r="Y9" i="5"/>
  <c r="AH9" i="5" s="1"/>
  <c r="Z9" i="5"/>
  <c r="AK9" i="5" s="1"/>
  <c r="AA9" i="5"/>
  <c r="AN9" i="5" s="1"/>
  <c r="AB9" i="5"/>
  <c r="AQ9" i="5" s="1"/>
  <c r="AC9" i="5"/>
  <c r="AT9" i="5" s="1"/>
  <c r="AD9" i="5"/>
  <c r="AW9" i="5" s="1"/>
  <c r="AE9" i="5"/>
  <c r="AZ9" i="5" s="1"/>
  <c r="Y10" i="5"/>
  <c r="AH10" i="5" s="1"/>
  <c r="Z10" i="5"/>
  <c r="AK10" i="5" s="1"/>
  <c r="AA10" i="5"/>
  <c r="AN10" i="5" s="1"/>
  <c r="AB10" i="5"/>
  <c r="AQ10" i="5" s="1"/>
  <c r="AC10" i="5"/>
  <c r="AT10" i="5" s="1"/>
  <c r="AD10" i="5"/>
  <c r="AW10" i="5" s="1"/>
  <c r="AE10" i="5"/>
  <c r="AZ10" i="5" s="1"/>
  <c r="Y11" i="5"/>
  <c r="AH11" i="5" s="1"/>
  <c r="Z11" i="5"/>
  <c r="AK11" i="5" s="1"/>
  <c r="AA11" i="5"/>
  <c r="AN11" i="5" s="1"/>
  <c r="AB11" i="5"/>
  <c r="AQ11" i="5" s="1"/>
  <c r="AC11" i="5"/>
  <c r="AT11" i="5" s="1"/>
  <c r="AD11" i="5"/>
  <c r="AW11" i="5" s="1"/>
  <c r="AE11" i="5"/>
  <c r="AZ11" i="5" s="1"/>
  <c r="Y12" i="5"/>
  <c r="AH12" i="5" s="1"/>
  <c r="Z12" i="5"/>
  <c r="AK12" i="5" s="1"/>
  <c r="AA12" i="5"/>
  <c r="AN12" i="5" s="1"/>
  <c r="AB12" i="5"/>
  <c r="AQ12" i="5" s="1"/>
  <c r="AC12" i="5"/>
  <c r="AT12" i="5" s="1"/>
  <c r="AD12" i="5"/>
  <c r="AW12" i="5" s="1"/>
  <c r="AE12" i="5"/>
  <c r="AZ12" i="5" s="1"/>
  <c r="Y13" i="5"/>
  <c r="AH13" i="5" s="1"/>
  <c r="Z13" i="5"/>
  <c r="AK13" i="5" s="1"/>
  <c r="AA13" i="5"/>
  <c r="AN13" i="5" s="1"/>
  <c r="AB13" i="5"/>
  <c r="AQ13" i="5" s="1"/>
  <c r="AC13" i="5"/>
  <c r="AT13" i="5" s="1"/>
  <c r="AD13" i="5"/>
  <c r="AW13" i="5" s="1"/>
  <c r="AE13" i="5"/>
  <c r="AZ13" i="5" s="1"/>
  <c r="Y14" i="5"/>
  <c r="AH14" i="5" s="1"/>
  <c r="Z14" i="5"/>
  <c r="AK14" i="5" s="1"/>
  <c r="AA14" i="5"/>
  <c r="AN14" i="5" s="1"/>
  <c r="AB14" i="5"/>
  <c r="AQ14" i="5" s="1"/>
  <c r="AC14" i="5"/>
  <c r="AT14" i="5" s="1"/>
  <c r="AD14" i="5"/>
  <c r="AW14" i="5" s="1"/>
  <c r="AE14" i="5"/>
  <c r="AZ14" i="5" s="1"/>
  <c r="Y15" i="5"/>
  <c r="AH15" i="5" s="1"/>
  <c r="Z15" i="5"/>
  <c r="AK15" i="5" s="1"/>
  <c r="AA15" i="5"/>
  <c r="AN15" i="5" s="1"/>
  <c r="AB15" i="5"/>
  <c r="AQ15" i="5" s="1"/>
  <c r="AC15" i="5"/>
  <c r="AT15" i="5" s="1"/>
  <c r="AD15" i="5"/>
  <c r="AW15" i="5" s="1"/>
  <c r="AE15" i="5"/>
  <c r="AZ15" i="5" s="1"/>
  <c r="Y16" i="5"/>
  <c r="AH16" i="5" s="1"/>
  <c r="Z16" i="5"/>
  <c r="AK16" i="5" s="1"/>
  <c r="AA16" i="5"/>
  <c r="AN16" i="5" s="1"/>
  <c r="AB16" i="5"/>
  <c r="AQ16" i="5" s="1"/>
  <c r="AC16" i="5"/>
  <c r="AT16" i="5" s="1"/>
  <c r="AD16" i="5"/>
  <c r="AW16" i="5" s="1"/>
  <c r="AE16" i="5"/>
  <c r="AZ16" i="5" s="1"/>
  <c r="Y17" i="5"/>
  <c r="AH17" i="5" s="1"/>
  <c r="Z17" i="5"/>
  <c r="AK17" i="5" s="1"/>
  <c r="AA17" i="5"/>
  <c r="AN17" i="5" s="1"/>
  <c r="AB17" i="5"/>
  <c r="AQ17" i="5" s="1"/>
  <c r="AC17" i="5"/>
  <c r="AT17" i="5" s="1"/>
  <c r="AD17" i="5"/>
  <c r="AW17" i="5" s="1"/>
  <c r="AE17" i="5"/>
  <c r="AZ17" i="5" s="1"/>
  <c r="Y18" i="5"/>
  <c r="AH18" i="5" s="1"/>
  <c r="Z18" i="5"/>
  <c r="AK18" i="5" s="1"/>
  <c r="AA18" i="5"/>
  <c r="AN18" i="5" s="1"/>
  <c r="AB18" i="5"/>
  <c r="AQ18" i="5" s="1"/>
  <c r="AC18" i="5"/>
  <c r="AT18" i="5" s="1"/>
  <c r="AD18" i="5"/>
  <c r="AW18" i="5" s="1"/>
  <c r="AE18" i="5"/>
  <c r="AZ18" i="5" s="1"/>
  <c r="Y19" i="5"/>
  <c r="AH19" i="5" s="1"/>
  <c r="Z19" i="5"/>
  <c r="AK19" i="5" s="1"/>
  <c r="AA19" i="5"/>
  <c r="AN19" i="5" s="1"/>
  <c r="AB19" i="5"/>
  <c r="AQ19" i="5" s="1"/>
  <c r="AC19" i="5"/>
  <c r="AT19" i="5" s="1"/>
  <c r="AD19" i="5"/>
  <c r="AW19" i="5" s="1"/>
  <c r="AE19" i="5"/>
  <c r="AZ19" i="5" s="1"/>
  <c r="Y20" i="5"/>
  <c r="AH20" i="5" s="1"/>
  <c r="Z20" i="5"/>
  <c r="AK20" i="5" s="1"/>
  <c r="AA20" i="5"/>
  <c r="AN20" i="5" s="1"/>
  <c r="AB20" i="5"/>
  <c r="AQ20" i="5" s="1"/>
  <c r="AC20" i="5"/>
  <c r="AT20" i="5" s="1"/>
  <c r="AD20" i="5"/>
  <c r="AW20" i="5" s="1"/>
  <c r="AE20" i="5"/>
  <c r="AZ20" i="5" s="1"/>
  <c r="Y21" i="5"/>
  <c r="AH21" i="5" s="1"/>
  <c r="Z21" i="5"/>
  <c r="AK21" i="5" s="1"/>
  <c r="AA21" i="5"/>
  <c r="AN21" i="5" s="1"/>
  <c r="AB21" i="5"/>
  <c r="AQ21" i="5" s="1"/>
  <c r="AC21" i="5"/>
  <c r="AT21" i="5" s="1"/>
  <c r="AD21" i="5"/>
  <c r="AW21" i="5" s="1"/>
  <c r="AE21" i="5"/>
  <c r="AZ21" i="5" s="1"/>
  <c r="Y22" i="5"/>
  <c r="AH22" i="5" s="1"/>
  <c r="Z22" i="5"/>
  <c r="AK22" i="5" s="1"/>
  <c r="AA22" i="5"/>
  <c r="AN22" i="5" s="1"/>
  <c r="AB22" i="5"/>
  <c r="AQ22" i="5" s="1"/>
  <c r="AC22" i="5"/>
  <c r="AT22" i="5" s="1"/>
  <c r="AD22" i="5"/>
  <c r="AW22" i="5" s="1"/>
  <c r="AE22" i="5"/>
  <c r="AZ22" i="5" s="1"/>
  <c r="Y23" i="5"/>
  <c r="AH23" i="5" s="1"/>
  <c r="Z23" i="5"/>
  <c r="AK23" i="5" s="1"/>
  <c r="AA23" i="5"/>
  <c r="AN23" i="5" s="1"/>
  <c r="AB23" i="5"/>
  <c r="AQ23" i="5" s="1"/>
  <c r="AC23" i="5"/>
  <c r="AT23" i="5" s="1"/>
  <c r="AD23" i="5"/>
  <c r="AW23" i="5" s="1"/>
  <c r="AE23" i="5"/>
  <c r="AZ23" i="5" s="1"/>
  <c r="Y24" i="5"/>
  <c r="AH24" i="5" s="1"/>
  <c r="Z24" i="5"/>
  <c r="AK24" i="5" s="1"/>
  <c r="AA24" i="5"/>
  <c r="AN24" i="5" s="1"/>
  <c r="AB24" i="5"/>
  <c r="AQ24" i="5" s="1"/>
  <c r="AC24" i="5"/>
  <c r="AT24" i="5" s="1"/>
  <c r="AD24" i="5"/>
  <c r="AW24" i="5" s="1"/>
  <c r="AE24" i="5"/>
  <c r="AZ24" i="5" s="1"/>
  <c r="Y25" i="5"/>
  <c r="AH25" i="5" s="1"/>
  <c r="Z25" i="5"/>
  <c r="AK25" i="5" s="1"/>
  <c r="AA25" i="5"/>
  <c r="AN25" i="5" s="1"/>
  <c r="AB25" i="5"/>
  <c r="AQ25" i="5" s="1"/>
  <c r="AC25" i="5"/>
  <c r="AT25" i="5" s="1"/>
  <c r="AD25" i="5"/>
  <c r="AW25" i="5" s="1"/>
  <c r="AE25" i="5"/>
  <c r="AZ25" i="5" s="1"/>
  <c r="Y26" i="5"/>
  <c r="AH26" i="5" s="1"/>
  <c r="Z26" i="5"/>
  <c r="AK26" i="5" s="1"/>
  <c r="AA26" i="5"/>
  <c r="AN26" i="5" s="1"/>
  <c r="AB26" i="5"/>
  <c r="AQ26" i="5" s="1"/>
  <c r="AC26" i="5"/>
  <c r="AT26" i="5" s="1"/>
  <c r="AD26" i="5"/>
  <c r="AW26" i="5" s="1"/>
  <c r="AE26" i="5"/>
  <c r="AZ26" i="5" s="1"/>
  <c r="Y27" i="5"/>
  <c r="AH27" i="5" s="1"/>
  <c r="Z27" i="5"/>
  <c r="AK27" i="5" s="1"/>
  <c r="AA27" i="5"/>
  <c r="AN27" i="5" s="1"/>
  <c r="AB27" i="5"/>
  <c r="AQ27" i="5" s="1"/>
  <c r="AC27" i="5"/>
  <c r="AT27" i="5" s="1"/>
  <c r="AD27" i="5"/>
  <c r="AW27" i="5" s="1"/>
  <c r="AE27" i="5"/>
  <c r="AZ27" i="5" s="1"/>
  <c r="Y28" i="5"/>
  <c r="AH28" i="5" s="1"/>
  <c r="Z28" i="5"/>
  <c r="AK28" i="5" s="1"/>
  <c r="AA28" i="5"/>
  <c r="AN28" i="5" s="1"/>
  <c r="AB28" i="5"/>
  <c r="AQ28" i="5" s="1"/>
  <c r="AC28" i="5"/>
  <c r="AT28" i="5" s="1"/>
  <c r="AD28" i="5"/>
  <c r="AW28" i="5" s="1"/>
  <c r="AE28" i="5"/>
  <c r="AZ28" i="5" s="1"/>
  <c r="Y29" i="5"/>
  <c r="AH29" i="5" s="1"/>
  <c r="Z29" i="5"/>
  <c r="AK29" i="5" s="1"/>
  <c r="AA29" i="5"/>
  <c r="AN29" i="5" s="1"/>
  <c r="AB29" i="5"/>
  <c r="AQ29" i="5" s="1"/>
  <c r="AC29" i="5"/>
  <c r="AT29" i="5" s="1"/>
  <c r="AD29" i="5"/>
  <c r="AW29" i="5" s="1"/>
  <c r="AE29" i="5"/>
  <c r="AZ29" i="5" s="1"/>
  <c r="Y30" i="5"/>
  <c r="AH30" i="5" s="1"/>
  <c r="Z30" i="5"/>
  <c r="AK30" i="5" s="1"/>
  <c r="AA30" i="5"/>
  <c r="AN30" i="5" s="1"/>
  <c r="AB30" i="5"/>
  <c r="AQ30" i="5" s="1"/>
  <c r="AC30" i="5"/>
  <c r="AT30" i="5" s="1"/>
  <c r="AD30" i="5"/>
  <c r="AW30" i="5" s="1"/>
  <c r="AE30" i="5"/>
  <c r="AZ30" i="5" s="1"/>
  <c r="Y31" i="5"/>
  <c r="AH31" i="5" s="1"/>
  <c r="Z31" i="5"/>
  <c r="AK31" i="5" s="1"/>
  <c r="AA31" i="5"/>
  <c r="AN31" i="5" s="1"/>
  <c r="AB31" i="5"/>
  <c r="AQ31" i="5" s="1"/>
  <c r="AC31" i="5"/>
  <c r="AT31" i="5" s="1"/>
  <c r="AD31" i="5"/>
  <c r="AW31" i="5" s="1"/>
  <c r="AE31" i="5"/>
  <c r="AZ31" i="5" s="1"/>
  <c r="Y32" i="5"/>
  <c r="AH32" i="5" s="1"/>
  <c r="Z32" i="5"/>
  <c r="AK32" i="5" s="1"/>
  <c r="AA32" i="5"/>
  <c r="AN32" i="5" s="1"/>
  <c r="AB32" i="5"/>
  <c r="AQ32" i="5" s="1"/>
  <c r="AC32" i="5"/>
  <c r="AT32" i="5" s="1"/>
  <c r="AD32" i="5"/>
  <c r="AW32" i="5" s="1"/>
  <c r="AE32" i="5"/>
  <c r="AZ32" i="5" s="1"/>
  <c r="Y33" i="5"/>
  <c r="AH33" i="5" s="1"/>
  <c r="Z33" i="5"/>
  <c r="AK33" i="5" s="1"/>
  <c r="AA33" i="5"/>
  <c r="AN33" i="5" s="1"/>
  <c r="AB33" i="5"/>
  <c r="AQ33" i="5" s="1"/>
  <c r="AC33" i="5"/>
  <c r="AT33" i="5" s="1"/>
  <c r="AD33" i="5"/>
  <c r="AW33" i="5" s="1"/>
  <c r="AE33" i="5"/>
  <c r="AZ33" i="5" s="1"/>
  <c r="Y34" i="5"/>
  <c r="AH34" i="5" s="1"/>
  <c r="Z34" i="5"/>
  <c r="AK34" i="5" s="1"/>
  <c r="AA34" i="5"/>
  <c r="AN34" i="5" s="1"/>
  <c r="AB34" i="5"/>
  <c r="AQ34" i="5" s="1"/>
  <c r="AC34" i="5"/>
  <c r="AT34" i="5" s="1"/>
  <c r="AD34" i="5"/>
  <c r="AW34" i="5" s="1"/>
  <c r="AE34" i="5"/>
  <c r="AZ34" i="5" s="1"/>
  <c r="Y35" i="5"/>
  <c r="AH35" i="5" s="1"/>
  <c r="Z35" i="5"/>
  <c r="AK35" i="5" s="1"/>
  <c r="AA35" i="5"/>
  <c r="AN35" i="5" s="1"/>
  <c r="AB35" i="5"/>
  <c r="AQ35" i="5" s="1"/>
  <c r="AC35" i="5"/>
  <c r="AT35" i="5" s="1"/>
  <c r="AD35" i="5"/>
  <c r="AW35" i="5" s="1"/>
  <c r="AE35" i="5"/>
  <c r="AZ35" i="5" s="1"/>
  <c r="Y36" i="5"/>
  <c r="AH36" i="5" s="1"/>
  <c r="Z36" i="5"/>
  <c r="AK36" i="5" s="1"/>
  <c r="AA36" i="5"/>
  <c r="AN36" i="5" s="1"/>
  <c r="AB36" i="5"/>
  <c r="AQ36" i="5" s="1"/>
  <c r="AC36" i="5"/>
  <c r="AT36" i="5" s="1"/>
  <c r="AD36" i="5"/>
  <c r="AW36" i="5" s="1"/>
  <c r="AE36" i="5"/>
  <c r="AZ36" i="5" s="1"/>
  <c r="Y37" i="5"/>
  <c r="AH37" i="5" s="1"/>
  <c r="Z37" i="5"/>
  <c r="AK37" i="5" s="1"/>
  <c r="AA37" i="5"/>
  <c r="AN37" i="5" s="1"/>
  <c r="AB37" i="5"/>
  <c r="AQ37" i="5" s="1"/>
  <c r="AC37" i="5"/>
  <c r="AT37" i="5" s="1"/>
  <c r="AD37" i="5"/>
  <c r="AW37" i="5" s="1"/>
  <c r="AE37" i="5"/>
  <c r="AZ37" i="5" s="1"/>
  <c r="Y38" i="5"/>
  <c r="AH38" i="5" s="1"/>
  <c r="Z38" i="5"/>
  <c r="AK38" i="5" s="1"/>
  <c r="AA38" i="5"/>
  <c r="AN38" i="5" s="1"/>
  <c r="AB38" i="5"/>
  <c r="AQ38" i="5" s="1"/>
  <c r="AC38" i="5"/>
  <c r="AT38" i="5" s="1"/>
  <c r="AD38" i="5"/>
  <c r="AW38" i="5" s="1"/>
  <c r="AE38" i="5"/>
  <c r="AZ38" i="5" s="1"/>
  <c r="Y39" i="5"/>
  <c r="AH39" i="5" s="1"/>
  <c r="Z39" i="5"/>
  <c r="AK39" i="5" s="1"/>
  <c r="AA39" i="5"/>
  <c r="AN39" i="5" s="1"/>
  <c r="AB39" i="5"/>
  <c r="AQ39" i="5" s="1"/>
  <c r="AC39" i="5"/>
  <c r="AT39" i="5" s="1"/>
  <c r="AD39" i="5"/>
  <c r="AW39" i="5" s="1"/>
  <c r="AE39" i="5"/>
  <c r="AZ39" i="5" s="1"/>
  <c r="Y40" i="5"/>
  <c r="AH40" i="5" s="1"/>
  <c r="Z40" i="5"/>
  <c r="AK40" i="5" s="1"/>
  <c r="AA40" i="5"/>
  <c r="AN40" i="5" s="1"/>
  <c r="AB40" i="5"/>
  <c r="AQ40" i="5" s="1"/>
  <c r="AC40" i="5"/>
  <c r="AT40" i="5" s="1"/>
  <c r="AD40" i="5"/>
  <c r="AW40" i="5" s="1"/>
  <c r="AE40" i="5"/>
  <c r="AZ40" i="5" s="1"/>
  <c r="Y41" i="5"/>
  <c r="AH41" i="5" s="1"/>
  <c r="Z41" i="5"/>
  <c r="AK41" i="5" s="1"/>
  <c r="AA41" i="5"/>
  <c r="AN41" i="5" s="1"/>
  <c r="AB41" i="5"/>
  <c r="AQ41" i="5" s="1"/>
  <c r="AC41" i="5"/>
  <c r="AT41" i="5" s="1"/>
  <c r="AD41" i="5"/>
  <c r="AW41" i="5" s="1"/>
  <c r="AE41" i="5"/>
  <c r="AZ41" i="5" s="1"/>
  <c r="Y42" i="5"/>
  <c r="Z42" i="5"/>
  <c r="AA42" i="5"/>
  <c r="AB42" i="5"/>
  <c r="AC42" i="5"/>
  <c r="AD42" i="5"/>
  <c r="AE42" i="5"/>
  <c r="X7" i="5"/>
  <c r="AY7" i="5" s="1"/>
  <c r="X8" i="5"/>
  <c r="AV8" i="5" s="1"/>
  <c r="X9" i="5"/>
  <c r="X10" i="5"/>
  <c r="AP10" i="5" s="1"/>
  <c r="X11" i="5"/>
  <c r="AM11" i="5" s="1"/>
  <c r="X12" i="5"/>
  <c r="AG12" i="5" s="1"/>
  <c r="X13" i="5"/>
  <c r="X14" i="5"/>
  <c r="AG14" i="5" s="1"/>
  <c r="X15" i="5"/>
  <c r="AY15" i="5" s="1"/>
  <c r="X16" i="5"/>
  <c r="X17" i="5"/>
  <c r="X18" i="5"/>
  <c r="AP18" i="5" s="1"/>
  <c r="X19" i="5"/>
  <c r="AM19" i="5" s="1"/>
  <c r="X20" i="5"/>
  <c r="AG20" i="5" s="1"/>
  <c r="X21" i="5"/>
  <c r="X22" i="5"/>
  <c r="AG22" i="5" s="1"/>
  <c r="X23" i="5"/>
  <c r="AY23" i="5" s="1"/>
  <c r="X24" i="5"/>
  <c r="AP24" i="5" s="1"/>
  <c r="X25" i="5"/>
  <c r="X26" i="5"/>
  <c r="X27" i="5"/>
  <c r="AM27" i="5" s="1"/>
  <c r="X28" i="5"/>
  <c r="AG28" i="5" s="1"/>
  <c r="X29" i="5"/>
  <c r="X30" i="5"/>
  <c r="AG30" i="5" s="1"/>
  <c r="X31" i="5"/>
  <c r="AY31" i="5" s="1"/>
  <c r="X32" i="5"/>
  <c r="X33" i="5"/>
  <c r="X34" i="5"/>
  <c r="AV34" i="5" s="1"/>
  <c r="X35" i="5"/>
  <c r="AM35" i="5" s="1"/>
  <c r="X36" i="5"/>
  <c r="AG36" i="5" s="1"/>
  <c r="X37" i="5"/>
  <c r="X38" i="5"/>
  <c r="AG38" i="5" s="1"/>
  <c r="X39" i="5"/>
  <c r="AY39" i="5" s="1"/>
  <c r="X40" i="5"/>
  <c r="AV40" i="5" s="1"/>
  <c r="X41" i="5"/>
  <c r="X42" i="5"/>
  <c r="X6" i="5"/>
  <c r="AJ6" i="5" s="1"/>
  <c r="W16" i="2"/>
  <c r="W13" i="2"/>
  <c r="W10" i="2"/>
  <c r="W8" i="2"/>
  <c r="AB9" i="1"/>
  <c r="Y12" i="1"/>
  <c r="Y13" i="1"/>
  <c r="AB14" i="1"/>
  <c r="AB11" i="1"/>
  <c r="AB10" i="1"/>
  <c r="Y14" i="1"/>
  <c r="AB13" i="1"/>
  <c r="Y9" i="1"/>
  <c r="Y10" i="1"/>
  <c r="Y11" i="1"/>
  <c r="AB12" i="1"/>
  <c r="O26" i="4"/>
  <c r="O25" i="4"/>
  <c r="O23" i="4"/>
  <c r="O24" i="4"/>
  <c r="O27" i="4"/>
  <c r="O28" i="4"/>
  <c r="P28" i="4"/>
  <c r="P24" i="4"/>
  <c r="P23" i="4"/>
  <c r="P25" i="4"/>
  <c r="P27" i="4"/>
  <c r="P26" i="4"/>
  <c r="AC45" i="5" l="1"/>
  <c r="AB45" i="5"/>
  <c r="Y45" i="5"/>
  <c r="Z45" i="5"/>
  <c r="AD45" i="5"/>
  <c r="AA45" i="5"/>
  <c r="AE45" i="5"/>
  <c r="AJ11" i="5"/>
  <c r="AS31" i="5"/>
  <c r="AG39" i="5"/>
  <c r="AV18" i="5"/>
  <c r="AJ27" i="5"/>
  <c r="AM38" i="5"/>
  <c r="AG23" i="5"/>
  <c r="AM23" i="5"/>
  <c r="AM7" i="5"/>
  <c r="AS27" i="5"/>
  <c r="AS15" i="5"/>
  <c r="AY35" i="5"/>
  <c r="AY19" i="5"/>
  <c r="AG35" i="5"/>
  <c r="AG7" i="5"/>
  <c r="AJ35" i="5"/>
  <c r="AJ19" i="5"/>
  <c r="AS39" i="5"/>
  <c r="AS7" i="5"/>
  <c r="AG19" i="5"/>
  <c r="AM31" i="5"/>
  <c r="AM15" i="5"/>
  <c r="AS35" i="5"/>
  <c r="AS23" i="5"/>
  <c r="AY27" i="5"/>
  <c r="AY11" i="5"/>
  <c r="AV24" i="5"/>
  <c r="AG6" i="5"/>
  <c r="AJ39" i="5"/>
  <c r="AJ31" i="5"/>
  <c r="AJ23" i="5"/>
  <c r="AJ15" i="5"/>
  <c r="AJ7" i="5"/>
  <c r="AM36" i="5"/>
  <c r="AP34" i="5"/>
  <c r="AS19" i="5"/>
  <c r="AS11" i="5"/>
  <c r="AG31" i="5"/>
  <c r="AG27" i="5"/>
  <c r="AG15" i="5"/>
  <c r="AG11" i="5"/>
  <c r="AM39" i="5"/>
  <c r="AV41" i="5"/>
  <c r="AP41" i="5"/>
  <c r="AY41" i="5"/>
  <c r="AS41" i="5"/>
  <c r="AM41" i="5"/>
  <c r="AV37" i="5"/>
  <c r="AP37" i="5"/>
  <c r="AM37" i="5"/>
  <c r="AV33" i="5"/>
  <c r="AP33" i="5"/>
  <c r="AY33" i="5"/>
  <c r="AS33" i="5"/>
  <c r="AM33" i="5"/>
  <c r="AV29" i="5"/>
  <c r="AP29" i="5"/>
  <c r="AV25" i="5"/>
  <c r="AP25" i="5"/>
  <c r="AY25" i="5"/>
  <c r="AS25" i="5"/>
  <c r="AM25" i="5"/>
  <c r="AV21" i="5"/>
  <c r="AP21" i="5"/>
  <c r="AV17" i="5"/>
  <c r="AP17" i="5"/>
  <c r="AY17" i="5"/>
  <c r="AS17" i="5"/>
  <c r="AM17" i="5"/>
  <c r="AV13" i="5"/>
  <c r="AP13" i="5"/>
  <c r="AV9" i="5"/>
  <c r="AP9" i="5"/>
  <c r="AY9" i="5"/>
  <c r="AS9" i="5"/>
  <c r="AM9" i="5"/>
  <c r="AG9" i="5"/>
  <c r="AS13" i="5"/>
  <c r="AY40" i="5"/>
  <c r="AS40" i="5"/>
  <c r="AJ40" i="5"/>
  <c r="AY36" i="5"/>
  <c r="AS36" i="5"/>
  <c r="AV36" i="5"/>
  <c r="AP36" i="5"/>
  <c r="AJ36" i="5"/>
  <c r="AY32" i="5"/>
  <c r="AS32" i="5"/>
  <c r="AJ32" i="5"/>
  <c r="AY28" i="5"/>
  <c r="AS28" i="5"/>
  <c r="AM28" i="5"/>
  <c r="AV28" i="5"/>
  <c r="AP28" i="5"/>
  <c r="AJ28" i="5"/>
  <c r="AY24" i="5"/>
  <c r="AS24" i="5"/>
  <c r="AM24" i="5"/>
  <c r="AJ24" i="5"/>
  <c r="AY20" i="5"/>
  <c r="AS20" i="5"/>
  <c r="AM20" i="5"/>
  <c r="AV20" i="5"/>
  <c r="AP20" i="5"/>
  <c r="AJ20" i="5"/>
  <c r="AY16" i="5"/>
  <c r="AS16" i="5"/>
  <c r="AM16" i="5"/>
  <c r="AJ16" i="5"/>
  <c r="AY12" i="5"/>
  <c r="AS12" i="5"/>
  <c r="AM12" i="5"/>
  <c r="AV12" i="5"/>
  <c r="AP12" i="5"/>
  <c r="AJ12" i="5"/>
  <c r="AY8" i="5"/>
  <c r="AS8" i="5"/>
  <c r="AM8" i="5"/>
  <c r="AJ8" i="5"/>
  <c r="AG41" i="5"/>
  <c r="AG33" i="5"/>
  <c r="AG25" i="5"/>
  <c r="AG17" i="5"/>
  <c r="AG8" i="5"/>
  <c r="AM32" i="5"/>
  <c r="AM29" i="5"/>
  <c r="AM21" i="5"/>
  <c r="AM13" i="5"/>
  <c r="AP32" i="5"/>
  <c r="AS21" i="5"/>
  <c r="AY37" i="5"/>
  <c r="AY29" i="5"/>
  <c r="AY21" i="5"/>
  <c r="AY13" i="5"/>
  <c r="AG40" i="5"/>
  <c r="AG32" i="5"/>
  <c r="AG24" i="5"/>
  <c r="AG16" i="5"/>
  <c r="AP40" i="5"/>
  <c r="AP8" i="5"/>
  <c r="AS29" i="5"/>
  <c r="AV32" i="5"/>
  <c r="AV16" i="5"/>
  <c r="AY38" i="5"/>
  <c r="AS38" i="5"/>
  <c r="AV38" i="5"/>
  <c r="AP38" i="5"/>
  <c r="AJ38" i="5"/>
  <c r="AY34" i="5"/>
  <c r="AS34" i="5"/>
  <c r="AJ34" i="5"/>
  <c r="AY30" i="5"/>
  <c r="AS30" i="5"/>
  <c r="AM30" i="5"/>
  <c r="AV30" i="5"/>
  <c r="AP30" i="5"/>
  <c r="AJ30" i="5"/>
  <c r="AY26" i="5"/>
  <c r="AS26" i="5"/>
  <c r="AM26" i="5"/>
  <c r="AJ26" i="5"/>
  <c r="AY22" i="5"/>
  <c r="AS22" i="5"/>
  <c r="AM22" i="5"/>
  <c r="AV22" i="5"/>
  <c r="AP22" i="5"/>
  <c r="AJ22" i="5"/>
  <c r="AY18" i="5"/>
  <c r="AS18" i="5"/>
  <c r="AM18" i="5"/>
  <c r="AJ18" i="5"/>
  <c r="AY14" i="5"/>
  <c r="AS14" i="5"/>
  <c r="AM14" i="5"/>
  <c r="AV14" i="5"/>
  <c r="AP14" i="5"/>
  <c r="AJ14" i="5"/>
  <c r="AY10" i="5"/>
  <c r="AS10" i="5"/>
  <c r="AM10" i="5"/>
  <c r="AJ10" i="5"/>
  <c r="AG37" i="5"/>
  <c r="AG34" i="5"/>
  <c r="AG29" i="5"/>
  <c r="AG26" i="5"/>
  <c r="AG21" i="5"/>
  <c r="AG18" i="5"/>
  <c r="AG13" i="5"/>
  <c r="AG10" i="5"/>
  <c r="AJ41" i="5"/>
  <c r="AJ37" i="5"/>
  <c r="AJ33" i="5"/>
  <c r="AJ29" i="5"/>
  <c r="AJ25" i="5"/>
  <c r="AJ21" i="5"/>
  <c r="AJ17" i="5"/>
  <c r="AJ13" i="5"/>
  <c r="AJ9" i="5"/>
  <c r="AM40" i="5"/>
  <c r="AM34" i="5"/>
  <c r="AP26" i="5"/>
  <c r="AP16" i="5"/>
  <c r="AS37" i="5"/>
  <c r="AV26" i="5"/>
  <c r="AV10" i="5"/>
  <c r="AY6" i="5"/>
  <c r="AS6" i="5"/>
  <c r="AM6" i="5"/>
  <c r="AV39" i="5"/>
  <c r="AP39" i="5"/>
  <c r="AV35" i="5"/>
  <c r="AP35" i="5"/>
  <c r="AV31" i="5"/>
  <c r="AP31" i="5"/>
  <c r="AV27" i="5"/>
  <c r="AP27" i="5"/>
  <c r="AV23" i="5"/>
  <c r="AP23" i="5"/>
  <c r="AV19" i="5"/>
  <c r="AP19" i="5"/>
  <c r="AV15" i="5"/>
  <c r="AP15" i="5"/>
  <c r="AV11" i="5"/>
  <c r="AP11" i="5"/>
  <c r="AV7" i="5"/>
  <c r="AP7" i="5"/>
  <c r="AP6" i="5"/>
  <c r="AV6" i="5"/>
  <c r="W18" i="1"/>
  <c r="Z10" i="2" s="1"/>
  <c r="W20" i="1"/>
  <c r="Z16" i="2" s="1"/>
  <c r="W19" i="1"/>
  <c r="Z13" i="2" s="1"/>
  <c r="W17" i="1"/>
  <c r="Z8" i="2" s="1"/>
  <c r="T16" i="1"/>
  <c r="T11" i="1"/>
  <c r="T14" i="1"/>
  <c r="T9" i="1"/>
  <c r="T10" i="1"/>
  <c r="T12" i="1"/>
  <c r="T15" i="1"/>
  <c r="T17" i="1"/>
  <c r="T18" i="1"/>
  <c r="T20" i="1"/>
  <c r="T13" i="1"/>
  <c r="T19" i="1"/>
  <c r="Y51" i="5" l="1"/>
  <c r="Y52" i="5"/>
  <c r="Y50" i="5"/>
  <c r="Y48" i="5"/>
  <c r="Y47" i="5"/>
  <c r="Y49" i="5"/>
</calcChain>
</file>

<file path=xl/sharedStrings.xml><?xml version="1.0" encoding="utf-8"?>
<sst xmlns="http://schemas.openxmlformats.org/spreadsheetml/2006/main" count="4266" uniqueCount="854">
  <si>
    <t>year</t>
  </si>
  <si>
    <t>MonthName</t>
  </si>
  <si>
    <t>week_of_month</t>
  </si>
  <si>
    <t>daily_confirmed</t>
  </si>
  <si>
    <t>total_confirmed</t>
  </si>
  <si>
    <t>daily_deceased</t>
  </si>
  <si>
    <t>total_deceased</t>
  </si>
  <si>
    <t>daily_recovered</t>
  </si>
  <si>
    <t>total_recovered</t>
  </si>
  <si>
    <t>daily_tested</t>
  </si>
  <si>
    <t>total_tested</t>
  </si>
  <si>
    <t>daily_vaccinated1</t>
  </si>
  <si>
    <t>total_vaccinated1</t>
  </si>
  <si>
    <t>daily_vaccinated2</t>
  </si>
  <si>
    <t>total_vaccinated2</t>
  </si>
  <si>
    <t>Dashboard 1 Pivot and Tables</t>
  </si>
  <si>
    <t>January</t>
  </si>
  <si>
    <t>May</t>
  </si>
  <si>
    <t>February</t>
  </si>
  <si>
    <t>Sum of daily_tested</t>
  </si>
  <si>
    <t>Max of total_tested</t>
  </si>
  <si>
    <t>Sum of daily_confirmed</t>
  </si>
  <si>
    <t>Max of total_confirmed</t>
  </si>
  <si>
    <t>Sum of daily_vaccinated1</t>
  </si>
  <si>
    <t>Max of total_vaccinated1</t>
  </si>
  <si>
    <t>Sum of daily_vaccinated2</t>
  </si>
  <si>
    <t>Max of total_vaccinated2</t>
  </si>
  <si>
    <t>Sum of daily_recovered</t>
  </si>
  <si>
    <t>Max of total_recovered</t>
  </si>
  <si>
    <t>Sum of daily_deceased</t>
  </si>
  <si>
    <t>Max of total_deceased</t>
  </si>
  <si>
    <t>March</t>
  </si>
  <si>
    <t>Selected Range vs Till the Selected Range</t>
  </si>
  <si>
    <t>Selected Range</t>
  </si>
  <si>
    <t>Till the Selected Range</t>
  </si>
  <si>
    <t>Tested</t>
  </si>
  <si>
    <t>Tested so far</t>
  </si>
  <si>
    <t>Confirmed</t>
  </si>
  <si>
    <t>Vaccinated 1</t>
  </si>
  <si>
    <t>Confirmed so far</t>
  </si>
  <si>
    <t>Vacinated 2</t>
  </si>
  <si>
    <t>Recovered</t>
  </si>
  <si>
    <t>Vaccinated 1 so far</t>
  </si>
  <si>
    <t>Deaths</t>
  </si>
  <si>
    <t>Vacinated 2 so far</t>
  </si>
  <si>
    <t>Recovered so far</t>
  </si>
  <si>
    <t>Deaths so far</t>
  </si>
  <si>
    <t>April</t>
  </si>
  <si>
    <t>June</t>
  </si>
  <si>
    <t>July</t>
  </si>
  <si>
    <t>August</t>
  </si>
  <si>
    <t>September</t>
  </si>
  <si>
    <t>October</t>
  </si>
  <si>
    <t>November</t>
  </si>
  <si>
    <t>December</t>
  </si>
  <si>
    <t>confirmation rate in selected range</t>
  </si>
  <si>
    <t>confirmation rate till the selected range</t>
  </si>
  <si>
    <t>recovery rate till the selected range</t>
  </si>
  <si>
    <t>death rate till the selected range</t>
  </si>
  <si>
    <t>Vaccinated_1</t>
  </si>
  <si>
    <t>Vaccinated_2</t>
  </si>
  <si>
    <t>Comparision 1</t>
  </si>
  <si>
    <t>Comparision 2</t>
  </si>
  <si>
    <t>Input 1</t>
  </si>
  <si>
    <t>Input 2</t>
  </si>
  <si>
    <t>month</t>
  </si>
  <si>
    <t>date</t>
  </si>
  <si>
    <t>dose_1</t>
  </si>
  <si>
    <t>dose_2</t>
  </si>
  <si>
    <t>confirmed</t>
  </si>
  <si>
    <t>deceased</t>
  </si>
  <si>
    <t>recovered</t>
  </si>
  <si>
    <t>tested</t>
  </si>
  <si>
    <t>Nuapada</t>
  </si>
  <si>
    <t>Boudh</t>
  </si>
  <si>
    <t>Lahaul and Spiti</t>
  </si>
  <si>
    <t>Rayagada</t>
  </si>
  <si>
    <t>Deogarh</t>
  </si>
  <si>
    <t>Gajapati</t>
  </si>
  <si>
    <t>Narayanpur</t>
  </si>
  <si>
    <t>Kiphire</t>
  </si>
  <si>
    <t>Nayagarh</t>
  </si>
  <si>
    <t>Dakshin Bastar Dantewada</t>
  </si>
  <si>
    <t>Longleng</t>
  </si>
  <si>
    <t>Bijapur</t>
  </si>
  <si>
    <t>Kamle</t>
  </si>
  <si>
    <t>Wokha</t>
  </si>
  <si>
    <t>Koraput</t>
  </si>
  <si>
    <t>Kalahandi</t>
  </si>
  <si>
    <t>Dhamtari</t>
  </si>
  <si>
    <t>Kandhamal</t>
  </si>
  <si>
    <t>Kondagaon</t>
  </si>
  <si>
    <t>Jharsuguda</t>
  </si>
  <si>
    <t>Sukma</t>
  </si>
  <si>
    <t>Surajpur</t>
  </si>
  <si>
    <t>Malkangiri</t>
  </si>
  <si>
    <t>Upper Dibang Valley</t>
  </si>
  <si>
    <t>Sambalpur</t>
  </si>
  <si>
    <t>Uttar Bastar Kanker</t>
  </si>
  <si>
    <t>Gariaband</t>
  </si>
  <si>
    <t>Zunheboto</t>
  </si>
  <si>
    <t>Shi Yomi</t>
  </si>
  <si>
    <t>Mahasamund</t>
  </si>
  <si>
    <t>Jashpur</t>
  </si>
  <si>
    <t>Koriya</t>
  </si>
  <si>
    <t>Balod</t>
  </si>
  <si>
    <t>Phek</t>
  </si>
  <si>
    <t>Kabeerdham</t>
  </si>
  <si>
    <t>Anjaw</t>
  </si>
  <si>
    <t>Jamtara</t>
  </si>
  <si>
    <t>Mungeli</t>
  </si>
  <si>
    <t>Kra Daadi</t>
  </si>
  <si>
    <t>Mayurbhanj</t>
  </si>
  <si>
    <t>Pakke Kessang</t>
  </si>
  <si>
    <t>Anuppur</t>
  </si>
  <si>
    <t>Dindori</t>
  </si>
  <si>
    <t>Baloda Bazar</t>
  </si>
  <si>
    <t>Khunti</t>
  </si>
  <si>
    <t>Mokokchung</t>
  </si>
  <si>
    <t>Janjgir Champa</t>
  </si>
  <si>
    <t>Kurung Kumey</t>
  </si>
  <si>
    <t>Siang</t>
  </si>
  <si>
    <t>Chitradurga</t>
  </si>
  <si>
    <t>Bastar</t>
  </si>
  <si>
    <t>Sidhi</t>
  </si>
  <si>
    <t>Tuensang</t>
  </si>
  <si>
    <t>Durg</t>
  </si>
  <si>
    <t>Sahibganj</t>
  </si>
  <si>
    <t>Chamarajanagara</t>
  </si>
  <si>
    <t>Dumka</t>
  </si>
  <si>
    <t>Chikkamagaluru</t>
  </si>
  <si>
    <t>Peren</t>
  </si>
  <si>
    <t>Cuttack</t>
  </si>
  <si>
    <t>Upper Subansiri</t>
  </si>
  <si>
    <t>Pakur</t>
  </si>
  <si>
    <t>Upper Siang</t>
  </si>
  <si>
    <t>Kinnaur</t>
  </si>
  <si>
    <t>Lepa Rada</t>
  </si>
  <si>
    <t>Hingoli</t>
  </si>
  <si>
    <t>Deoghar</t>
  </si>
  <si>
    <t>Lower Siang</t>
  </si>
  <si>
    <t>East Kameng</t>
  </si>
  <si>
    <t>Lohardaga</t>
  </si>
  <si>
    <t>Perambalur</t>
  </si>
  <si>
    <t>Diu</t>
  </si>
  <si>
    <t>Koppal</t>
  </si>
  <si>
    <t>Gadag</t>
  </si>
  <si>
    <t>Balaghat</t>
  </si>
  <si>
    <t>Balasore</t>
  </si>
  <si>
    <t>Korba</t>
  </si>
  <si>
    <t>Longding</t>
  </si>
  <si>
    <t>Lower Subansiri</t>
  </si>
  <si>
    <t>Hassan</t>
  </si>
  <si>
    <t>Godda</t>
  </si>
  <si>
    <t>Ahmednagar</t>
  </si>
  <si>
    <t>Giridih</t>
  </si>
  <si>
    <t>Jind</t>
  </si>
  <si>
    <t>Kaithal</t>
  </si>
  <si>
    <t>Haveri</t>
  </si>
  <si>
    <t>Bokaro</t>
  </si>
  <si>
    <t>Aurangabad</t>
  </si>
  <si>
    <t>Gadchiroli</t>
  </si>
  <si>
    <t>Kullu</t>
  </si>
  <si>
    <t>Lower Dibang Valley</t>
  </si>
  <si>
    <t>Mon</t>
  </si>
  <si>
    <t>Azamgarh</t>
  </si>
  <si>
    <t>Raipur</t>
  </si>
  <si>
    <t>Burhanpur</t>
  </si>
  <si>
    <t>West Siang</t>
  </si>
  <si>
    <t>Churachandpur</t>
  </si>
  <si>
    <t>Uttara Kannada</t>
  </si>
  <si>
    <t>Tawang</t>
  </si>
  <si>
    <t>Krishnagiri</t>
  </si>
  <si>
    <t>Tirap</t>
  </si>
  <si>
    <t>Mandya</t>
  </si>
  <si>
    <t>Lohit</t>
  </si>
  <si>
    <t>Seoni</t>
  </si>
  <si>
    <t>Chikkaballapura</t>
  </si>
  <si>
    <t>Damoh</t>
  </si>
  <si>
    <t>Khandwa</t>
  </si>
  <si>
    <t>Karur</t>
  </si>
  <si>
    <t>Davanagere</t>
  </si>
  <si>
    <t>Nicobars</t>
  </si>
  <si>
    <t>Shahdol</t>
  </si>
  <si>
    <t>Ariyalur</t>
  </si>
  <si>
    <t>Daman</t>
  </si>
  <si>
    <t>Namsai</t>
  </si>
  <si>
    <t>Ranipet</t>
  </si>
  <si>
    <t>Pudukkottai</t>
  </si>
  <si>
    <t>Nagapattinam</t>
  </si>
  <si>
    <t>Raichur</t>
  </si>
  <si>
    <t>North Sikkim</t>
  </si>
  <si>
    <t>Jiribam</t>
  </si>
  <si>
    <t>Lalitpur</t>
  </si>
  <si>
    <t>East Siang</t>
  </si>
  <si>
    <t>Kamjong</t>
  </si>
  <si>
    <t>Niwari</t>
  </si>
  <si>
    <t>Rewa</t>
  </si>
  <si>
    <t>Pherzawl</t>
  </si>
  <si>
    <t>Ramanathapuram</t>
  </si>
  <si>
    <t>Faridkot</t>
  </si>
  <si>
    <t>Changlang</t>
  </si>
  <si>
    <t>Tirupathur</t>
  </si>
  <si>
    <t>Khowai</t>
  </si>
  <si>
    <t>Udalguri</t>
  </si>
  <si>
    <t>Namakkal</t>
  </si>
  <si>
    <t>Vijayapura</t>
  </si>
  <si>
    <t>Sivaganga</t>
  </si>
  <si>
    <t>Rohtak</t>
  </si>
  <si>
    <t>Tenkasi</t>
  </si>
  <si>
    <t>Mansa</t>
  </si>
  <si>
    <t>Fatehabad</t>
  </si>
  <si>
    <t>Saiha</t>
  </si>
  <si>
    <t>Dindigul</t>
  </si>
  <si>
    <t>West Kameng</t>
  </si>
  <si>
    <t>Satna</t>
  </si>
  <si>
    <t>Kallakurichi</t>
  </si>
  <si>
    <t>Virudhunagar</t>
  </si>
  <si>
    <t>Pathankot</t>
  </si>
  <si>
    <t>Sheopur</t>
  </si>
  <si>
    <t>Ujjain</t>
  </si>
  <si>
    <t>Serchhip</t>
  </si>
  <si>
    <t>Dang</t>
  </si>
  <si>
    <t>Shimla</t>
  </si>
  <si>
    <t>Kohima</t>
  </si>
  <si>
    <t>Unokoti</t>
  </si>
  <si>
    <t>Tiruppur</t>
  </si>
  <si>
    <t>Cuddalore</t>
  </si>
  <si>
    <t>Harda</t>
  </si>
  <si>
    <t>Kargil</t>
  </si>
  <si>
    <t>Kancheepuram</t>
  </si>
  <si>
    <t>Nandurbar</t>
  </si>
  <si>
    <t>Khargone</t>
  </si>
  <si>
    <t>Kapurthala</t>
  </si>
  <si>
    <t>Bilaspur</t>
  </si>
  <si>
    <t>Guna</t>
  </si>
  <si>
    <t>Datia</t>
  </si>
  <si>
    <t>Kolasib</t>
  </si>
  <si>
    <t>S.A.S. Nagar</t>
  </si>
  <si>
    <t>Barwani</t>
  </si>
  <si>
    <t>Mandi</t>
  </si>
  <si>
    <t>Papum Pare</t>
  </si>
  <si>
    <t>Mamit</t>
  </si>
  <si>
    <t>Mahe</t>
  </si>
  <si>
    <t>Sirmaur</t>
  </si>
  <si>
    <t>Tikamgarh</t>
  </si>
  <si>
    <t>Raisen</t>
  </si>
  <si>
    <t>Bhind</t>
  </si>
  <si>
    <t>Dadra and Nagar Haveli</t>
  </si>
  <si>
    <t>Sehore</t>
  </si>
  <si>
    <t>Nilgiris</t>
  </si>
  <si>
    <t>Theni</t>
  </si>
  <si>
    <t>Baran</t>
  </si>
  <si>
    <t>Hoshangabad</t>
  </si>
  <si>
    <t>Rajgarh</t>
  </si>
  <si>
    <t>Jagatsinghpur</t>
  </si>
  <si>
    <t>Dimapur</t>
  </si>
  <si>
    <t>Shivpuri</t>
  </si>
  <si>
    <t>Gomati</t>
  </si>
  <si>
    <t>Vellore</t>
  </si>
  <si>
    <t>Shivamogga</t>
  </si>
  <si>
    <t>Banswara</t>
  </si>
  <si>
    <t>Thoothukkudi</t>
  </si>
  <si>
    <t>Bagalkote</t>
  </si>
  <si>
    <t>Chhatarpur</t>
  </si>
  <si>
    <t>Ratlam</t>
  </si>
  <si>
    <t>North and Middle Andaman</t>
  </si>
  <si>
    <t>Chengalpattu</t>
  </si>
  <si>
    <t>Viluppuram</t>
  </si>
  <si>
    <t>Jhabua</t>
  </si>
  <si>
    <t>Wardha</t>
  </si>
  <si>
    <t>Rudraprayag</t>
  </si>
  <si>
    <t>Mandsaur</t>
  </si>
  <si>
    <t>Una</t>
  </si>
  <si>
    <t>Sipahijala</t>
  </si>
  <si>
    <t>Chamba</t>
  </si>
  <si>
    <t>Jajpur</t>
  </si>
  <si>
    <t>South West Khasi Hills</t>
  </si>
  <si>
    <t>Bhandara</t>
  </si>
  <si>
    <t>Tirunelveli</t>
  </si>
  <si>
    <t>Umaria</t>
  </si>
  <si>
    <t>Bageshwar</t>
  </si>
  <si>
    <t>Ashoknagar</t>
  </si>
  <si>
    <t>Shajapur</t>
  </si>
  <si>
    <t>Katni</t>
  </si>
  <si>
    <t>Solan</t>
  </si>
  <si>
    <t>Neemuch</t>
  </si>
  <si>
    <t>Lawngtlai</t>
  </si>
  <si>
    <t>North Garo Hills</t>
  </si>
  <si>
    <t>Bundi</t>
  </si>
  <si>
    <t>Charkhi Dadri</t>
  </si>
  <si>
    <t>Panipat</t>
  </si>
  <si>
    <t>East Jaintia Hills</t>
  </si>
  <si>
    <t>Champhai</t>
  </si>
  <si>
    <t>Dhalai</t>
  </si>
  <si>
    <t>Dausa</t>
  </si>
  <si>
    <t>Dhar</t>
  </si>
  <si>
    <t>Barnala</t>
  </si>
  <si>
    <t>Fazilka</t>
  </si>
  <si>
    <t>Karauli</t>
  </si>
  <si>
    <t>Sagar</t>
  </si>
  <si>
    <t>Vidisha</t>
  </si>
  <si>
    <t>Erode</t>
  </si>
  <si>
    <t>Kakching</t>
  </si>
  <si>
    <t>West Sikkim</t>
  </si>
  <si>
    <t>Thiruvarur</t>
  </si>
  <si>
    <t>Thanjavur</t>
  </si>
  <si>
    <t>Bidar</t>
  </si>
  <si>
    <t>Thiruvallur</t>
  </si>
  <si>
    <t>Sri Muktsar Sahib</t>
  </si>
  <si>
    <t>Betul</t>
  </si>
  <si>
    <t>Fatehgarh Sahib</t>
  </si>
  <si>
    <t>Tamenglong</t>
  </si>
  <si>
    <t>South Garo Hills</t>
  </si>
  <si>
    <t>Chandel</t>
  </si>
  <si>
    <t>South Sikkim</t>
  </si>
  <si>
    <t>Leh</t>
  </si>
  <si>
    <t>Pithoragarh</t>
  </si>
  <si>
    <t>Karaikal</t>
  </si>
  <si>
    <t>Tonk</t>
  </si>
  <si>
    <t>Ferozepur</t>
  </si>
  <si>
    <t>Lunglei</t>
  </si>
  <si>
    <t>Narmada</t>
  </si>
  <si>
    <t>Tiruvannamalai</t>
  </si>
  <si>
    <t>Moga</t>
  </si>
  <si>
    <t>Shahid Bhagat Singh Nagar</t>
  </si>
  <si>
    <t>Chhindwara</t>
  </si>
  <si>
    <t>Kanyakumari</t>
  </si>
  <si>
    <t>Salem</t>
  </si>
  <si>
    <t>Jaisalmer</t>
  </si>
  <si>
    <t>Devbhumi Dwarka</t>
  </si>
  <si>
    <t>Ganganagar</t>
  </si>
  <si>
    <t>Majuli</t>
  </si>
  <si>
    <t>Hanumangarh</t>
  </si>
  <si>
    <t>Fatehpur</t>
  </si>
  <si>
    <t>South Tripura</t>
  </si>
  <si>
    <t>Almora</t>
  </si>
  <si>
    <t>South West Garo Hills</t>
  </si>
  <si>
    <t>Sirohi</t>
  </si>
  <si>
    <t>Sawai Madhopur</t>
  </si>
  <si>
    <t>Udupi</t>
  </si>
  <si>
    <t>Balangir</t>
  </si>
  <si>
    <t>Amritsar</t>
  </si>
  <si>
    <t>Ukhrul</t>
  </si>
  <si>
    <t>Dhule</t>
  </si>
  <si>
    <t>Chamoli</t>
  </si>
  <si>
    <t>Narsinghpur</t>
  </si>
  <si>
    <t>Morena</t>
  </si>
  <si>
    <t>Kolar</t>
  </si>
  <si>
    <t>Rajsamand</t>
  </si>
  <si>
    <t>Tapi</t>
  </si>
  <si>
    <t>Tiruchirappalli</t>
  </si>
  <si>
    <t>Nuh</t>
  </si>
  <si>
    <t>Chhota Udaipur</t>
  </si>
  <si>
    <t>Kangra</t>
  </si>
  <si>
    <t>Champawat</t>
  </si>
  <si>
    <t>Dewas</t>
  </si>
  <si>
    <t>Pune</t>
  </si>
  <si>
    <t>Jhalawar</t>
  </si>
  <si>
    <t>Madurai</t>
  </si>
  <si>
    <t>Rupnagar</t>
  </si>
  <si>
    <t>Porbandar</t>
  </si>
  <si>
    <t>Botad</t>
  </si>
  <si>
    <t>Pratapgarh</t>
  </si>
  <si>
    <t>North Tripura</t>
  </si>
  <si>
    <t>Arwal</t>
  </si>
  <si>
    <t>Coimbatore</t>
  </si>
  <si>
    <t>Ramanagara</t>
  </si>
  <si>
    <t>Surguja</t>
  </si>
  <si>
    <t>Dima Hasao</t>
  </si>
  <si>
    <t>Tehri Garhwal</t>
  </si>
  <si>
    <t>Tumakuru</t>
  </si>
  <si>
    <t>Auraiya</t>
  </si>
  <si>
    <t>Mysuru</t>
  </si>
  <si>
    <t>Osmanabad</t>
  </si>
  <si>
    <t>Parbhani</t>
  </si>
  <si>
    <t>Tarn Taran</t>
  </si>
  <si>
    <t>Beed</t>
  </si>
  <si>
    <t>Kishtwar</t>
  </si>
  <si>
    <t>Barmer</t>
  </si>
  <si>
    <t>Capital Complex</t>
  </si>
  <si>
    <t>Buldhana</t>
  </si>
  <si>
    <t>Chittorgarh</t>
  </si>
  <si>
    <t>South Andaman</t>
  </si>
  <si>
    <t>Jalna</t>
  </si>
  <si>
    <t>Nanded</t>
  </si>
  <si>
    <t>Bishnupur</t>
  </si>
  <si>
    <t>Bathinda</t>
  </si>
  <si>
    <t>Panchkula</t>
  </si>
  <si>
    <t>Bhadohi</t>
  </si>
  <si>
    <t>Uttarkashi</t>
  </si>
  <si>
    <t>Dholpur</t>
  </si>
  <si>
    <t>Dungarpur</t>
  </si>
  <si>
    <t>Gir Somnath</t>
  </si>
  <si>
    <t>Aravalli</t>
  </si>
  <si>
    <t>Mahisagar</t>
  </si>
  <si>
    <t>Ambedkar Nagar</t>
  </si>
  <si>
    <t>Kalimpong</t>
  </si>
  <si>
    <t>Jhunjhunu</t>
  </si>
  <si>
    <t>Kannauj</t>
  </si>
  <si>
    <t>Rajnandgaon</t>
  </si>
  <si>
    <t>Ribhoi</t>
  </si>
  <si>
    <t>Navsari</t>
  </si>
  <si>
    <t>Gondia</t>
  </si>
  <si>
    <t>Shopiyan</t>
  </si>
  <si>
    <t>Dakshina Kannada</t>
  </si>
  <si>
    <t>Churu</t>
  </si>
  <si>
    <t>West Jaintia Hills</t>
  </si>
  <si>
    <t>Dharwad</t>
  </si>
  <si>
    <t>East Sikkim</t>
  </si>
  <si>
    <t>Ramban</t>
  </si>
  <si>
    <t>Pauri Garhwal</t>
  </si>
  <si>
    <t>Pulwama</t>
  </si>
  <si>
    <t>Palwal</t>
  </si>
  <si>
    <t>Yavatmal</t>
  </si>
  <si>
    <t>Sheikhpura</t>
  </si>
  <si>
    <t>Mahoba</t>
  </si>
  <si>
    <t>Mahendragarh</t>
  </si>
  <si>
    <t>Kodagu</t>
  </si>
  <si>
    <t>Mulugu</t>
  </si>
  <si>
    <t>Ganderbal</t>
  </si>
  <si>
    <t>West Karbi Anglong</t>
  </si>
  <si>
    <t>Barabanki</t>
  </si>
  <si>
    <t>Khagaria</t>
  </si>
  <si>
    <t>Bhilwara</t>
  </si>
  <si>
    <t>Sirsa</t>
  </si>
  <si>
    <t>Rewari</t>
  </si>
  <si>
    <t>Reasi</t>
  </si>
  <si>
    <t>Valsad</t>
  </si>
  <si>
    <t>East Garo Hills</t>
  </si>
  <si>
    <t>Bharuch</t>
  </si>
  <si>
    <t>Samba</t>
  </si>
  <si>
    <t>Morbi</t>
  </si>
  <si>
    <t>Panchmahal</t>
  </si>
  <si>
    <t>Muzaffarnagar</t>
  </si>
  <si>
    <t>Saraikela-Kharsawan</t>
  </si>
  <si>
    <t>Nabarangapur</t>
  </si>
  <si>
    <t>Dharmapuri</t>
  </si>
  <si>
    <t>Sikar</t>
  </si>
  <si>
    <t>Sangrur</t>
  </si>
  <si>
    <t>Patan</t>
  </si>
  <si>
    <t>Anand</t>
  </si>
  <si>
    <t>Angul</t>
  </si>
  <si>
    <t>Puri</t>
  </si>
  <si>
    <t>Senapati</t>
  </si>
  <si>
    <t>Bhiwani</t>
  </si>
  <si>
    <t>Pali</t>
  </si>
  <si>
    <t>Dhenkanal</t>
  </si>
  <si>
    <t>Sabarkantha</t>
  </si>
  <si>
    <t>Jalore</t>
  </si>
  <si>
    <t>Karnal</t>
  </si>
  <si>
    <t>Jhajjar</t>
  </si>
  <si>
    <t>Bandipora</t>
  </si>
  <si>
    <t>West Khasi Hills</t>
  </si>
  <si>
    <t>Yamunanagar</t>
  </si>
  <si>
    <t>Aizawl</t>
  </si>
  <si>
    <t>Mathura</t>
  </si>
  <si>
    <t>Kurukshetra</t>
  </si>
  <si>
    <t>Sheohar</t>
  </si>
  <si>
    <t>Junagadh</t>
  </si>
  <si>
    <t>Chandrapur</t>
  </si>
  <si>
    <t>Doda</t>
  </si>
  <si>
    <t>Surendranagar</t>
  </si>
  <si>
    <t>Bharatpur</t>
  </si>
  <si>
    <t>West Tripura</t>
  </si>
  <si>
    <t>Nainital</t>
  </si>
  <si>
    <t>Ambala</t>
  </si>
  <si>
    <t>Thoubal</t>
  </si>
  <si>
    <t>Gwalior</t>
  </si>
  <si>
    <t>Kaushambi</t>
  </si>
  <si>
    <t>Kulgam</t>
  </si>
  <si>
    <t>Chandauli</t>
  </si>
  <si>
    <t>Wayanad</t>
  </si>
  <si>
    <t>Amreli</t>
  </si>
  <si>
    <t>Begusarai</t>
  </si>
  <si>
    <t>Kheda</t>
  </si>
  <si>
    <t>Dahod</t>
  </si>
  <si>
    <t>Banaskantha</t>
  </si>
  <si>
    <t>Araria</t>
  </si>
  <si>
    <t>Hoshiarpur</t>
  </si>
  <si>
    <t>Yadgir</t>
  </si>
  <si>
    <t>Shrawasti</t>
  </si>
  <si>
    <t>Jalaun</t>
  </si>
  <si>
    <t>Imphal East</t>
  </si>
  <si>
    <t>Budaun</t>
  </si>
  <si>
    <t>Hardoi</t>
  </si>
  <si>
    <t>Palakkad</t>
  </si>
  <si>
    <t>Mainpuri</t>
  </si>
  <si>
    <t>Nagaur</t>
  </si>
  <si>
    <t>Mehsana</t>
  </si>
  <si>
    <t>Farrukhabad</t>
  </si>
  <si>
    <t>Punch</t>
  </si>
  <si>
    <t>Chitrakoot</t>
  </si>
  <si>
    <t>Chirang</t>
  </si>
  <si>
    <t>Idukki</t>
  </si>
  <si>
    <t>Sonipat</t>
  </si>
  <si>
    <t>Bengaluru Rural</t>
  </si>
  <si>
    <t>Hamirpur</t>
  </si>
  <si>
    <t>Gonda</t>
  </si>
  <si>
    <t>Bhopal</t>
  </si>
  <si>
    <t>Shamli</t>
  </si>
  <si>
    <t>Gurdaspur</t>
  </si>
  <si>
    <t>Udaipur</t>
  </si>
  <si>
    <t>Imphal West</t>
  </si>
  <si>
    <t>Komaram Bheem</t>
  </si>
  <si>
    <t>Amroha</t>
  </si>
  <si>
    <t>Bhadrak</t>
  </si>
  <si>
    <t>Hathras</t>
  </si>
  <si>
    <t>Ajmer</t>
  </si>
  <si>
    <t>Etah</t>
  </si>
  <si>
    <t>Lakshadweep</t>
  </si>
  <si>
    <t>Ghazipur</t>
  </si>
  <si>
    <t>Saharanpur</t>
  </si>
  <si>
    <t>Amethi</t>
  </si>
  <si>
    <t>Kutch</t>
  </si>
  <si>
    <t>Ballia</t>
  </si>
  <si>
    <t>Rajanna Sircilla</t>
  </si>
  <si>
    <t>Bulandshahr</t>
  </si>
  <si>
    <t>Kasganj</t>
  </si>
  <si>
    <t>South Salmara Mankachar</t>
  </si>
  <si>
    <t>Udhampur</t>
  </si>
  <si>
    <t>Patiala</t>
  </si>
  <si>
    <t>Rampur</t>
  </si>
  <si>
    <t>Vaishali</t>
  </si>
  <si>
    <t>Balrampur</t>
  </si>
  <si>
    <t>Narayanpet</t>
  </si>
  <si>
    <t>Bikaner</t>
  </si>
  <si>
    <t>Mau</t>
  </si>
  <si>
    <t>Jangaon</t>
  </si>
  <si>
    <t>Sitapur</t>
  </si>
  <si>
    <t>Pilibhit</t>
  </si>
  <si>
    <t>Alwar</t>
  </si>
  <si>
    <t>Gandhinagar</t>
  </si>
  <si>
    <t>Sant Kabir Nagar</t>
  </si>
  <si>
    <t>Simdega</t>
  </si>
  <si>
    <t>Jabalpur</t>
  </si>
  <si>
    <t>Kishanganj</t>
  </si>
  <si>
    <t>Siddharthnagar</t>
  </si>
  <si>
    <t>Basti</t>
  </si>
  <si>
    <t>Etawah</t>
  </si>
  <si>
    <t>Unnao</t>
  </si>
  <si>
    <t>Hapur</t>
  </si>
  <si>
    <t>Biswanath</t>
  </si>
  <si>
    <t>Dibrugarh</t>
  </si>
  <si>
    <t>Kathua</t>
  </si>
  <si>
    <t>Banda</t>
  </si>
  <si>
    <t>Rajouri</t>
  </si>
  <si>
    <t>Raigad</t>
  </si>
  <si>
    <t>Deoria</t>
  </si>
  <si>
    <t>Pathanamthitta</t>
  </si>
  <si>
    <t>Sonbhadra</t>
  </si>
  <si>
    <t>Jamnagar</t>
  </si>
  <si>
    <t>Bahraich</t>
  </si>
  <si>
    <t>Sambhal</t>
  </si>
  <si>
    <t>Sultanpur</t>
  </si>
  <si>
    <t>Jhansi</t>
  </si>
  <si>
    <t>Satara</t>
  </si>
  <si>
    <t>Mirzapur</t>
  </si>
  <si>
    <t>Bijnor</t>
  </si>
  <si>
    <t>South Goa</t>
  </si>
  <si>
    <t>Kushinagar</t>
  </si>
  <si>
    <t>West Garo Hills</t>
  </si>
  <si>
    <t>Subarnapur</t>
  </si>
  <si>
    <t>Palghar</t>
  </si>
  <si>
    <t>Hisar</t>
  </si>
  <si>
    <t>Nawada</t>
  </si>
  <si>
    <t>Firozabad</t>
  </si>
  <si>
    <t>Jaunpur</t>
  </si>
  <si>
    <t>Hailakandi</t>
  </si>
  <si>
    <t>Munger</t>
  </si>
  <si>
    <t>Jogulamba Gadwal</t>
  </si>
  <si>
    <t>Baghpat</t>
  </si>
  <si>
    <t>Lakhisarai</t>
  </si>
  <si>
    <t>Maharajganj</t>
  </si>
  <si>
    <t>Dhemaji</t>
  </si>
  <si>
    <t>Udham Singh Nagar</t>
  </si>
  <si>
    <t>Jamui</t>
  </si>
  <si>
    <t>Kanpur Dehat</t>
  </si>
  <si>
    <t>Adilabad</t>
  </si>
  <si>
    <t>Nirmal</t>
  </si>
  <si>
    <t>Jayashankar Bhupalapally</t>
  </si>
  <si>
    <t>Warangal Rural</t>
  </si>
  <si>
    <t>Koderma</t>
  </si>
  <si>
    <t>Kota</t>
  </si>
  <si>
    <t>Latehar</t>
  </si>
  <si>
    <t>Yadadri Bhuvanagiri</t>
  </si>
  <si>
    <t>Saharsa</t>
  </si>
  <si>
    <t>Alirajpur</t>
  </si>
  <si>
    <t>Bongaigaon</t>
  </si>
  <si>
    <t>Budgam</t>
  </si>
  <si>
    <t>Banka</t>
  </si>
  <si>
    <t>Wanaparthy</t>
  </si>
  <si>
    <t>Lakhimpur Kheri</t>
  </si>
  <si>
    <t>Haridwar</t>
  </si>
  <si>
    <t>Medak</t>
  </si>
  <si>
    <t>Ayodhya</t>
  </si>
  <si>
    <t>Nalbari</t>
  </si>
  <si>
    <t>Nagpur</t>
  </si>
  <si>
    <t>Kendrapara</t>
  </si>
  <si>
    <t>Rae Bareli</t>
  </si>
  <si>
    <t>Peddapalli</t>
  </si>
  <si>
    <t>Kannur</t>
  </si>
  <si>
    <t>Bhavnagar</t>
  </si>
  <si>
    <t>Mancherial</t>
  </si>
  <si>
    <t>Belagavi</t>
  </si>
  <si>
    <t>Moradabad</t>
  </si>
  <si>
    <t>North Goa</t>
  </si>
  <si>
    <t>Dehradun</t>
  </si>
  <si>
    <t>Ballari</t>
  </si>
  <si>
    <t>East Khasi Hills</t>
  </si>
  <si>
    <t>Kalaburagi</t>
  </si>
  <si>
    <t>Sindhudurg</t>
  </si>
  <si>
    <t>Puducherry</t>
  </si>
  <si>
    <t>Kupwara</t>
  </si>
  <si>
    <t>Jalgaon</t>
  </si>
  <si>
    <t>Vikarabad</t>
  </si>
  <si>
    <t>Kokrajhar</t>
  </si>
  <si>
    <t>Thiruvananthapuram</t>
  </si>
  <si>
    <t>Shahjahanpur</t>
  </si>
  <si>
    <t>Nagarkurnool</t>
  </si>
  <si>
    <t>Mayiladuthurai</t>
  </si>
  <si>
    <t>Kaimur</t>
  </si>
  <si>
    <t>Jalandhar</t>
  </si>
  <si>
    <t>Darrang</t>
  </si>
  <si>
    <t>Darbhanga</t>
  </si>
  <si>
    <t>Sitamarhi</t>
  </si>
  <si>
    <t>Madhepura</t>
  </si>
  <si>
    <t>Hojai</t>
  </si>
  <si>
    <t>Supaul</t>
  </si>
  <si>
    <t>Buxar</t>
  </si>
  <si>
    <t>Ramgarh</t>
  </si>
  <si>
    <t>Bareilly</t>
  </si>
  <si>
    <t>Bhojpur</t>
  </si>
  <si>
    <t>Baksa</t>
  </si>
  <si>
    <t>Morigaon</t>
  </si>
  <si>
    <t>Malappuram</t>
  </si>
  <si>
    <t>Karbi Anglong</t>
  </si>
  <si>
    <t>Kendujhar</t>
  </si>
  <si>
    <t>Kamareddy</t>
  </si>
  <si>
    <t>Gorakhpur</t>
  </si>
  <si>
    <t>Jagtial</t>
  </si>
  <si>
    <t>Aligarh</t>
  </si>
  <si>
    <t>Siddipet</t>
  </si>
  <si>
    <t>Agra</t>
  </si>
  <si>
    <t>Jehanabad</t>
  </si>
  <si>
    <t>Goalpara</t>
  </si>
  <si>
    <t>Baramulla</t>
  </si>
  <si>
    <t>Panna</t>
  </si>
  <si>
    <t>Karimnagar</t>
  </si>
  <si>
    <t>Nashik</t>
  </si>
  <si>
    <t>Gumla</t>
  </si>
  <si>
    <t>Faridabad</t>
  </si>
  <si>
    <t>Lakhimpur</t>
  </si>
  <si>
    <t>Chatra</t>
  </si>
  <si>
    <t>Ludhiana</t>
  </si>
  <si>
    <t>Mandla</t>
  </si>
  <si>
    <t>Golaghat</t>
  </si>
  <si>
    <t>Rohtas</t>
  </si>
  <si>
    <t>Anantnag</t>
  </si>
  <si>
    <t>Vizianagaram</t>
  </si>
  <si>
    <t>Jorhat</t>
  </si>
  <si>
    <t>Siwan</t>
  </si>
  <si>
    <t>Suryapet</t>
  </si>
  <si>
    <t>East Champaran</t>
  </si>
  <si>
    <t>West Champaran</t>
  </si>
  <si>
    <t>Katihar</t>
  </si>
  <si>
    <t>Warangal Urban</t>
  </si>
  <si>
    <t>Jhargram</t>
  </si>
  <si>
    <t>Gopalganj</t>
  </si>
  <si>
    <t>Sivasagar</t>
  </si>
  <si>
    <t>Purnia</t>
  </si>
  <si>
    <t>Singrauli</t>
  </si>
  <si>
    <t>Bhagalpur</t>
  </si>
  <si>
    <t>Washim</t>
  </si>
  <si>
    <t>Nalanda</t>
  </si>
  <si>
    <t>Varanasi</t>
  </si>
  <si>
    <t>Karimganj</t>
  </si>
  <si>
    <t>Jodhpur</t>
  </si>
  <si>
    <t>Samastipur</t>
  </si>
  <si>
    <t>Kamrup Metropolitan</t>
  </si>
  <si>
    <t>Srinagar</t>
  </si>
  <si>
    <t>Solapur</t>
  </si>
  <si>
    <t>Kasaragod</t>
  </si>
  <si>
    <t>Thrissur</t>
  </si>
  <si>
    <t>Bhadradri Kothagudem</t>
  </si>
  <si>
    <t>Tinsukia</t>
  </si>
  <si>
    <t>Mahabubabad</t>
  </si>
  <si>
    <t>Garhwa</t>
  </si>
  <si>
    <t>Srikakulam</t>
  </si>
  <si>
    <t>Y.S.R. Kadapa</t>
  </si>
  <si>
    <t>Gautam Buddha Nagar</t>
  </si>
  <si>
    <t>Patna</t>
  </si>
  <si>
    <t>S.P.S. Nellore</t>
  </si>
  <si>
    <t>Kanpur Nagar</t>
  </si>
  <si>
    <t>Khammam</t>
  </si>
  <si>
    <t>Vadodara</t>
  </si>
  <si>
    <t>Prakasam</t>
  </si>
  <si>
    <t>Ghaziabad</t>
  </si>
  <si>
    <t>Madhubani</t>
  </si>
  <si>
    <t>Muzaffarpur</t>
  </si>
  <si>
    <t>Bargarh</t>
  </si>
  <si>
    <t>Prayagraj</t>
  </si>
  <si>
    <t>Rajkot</t>
  </si>
  <si>
    <t>West Singhbhum</t>
  </si>
  <si>
    <t>Gurugram</t>
  </si>
  <si>
    <t>Kamrup</t>
  </si>
  <si>
    <t>Visakhapatnam</t>
  </si>
  <si>
    <t>Jammu</t>
  </si>
  <si>
    <t>Sangareddy</t>
  </si>
  <si>
    <t>Ganjam</t>
  </si>
  <si>
    <t>Nizamabad</t>
  </si>
  <si>
    <t>Saran</t>
  </si>
  <si>
    <t>Indore</t>
  </si>
  <si>
    <t>Chittoor</t>
  </si>
  <si>
    <t>Krishna</t>
  </si>
  <si>
    <t>Anantapur</t>
  </si>
  <si>
    <t>Ratnagiri</t>
  </si>
  <si>
    <t>Chandigarh</t>
  </si>
  <si>
    <t>West Godavari</t>
  </si>
  <si>
    <t>Meerut</t>
  </si>
  <si>
    <t>Nalgonda</t>
  </si>
  <si>
    <t>Dakshin Dinajpur</t>
  </si>
  <si>
    <t>Barpeta</t>
  </si>
  <si>
    <t>Alipurduar</t>
  </si>
  <si>
    <t>Guntur</t>
  </si>
  <si>
    <t>Hazaribagh</t>
  </si>
  <si>
    <t>Cachar</t>
  </si>
  <si>
    <t>Kurnool</t>
  </si>
  <si>
    <t>Gaya</t>
  </si>
  <si>
    <t>Akola</t>
  </si>
  <si>
    <t>Darjeeling</t>
  </si>
  <si>
    <t>Sonitpur</t>
  </si>
  <si>
    <t>East Godavari</t>
  </si>
  <si>
    <t>Palamu</t>
  </si>
  <si>
    <t>Dhubri</t>
  </si>
  <si>
    <t>Kozhikode</t>
  </si>
  <si>
    <t>Jaipur</t>
  </si>
  <si>
    <t>Kottayam</t>
  </si>
  <si>
    <t>Sundargarh</t>
  </si>
  <si>
    <t>Alappuzha</t>
  </si>
  <si>
    <t>Khordha</t>
  </si>
  <si>
    <t>East Singhbhum</t>
  </si>
  <si>
    <t>Latur</t>
  </si>
  <si>
    <t>Thane</t>
  </si>
  <si>
    <t>Lucknow</t>
  </si>
  <si>
    <t>Medchal Malkajgiri</t>
  </si>
  <si>
    <t>Ranga Reddy</t>
  </si>
  <si>
    <t>Kollam</t>
  </si>
  <si>
    <t>Dhanbad</t>
  </si>
  <si>
    <t>Sangli</t>
  </si>
  <si>
    <t>Cooch Behar</t>
  </si>
  <si>
    <t>Nagaon</t>
  </si>
  <si>
    <t>Paschim Bardhaman</t>
  </si>
  <si>
    <t>Amravati</t>
  </si>
  <si>
    <t>Ranchi</t>
  </si>
  <si>
    <t>Purulia</t>
  </si>
  <si>
    <t>Uttar Dinajpur</t>
  </si>
  <si>
    <t>Ernakulam</t>
  </si>
  <si>
    <t>Hyderabad</t>
  </si>
  <si>
    <t>Birbhum</t>
  </si>
  <si>
    <t>Bankura</t>
  </si>
  <si>
    <t>Jalpaiguri</t>
  </si>
  <si>
    <t>Kolhapur</t>
  </si>
  <si>
    <t>Surat</t>
  </si>
  <si>
    <t>Malda</t>
  </si>
  <si>
    <t>Purba Medinipur</t>
  </si>
  <si>
    <t>Kolkata</t>
  </si>
  <si>
    <t>Purba Bardhaman</t>
  </si>
  <si>
    <t>Howrah</t>
  </si>
  <si>
    <t>Paschim Medinipur</t>
  </si>
  <si>
    <t>Nadia</t>
  </si>
  <si>
    <t>Ahmedabad</t>
  </si>
  <si>
    <t>Chennai</t>
  </si>
  <si>
    <t>Hooghly</t>
  </si>
  <si>
    <t>Mumbai</t>
  </si>
  <si>
    <t>Murshidabad</t>
  </si>
  <si>
    <t>South 24 Parganas</t>
  </si>
  <si>
    <t>North 24 Parganas</t>
  </si>
  <si>
    <t>Bengaluru Urban</t>
  </si>
  <si>
    <t>Delhi</t>
  </si>
  <si>
    <t>Andhra Pradesh</t>
  </si>
  <si>
    <t>Arunachal Pradesh</t>
  </si>
  <si>
    <t>Assam</t>
  </si>
  <si>
    <t>Bihar</t>
  </si>
  <si>
    <t>Goa</t>
  </si>
  <si>
    <t>Gujarat</t>
  </si>
  <si>
    <t>Haryana</t>
  </si>
  <si>
    <t>Himachal Pradesh</t>
  </si>
  <si>
    <t>Jammu and Kashmir</t>
  </si>
  <si>
    <t>Jharkhand</t>
  </si>
  <si>
    <t>Karnataka</t>
  </si>
  <si>
    <t>Kerala</t>
  </si>
  <si>
    <t>Madhya Pradesh</t>
  </si>
  <si>
    <t>Maharashtra</t>
  </si>
  <si>
    <t>Manipur</t>
  </si>
  <si>
    <t>Meghalaya</t>
  </si>
  <si>
    <t>Mizoram</t>
  </si>
  <si>
    <t>Nagaland</t>
  </si>
  <si>
    <t>Punjab</t>
  </si>
  <si>
    <t>Rajasthan</t>
  </si>
  <si>
    <t>Sikkim</t>
  </si>
  <si>
    <t>Tamil Nadu</t>
  </si>
  <si>
    <t>Tripura</t>
  </si>
  <si>
    <t>Uttarakhand</t>
  </si>
  <si>
    <t>Uttar Pradesh</t>
  </si>
  <si>
    <t>West Bengal</t>
  </si>
  <si>
    <t>Andaman and Nicobar Islands</t>
  </si>
  <si>
    <t>Daman and Diu</t>
  </si>
  <si>
    <t>Ladakh</t>
  </si>
  <si>
    <t>Telangana</t>
  </si>
  <si>
    <t>State</t>
  </si>
  <si>
    <t>Odisha</t>
  </si>
  <si>
    <t>Row Labels</t>
  </si>
  <si>
    <t>Grand Total</t>
  </si>
  <si>
    <t>population</t>
  </si>
  <si>
    <t>Population</t>
  </si>
  <si>
    <t>Chattisgarh</t>
  </si>
  <si>
    <t>StateName</t>
  </si>
  <si>
    <t>Sum of population</t>
  </si>
  <si>
    <t>Sum of dose_1</t>
  </si>
  <si>
    <t>Sum of dose_2</t>
  </si>
  <si>
    <t>Sum of confirmed</t>
  </si>
  <si>
    <t>Sum of deceased</t>
  </si>
  <si>
    <t>Sum of recovered</t>
  </si>
  <si>
    <t>Sum of tested</t>
  </si>
  <si>
    <t>DistrictName</t>
  </si>
  <si>
    <t>DistrictFilter</t>
  </si>
  <si>
    <t>Statefilter</t>
  </si>
  <si>
    <t>Dose 1</t>
  </si>
  <si>
    <t>Dose 2</t>
  </si>
  <si>
    <t xml:space="preserve">  </t>
  </si>
  <si>
    <t>(All)</t>
  </si>
  <si>
    <t>Testing Ratio</t>
  </si>
  <si>
    <t>Confirmation Rate</t>
  </si>
  <si>
    <t>Testing Slicer</t>
  </si>
  <si>
    <t>Category_tr</t>
  </si>
  <si>
    <t>Category_wise_count</t>
  </si>
  <si>
    <t>CATEGORY A</t>
  </si>
  <si>
    <t>CATEGORY B</t>
  </si>
  <si>
    <t>CATEGORY C</t>
  </si>
  <si>
    <t>CATEGORY D</t>
  </si>
  <si>
    <t>CATEGORY E</t>
  </si>
  <si>
    <t>Category A: 0.05 ≤ TR ≤ 0.1</t>
  </si>
  <si>
    <t>Category B: 0.1 &lt; TR ≤ 0.3</t>
  </si>
  <si>
    <t>Category C: 0.3 &lt; TR ≤ 0.5</t>
  </si>
  <si>
    <t>Category D: 0.5 &lt; TR ≤ 0.75</t>
  </si>
  <si>
    <t>Category E: 0.75 &lt; TR ≤ 1.0</t>
  </si>
  <si>
    <t>Selected/Filtered</t>
  </si>
  <si>
    <t>Total India</t>
  </si>
  <si>
    <t>total_deaths</t>
  </si>
  <si>
    <t>death_percentage</t>
  </si>
  <si>
    <t>Categorywise Testing Ratio and Death Percentage</t>
  </si>
  <si>
    <t>Covid-19 India</t>
  </si>
  <si>
    <t>Monthly Analysis of Covid-19 India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</si>
</sst>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36"/>
      <color rgb="FFFF0000"/>
      <name val="Calibri"/>
      <family val="2"/>
      <scheme val="minor"/>
    </font>
    <font>
      <sz val="11"/>
      <color theme="1"/>
      <name val="Calibri"/>
      <family val="2"/>
      <scheme val="minor"/>
    </font>
    <font>
      <sz val="8"/>
      <name val="Calibri"/>
      <family val="2"/>
      <scheme val="minor"/>
    </font>
    <font>
      <b/>
      <sz val="26"/>
      <color theme="1"/>
      <name val="Calibri"/>
      <family val="2"/>
      <scheme val="minor"/>
    </font>
    <font>
      <b/>
      <sz val="12"/>
      <color rgb="FFFF0000"/>
      <name val="Calibri"/>
      <family val="2"/>
      <scheme val="minor"/>
    </font>
    <font>
      <sz val="14"/>
      <color theme="1"/>
      <name val="Calibri"/>
      <family val="2"/>
      <scheme val="minor"/>
    </font>
    <font>
      <sz val="11"/>
      <color theme="4" tint="-0.249977111117893"/>
      <name val="Calibri"/>
      <family val="2"/>
      <scheme val="minor"/>
    </font>
    <font>
      <b/>
      <sz val="18"/>
      <color theme="4" tint="-0.249977111117893"/>
      <name val="Calibri"/>
      <family val="2"/>
      <scheme val="minor"/>
    </font>
    <font>
      <b/>
      <sz val="18"/>
      <color rgb="FFFF0000"/>
      <name val="Calibri"/>
      <family val="2"/>
      <scheme val="minor"/>
    </font>
    <font>
      <sz val="36"/>
      <color theme="5" tint="-0.499984740745262"/>
      <name val="Calibri"/>
      <family val="2"/>
      <scheme val="minor"/>
    </font>
    <font>
      <b/>
      <sz val="20"/>
      <color theme="6" tint="-0.499984740745262"/>
      <name val="Calibri"/>
      <family val="2"/>
      <scheme val="minor"/>
    </font>
    <font>
      <b/>
      <sz val="36"/>
      <color theme="9" tint="-0.499984740745262"/>
      <name val="Calibri"/>
      <family val="2"/>
      <scheme val="minor"/>
    </font>
    <font>
      <b/>
      <sz val="36"/>
      <color theme="7" tint="-0.499984740745262"/>
      <name val="Calibri"/>
      <family val="2"/>
      <scheme val="minor"/>
    </font>
    <font>
      <b/>
      <sz val="11"/>
      <color theme="7" tint="-0.49998474074526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style="thin">
        <color theme="1"/>
      </right>
      <top style="thin">
        <color theme="1"/>
      </top>
      <bottom style="thin">
        <color theme="1"/>
      </bottom>
      <diagonal/>
    </border>
    <border>
      <left/>
      <right/>
      <top/>
      <bottom style="hair">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68">
    <xf numFmtId="0" fontId="0" fillId="0" borderId="0" xfId="0"/>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0" xfId="0" applyFill="1"/>
    <xf numFmtId="0" fontId="0" fillId="0" borderId="12" xfId="0" pivotButton="1" applyBorder="1"/>
    <xf numFmtId="0" fontId="0" fillId="0" borderId="13" xfId="0" applyBorder="1" applyAlignment="1">
      <alignment horizontal="left"/>
    </xf>
    <xf numFmtId="0" fontId="0" fillId="0" borderId="13" xfId="0" applyBorder="1"/>
    <xf numFmtId="0" fontId="0" fillId="0" borderId="12" xfId="0" applyBorder="1"/>
    <xf numFmtId="0" fontId="0" fillId="0" borderId="14" xfId="0" applyBorder="1"/>
    <xf numFmtId="0" fontId="0" fillId="0" borderId="0" xfId="0" applyAlignment="1">
      <alignment wrapText="1"/>
    </xf>
    <xf numFmtId="10" fontId="0" fillId="0" borderId="0" xfId="1" applyNumberFormat="1" applyFont="1"/>
    <xf numFmtId="10" fontId="0" fillId="0" borderId="0" xfId="1" applyNumberFormat="1" applyFont="1" applyAlignment="1"/>
    <xf numFmtId="0" fontId="0" fillId="0" borderId="1" xfId="0" applyBorder="1"/>
    <xf numFmtId="0" fontId="0" fillId="0" borderId="2" xfId="0" applyBorder="1"/>
    <xf numFmtId="0" fontId="0" fillId="0" borderId="3" xfId="0" applyBorder="1"/>
    <xf numFmtId="0" fontId="0" fillId="0" borderId="0" xfId="0" pivotButton="1"/>
    <xf numFmtId="0" fontId="0" fillId="0" borderId="0" xfId="0" applyAlignment="1">
      <alignment horizontal="left"/>
    </xf>
    <xf numFmtId="0" fontId="0" fillId="0" borderId="29" xfId="0" applyBorder="1"/>
    <xf numFmtId="0" fontId="0" fillId="0" borderId="30" xfId="0" applyBorder="1"/>
    <xf numFmtId="14" fontId="0" fillId="0" borderId="0" xfId="0" applyNumberFormat="1"/>
    <xf numFmtId="0" fontId="4" fillId="0" borderId="0" xfId="0" applyFont="1"/>
    <xf numFmtId="0" fontId="5" fillId="2" borderId="8" xfId="0" applyFont="1" applyFill="1" applyBorder="1" applyAlignment="1">
      <alignment horizontal="center"/>
    </xf>
    <xf numFmtId="0" fontId="0" fillId="0" borderId="0" xfId="0" applyAlignment="1">
      <alignment horizontal="left" vertical="center" indent="1"/>
    </xf>
    <xf numFmtId="0" fontId="6" fillId="0" borderId="0" xfId="0" applyFont="1"/>
    <xf numFmtId="0" fontId="6" fillId="3" borderId="0" xfId="0" applyFont="1" applyFill="1" applyAlignment="1">
      <alignment horizontal="left" vertical="center" indent="1"/>
    </xf>
    <xf numFmtId="10" fontId="8" fillId="3" borderId="8" xfId="0" applyNumberFormat="1" applyFont="1" applyFill="1" applyBorder="1" applyAlignment="1">
      <alignment horizontal="center" vertical="center" wrapText="1"/>
    </xf>
    <xf numFmtId="10" fontId="0" fillId="0" borderId="8" xfId="1" applyNumberFormat="1" applyFont="1" applyBorder="1"/>
    <xf numFmtId="0" fontId="14" fillId="4" borderId="8" xfId="0" applyFont="1" applyFill="1" applyBorder="1" applyAlignment="1">
      <alignment horizont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17" xfId="0" applyFont="1" applyFill="1" applyBorder="1" applyAlignment="1">
      <alignment horizontal="center"/>
    </xf>
    <xf numFmtId="0" fontId="1" fillId="2" borderId="0" xfId="0" applyFont="1" applyFill="1" applyAlignment="1">
      <alignment horizontal="center"/>
    </xf>
    <xf numFmtId="0" fontId="1" fillId="2" borderId="22" xfId="0" applyFont="1" applyFill="1" applyBorder="1" applyAlignment="1">
      <alignment horizontal="center"/>
    </xf>
    <xf numFmtId="0" fontId="1" fillId="2" borderId="18" xfId="0" applyFont="1" applyFill="1" applyBorder="1" applyAlignment="1">
      <alignment horizontal="center"/>
    </xf>
    <xf numFmtId="0" fontId="1" fillId="2" borderId="16" xfId="0" applyFont="1" applyFill="1" applyBorder="1" applyAlignment="1">
      <alignment horizontal="center"/>
    </xf>
    <xf numFmtId="0" fontId="1" fillId="2" borderId="2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5" fillId="2" borderId="8" xfId="0" applyFont="1" applyFill="1" applyBorder="1" applyAlignment="1">
      <alignment horizontal="center"/>
    </xf>
    <xf numFmtId="0" fontId="9" fillId="2" borderId="8" xfId="0" applyFont="1" applyFill="1" applyBorder="1" applyAlignment="1">
      <alignment horizontal="center" vertical="center"/>
    </xf>
    <xf numFmtId="0" fontId="7" fillId="3" borderId="26" xfId="0" applyFont="1" applyFill="1" applyBorder="1" applyAlignment="1">
      <alignment horizontal="center" wrapText="1"/>
    </xf>
    <xf numFmtId="0" fontId="7" fillId="3" borderId="27" xfId="0" applyFont="1" applyFill="1" applyBorder="1" applyAlignment="1">
      <alignment horizontal="center" wrapText="1"/>
    </xf>
    <xf numFmtId="0" fontId="7" fillId="3" borderId="28" xfId="0" applyFont="1" applyFill="1" applyBorder="1" applyAlignment="1">
      <alignment horizontal="center" wrapText="1"/>
    </xf>
    <xf numFmtId="0" fontId="7" fillId="3" borderId="31" xfId="0" applyFont="1" applyFill="1" applyBorder="1" applyAlignment="1">
      <alignment horizontal="center" wrapText="1"/>
    </xf>
    <xf numFmtId="0" fontId="7" fillId="3" borderId="32" xfId="0" applyFont="1" applyFill="1" applyBorder="1" applyAlignment="1">
      <alignment horizontal="center" wrapText="1"/>
    </xf>
    <xf numFmtId="0" fontId="7" fillId="3" borderId="33" xfId="0" applyFont="1" applyFill="1" applyBorder="1" applyAlignment="1">
      <alignment horizontal="center" wrapText="1"/>
    </xf>
    <xf numFmtId="10" fontId="8" fillId="3" borderId="24" xfId="0" applyNumberFormat="1" applyFont="1" applyFill="1" applyBorder="1" applyAlignment="1">
      <alignment horizontal="center" vertical="center"/>
    </xf>
    <xf numFmtId="10" fontId="8" fillId="3" borderId="25" xfId="0" applyNumberFormat="1" applyFont="1" applyFill="1" applyBorder="1" applyAlignment="1">
      <alignment horizontal="center" vertical="center"/>
    </xf>
    <xf numFmtId="0" fontId="10" fillId="3" borderId="15" xfId="0" applyFont="1" applyFill="1" applyBorder="1" applyAlignment="1">
      <alignment horizontal="center"/>
    </xf>
    <xf numFmtId="0" fontId="7" fillId="3" borderId="6" xfId="0" applyFont="1" applyFill="1" applyBorder="1" applyAlignment="1">
      <alignment horizontal="center" wrapText="1"/>
    </xf>
    <xf numFmtId="0" fontId="7" fillId="3" borderId="34" xfId="0" applyFont="1" applyFill="1" applyBorder="1" applyAlignment="1">
      <alignment horizontal="center" wrapText="1"/>
    </xf>
    <xf numFmtId="0" fontId="7" fillId="3" borderId="7" xfId="0" applyFont="1" applyFill="1" applyBorder="1" applyAlignment="1">
      <alignment horizontal="center" wrapText="1"/>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11" fillId="4" borderId="8" xfId="0" applyFont="1" applyFill="1" applyBorder="1" applyAlignment="1">
      <alignment horizontal="center" vertical="center"/>
    </xf>
    <xf numFmtId="0" fontId="12" fillId="5" borderId="8" xfId="0" applyFont="1" applyFill="1" applyBorder="1" applyAlignment="1">
      <alignment horizontal="center" vertical="center"/>
    </xf>
    <xf numFmtId="0" fontId="13" fillId="4" borderId="8" xfId="0" applyFont="1" applyFill="1" applyBorder="1" applyAlignment="1">
      <alignment horizontal="center" vertical="center"/>
    </xf>
  </cellXfs>
  <cellStyles count="2">
    <cellStyle name="Normal" xfId="0" builtinId="0"/>
    <cellStyle name="Percent" xfId="1" builtinId="5"/>
  </cellStyles>
  <dxfs count="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Data_1!$X$9</c:f>
              <c:strCache>
                <c:ptCount val="1"/>
                <c:pt idx="0">
                  <c:v>Tested</c:v>
                </c:pt>
              </c:strCache>
            </c:strRef>
          </c:tx>
          <c:spPr>
            <a:solidFill>
              <a:schemeClr val="accent1"/>
            </a:solidFill>
            <a:ln>
              <a:noFill/>
            </a:ln>
            <a:effectLst/>
            <a:sp3d/>
          </c:spPr>
          <c:invertIfNegative val="0"/>
          <c:val>
            <c:numRef>
              <c:f>Data_1!$Y$9</c:f>
              <c:numCache>
                <c:formatCode>General</c:formatCode>
                <c:ptCount val="1"/>
                <c:pt idx="0">
                  <c:v>22700464</c:v>
                </c:pt>
              </c:numCache>
            </c:numRef>
          </c:val>
          <c:extLst>
            <c:ext xmlns:c16="http://schemas.microsoft.com/office/drawing/2014/chart" uri="{C3380CC4-5D6E-409C-BE32-E72D297353CC}">
              <c16:uniqueId val="{00000000-69F0-43B3-8D31-0686F92356AA}"/>
            </c:ext>
          </c:extLst>
        </c:ser>
        <c:ser>
          <c:idx val="1"/>
          <c:order val="1"/>
          <c:tx>
            <c:strRef>
              <c:f>Data_1!$X$10</c:f>
              <c:strCache>
                <c:ptCount val="1"/>
                <c:pt idx="0">
                  <c:v>Confirmed</c:v>
                </c:pt>
              </c:strCache>
            </c:strRef>
          </c:tx>
          <c:spPr>
            <a:solidFill>
              <a:schemeClr val="accent2"/>
            </a:solidFill>
            <a:ln>
              <a:noFill/>
            </a:ln>
            <a:effectLst/>
            <a:sp3d/>
          </c:spPr>
          <c:invertIfNegative val="0"/>
          <c:val>
            <c:numRef>
              <c:f>Data_1!$Y$10</c:f>
              <c:numCache>
                <c:formatCode>General</c:formatCode>
                <c:ptCount val="1"/>
                <c:pt idx="0">
                  <c:v>2222526</c:v>
                </c:pt>
              </c:numCache>
            </c:numRef>
          </c:val>
          <c:extLst>
            <c:ext xmlns:c16="http://schemas.microsoft.com/office/drawing/2014/chart" uri="{C3380CC4-5D6E-409C-BE32-E72D297353CC}">
              <c16:uniqueId val="{00000001-69F0-43B3-8D31-0686F92356AA}"/>
            </c:ext>
          </c:extLst>
        </c:ser>
        <c:ser>
          <c:idx val="2"/>
          <c:order val="2"/>
          <c:tx>
            <c:strRef>
              <c:f>Data_1!$X$11</c:f>
              <c:strCache>
                <c:ptCount val="1"/>
                <c:pt idx="0">
                  <c:v>Vaccinated 1</c:v>
                </c:pt>
              </c:strCache>
            </c:strRef>
          </c:tx>
          <c:spPr>
            <a:solidFill>
              <a:schemeClr val="accent3"/>
            </a:solidFill>
            <a:ln>
              <a:noFill/>
            </a:ln>
            <a:effectLst/>
            <a:sp3d/>
          </c:spPr>
          <c:invertIfNegative val="0"/>
          <c:val>
            <c:numRef>
              <c:f>Data_1!$Y$11</c:f>
              <c:numCache>
                <c:formatCode>General</c:formatCode>
                <c:ptCount val="1"/>
                <c:pt idx="0">
                  <c:v>0</c:v>
                </c:pt>
              </c:numCache>
            </c:numRef>
          </c:val>
          <c:extLst>
            <c:ext xmlns:c16="http://schemas.microsoft.com/office/drawing/2014/chart" uri="{C3380CC4-5D6E-409C-BE32-E72D297353CC}">
              <c16:uniqueId val="{00000002-69F0-43B3-8D31-0686F92356AA}"/>
            </c:ext>
          </c:extLst>
        </c:ser>
        <c:ser>
          <c:idx val="3"/>
          <c:order val="3"/>
          <c:tx>
            <c:strRef>
              <c:f>Data_1!$X$12</c:f>
              <c:strCache>
                <c:ptCount val="1"/>
                <c:pt idx="0">
                  <c:v>Vacinated 2</c:v>
                </c:pt>
              </c:strCache>
            </c:strRef>
          </c:tx>
          <c:spPr>
            <a:solidFill>
              <a:schemeClr val="accent4"/>
            </a:solidFill>
            <a:ln>
              <a:noFill/>
            </a:ln>
            <a:effectLst/>
            <a:sp3d/>
          </c:spPr>
          <c:invertIfNegative val="0"/>
          <c:val>
            <c:numRef>
              <c:f>Data_1!$Y$12</c:f>
              <c:numCache>
                <c:formatCode>General</c:formatCode>
                <c:ptCount val="1"/>
                <c:pt idx="0">
                  <c:v>0</c:v>
                </c:pt>
              </c:numCache>
            </c:numRef>
          </c:val>
          <c:extLst>
            <c:ext xmlns:c16="http://schemas.microsoft.com/office/drawing/2014/chart" uri="{C3380CC4-5D6E-409C-BE32-E72D297353CC}">
              <c16:uniqueId val="{00000003-69F0-43B3-8D31-0686F92356AA}"/>
            </c:ext>
          </c:extLst>
        </c:ser>
        <c:ser>
          <c:idx val="4"/>
          <c:order val="4"/>
          <c:tx>
            <c:strRef>
              <c:f>Data_1!$X$13</c:f>
              <c:strCache>
                <c:ptCount val="1"/>
                <c:pt idx="0">
                  <c:v>Recovered</c:v>
                </c:pt>
              </c:strCache>
            </c:strRef>
          </c:tx>
          <c:spPr>
            <a:solidFill>
              <a:schemeClr val="accent5"/>
            </a:solidFill>
            <a:ln>
              <a:noFill/>
            </a:ln>
            <a:effectLst/>
            <a:sp3d/>
          </c:spPr>
          <c:invertIfNegative val="0"/>
          <c:val>
            <c:numRef>
              <c:f>Data_1!$Y$13</c:f>
              <c:numCache>
                <c:formatCode>General</c:formatCode>
                <c:ptCount val="1"/>
                <c:pt idx="0">
                  <c:v>1495416</c:v>
                </c:pt>
              </c:numCache>
            </c:numRef>
          </c:val>
          <c:extLst>
            <c:ext xmlns:c16="http://schemas.microsoft.com/office/drawing/2014/chart" uri="{C3380CC4-5D6E-409C-BE32-E72D297353CC}">
              <c16:uniqueId val="{00000004-69F0-43B3-8D31-0686F92356AA}"/>
            </c:ext>
          </c:extLst>
        </c:ser>
        <c:ser>
          <c:idx val="5"/>
          <c:order val="5"/>
          <c:tx>
            <c:strRef>
              <c:f>Data_1!$X$14</c:f>
              <c:strCache>
                <c:ptCount val="1"/>
                <c:pt idx="0">
                  <c:v>Deaths</c:v>
                </c:pt>
              </c:strCache>
            </c:strRef>
          </c:tx>
          <c:spPr>
            <a:solidFill>
              <a:schemeClr val="accent6"/>
            </a:solidFill>
            <a:ln>
              <a:noFill/>
            </a:ln>
            <a:effectLst/>
            <a:sp3d/>
          </c:spPr>
          <c:invertIfNegative val="0"/>
          <c:val>
            <c:numRef>
              <c:f>Data_1!$Y$14</c:f>
              <c:numCache>
                <c:formatCode>General</c:formatCode>
                <c:ptCount val="1"/>
                <c:pt idx="0">
                  <c:v>38292</c:v>
                </c:pt>
              </c:numCache>
            </c:numRef>
          </c:val>
          <c:extLst>
            <c:ext xmlns:c16="http://schemas.microsoft.com/office/drawing/2014/chart" uri="{C3380CC4-5D6E-409C-BE32-E72D297353CC}">
              <c16:uniqueId val="{00000005-69F0-43B3-8D31-0686F92356AA}"/>
            </c:ext>
          </c:extLst>
        </c:ser>
        <c:dLbls>
          <c:showLegendKey val="0"/>
          <c:showVal val="0"/>
          <c:showCatName val="0"/>
          <c:showSerName val="0"/>
          <c:showPercent val="0"/>
          <c:showBubbleSize val="0"/>
        </c:dLbls>
        <c:gapWidth val="150"/>
        <c:shape val="box"/>
        <c:axId val="590469584"/>
        <c:axId val="590491216"/>
        <c:axId val="0"/>
      </c:bar3DChart>
      <c:catAx>
        <c:axId val="59046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91216"/>
        <c:crosses val="autoZero"/>
        <c:auto val="1"/>
        <c:lblAlgn val="ctr"/>
        <c:lblOffset val="100"/>
        <c:noMultiLvlLbl val="0"/>
      </c:catAx>
      <c:valAx>
        <c:axId val="59049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9046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Data_1!$AA$9</c:f>
              <c:strCache>
                <c:ptCount val="1"/>
                <c:pt idx="0">
                  <c:v>Tested</c:v>
                </c:pt>
              </c:strCache>
            </c:strRef>
          </c:tx>
          <c:spPr>
            <a:solidFill>
              <a:schemeClr val="accent1"/>
            </a:solidFill>
            <a:ln>
              <a:noFill/>
            </a:ln>
            <a:effectLst/>
            <a:sp3d/>
          </c:spPr>
          <c:invertIfNegative val="0"/>
          <c:val>
            <c:numRef>
              <c:f>Data_1!$AB$9</c:f>
              <c:numCache>
                <c:formatCode>General</c:formatCode>
                <c:ptCount val="1"/>
                <c:pt idx="0">
                  <c:v>41443101</c:v>
                </c:pt>
              </c:numCache>
            </c:numRef>
          </c:val>
          <c:extLst>
            <c:ext xmlns:c16="http://schemas.microsoft.com/office/drawing/2014/chart" uri="{C3380CC4-5D6E-409C-BE32-E72D297353CC}">
              <c16:uniqueId val="{00000000-3C00-47AE-AEDB-F252D78EA3EA}"/>
            </c:ext>
          </c:extLst>
        </c:ser>
        <c:ser>
          <c:idx val="1"/>
          <c:order val="1"/>
          <c:tx>
            <c:strRef>
              <c:f>Data_1!$AA$10</c:f>
              <c:strCache>
                <c:ptCount val="1"/>
                <c:pt idx="0">
                  <c:v>Confirmed</c:v>
                </c:pt>
              </c:strCache>
            </c:strRef>
          </c:tx>
          <c:spPr>
            <a:solidFill>
              <a:schemeClr val="accent2"/>
            </a:solidFill>
            <a:ln>
              <a:noFill/>
            </a:ln>
            <a:effectLst/>
            <a:sp3d/>
          </c:spPr>
          <c:invertIfNegative val="0"/>
          <c:val>
            <c:numRef>
              <c:f>Data_1!$AB$10</c:f>
              <c:numCache>
                <c:formatCode>General</c:formatCode>
                <c:ptCount val="1"/>
                <c:pt idx="0">
                  <c:v>3394108</c:v>
                </c:pt>
              </c:numCache>
            </c:numRef>
          </c:val>
          <c:extLst>
            <c:ext xmlns:c16="http://schemas.microsoft.com/office/drawing/2014/chart" uri="{C3380CC4-5D6E-409C-BE32-E72D297353CC}">
              <c16:uniqueId val="{00000001-3C00-47AE-AEDB-F252D78EA3EA}"/>
            </c:ext>
          </c:extLst>
        </c:ser>
        <c:ser>
          <c:idx val="2"/>
          <c:order val="2"/>
          <c:tx>
            <c:strRef>
              <c:f>Data_1!$AA$11</c:f>
              <c:strCache>
                <c:ptCount val="1"/>
                <c:pt idx="0">
                  <c:v>Vaccinated 1</c:v>
                </c:pt>
              </c:strCache>
            </c:strRef>
          </c:tx>
          <c:spPr>
            <a:solidFill>
              <a:schemeClr val="accent3"/>
            </a:solidFill>
            <a:ln>
              <a:noFill/>
            </a:ln>
            <a:effectLst/>
            <a:sp3d/>
          </c:spPr>
          <c:invertIfNegative val="0"/>
          <c:val>
            <c:numRef>
              <c:f>Data_1!$AB$11</c:f>
              <c:numCache>
                <c:formatCode>General</c:formatCode>
                <c:ptCount val="1"/>
                <c:pt idx="0">
                  <c:v>0</c:v>
                </c:pt>
              </c:numCache>
            </c:numRef>
          </c:val>
          <c:extLst>
            <c:ext xmlns:c16="http://schemas.microsoft.com/office/drawing/2014/chart" uri="{C3380CC4-5D6E-409C-BE32-E72D297353CC}">
              <c16:uniqueId val="{00000002-3C00-47AE-AEDB-F252D78EA3EA}"/>
            </c:ext>
          </c:extLst>
        </c:ser>
        <c:ser>
          <c:idx val="3"/>
          <c:order val="3"/>
          <c:tx>
            <c:strRef>
              <c:f>Data_1!$AA$12</c:f>
              <c:strCache>
                <c:ptCount val="1"/>
                <c:pt idx="0">
                  <c:v>Vacinated 2</c:v>
                </c:pt>
              </c:strCache>
            </c:strRef>
          </c:tx>
          <c:spPr>
            <a:solidFill>
              <a:schemeClr val="accent4"/>
            </a:solidFill>
            <a:ln>
              <a:noFill/>
            </a:ln>
            <a:effectLst/>
            <a:sp3d/>
          </c:spPr>
          <c:invertIfNegative val="0"/>
          <c:val>
            <c:numRef>
              <c:f>Data_1!$AB$12</c:f>
              <c:numCache>
                <c:formatCode>General</c:formatCode>
                <c:ptCount val="1"/>
                <c:pt idx="0">
                  <c:v>0</c:v>
                </c:pt>
              </c:numCache>
            </c:numRef>
          </c:val>
          <c:extLst>
            <c:ext xmlns:c16="http://schemas.microsoft.com/office/drawing/2014/chart" uri="{C3380CC4-5D6E-409C-BE32-E72D297353CC}">
              <c16:uniqueId val="{00000003-3C00-47AE-AEDB-F252D78EA3EA}"/>
            </c:ext>
          </c:extLst>
        </c:ser>
        <c:ser>
          <c:idx val="4"/>
          <c:order val="4"/>
          <c:tx>
            <c:strRef>
              <c:f>Data_1!$AA$13</c:f>
              <c:strCache>
                <c:ptCount val="1"/>
                <c:pt idx="0">
                  <c:v>Recovered</c:v>
                </c:pt>
              </c:strCache>
            </c:strRef>
          </c:tx>
          <c:spPr>
            <a:solidFill>
              <a:schemeClr val="accent5"/>
            </a:solidFill>
            <a:ln>
              <a:noFill/>
            </a:ln>
            <a:effectLst/>
            <a:sp3d/>
          </c:spPr>
          <c:invertIfNegative val="0"/>
          <c:val>
            <c:numRef>
              <c:f>Data_1!$AB$13</c:f>
              <c:numCache>
                <c:formatCode>General</c:formatCode>
                <c:ptCount val="1"/>
                <c:pt idx="0">
                  <c:v>2191098</c:v>
                </c:pt>
              </c:numCache>
            </c:numRef>
          </c:val>
          <c:extLst>
            <c:ext xmlns:c16="http://schemas.microsoft.com/office/drawing/2014/chart" uri="{C3380CC4-5D6E-409C-BE32-E72D297353CC}">
              <c16:uniqueId val="{00000004-3C00-47AE-AEDB-F252D78EA3EA}"/>
            </c:ext>
          </c:extLst>
        </c:ser>
        <c:ser>
          <c:idx val="5"/>
          <c:order val="5"/>
          <c:tx>
            <c:strRef>
              <c:f>Data_1!$AA$14</c:f>
              <c:strCache>
                <c:ptCount val="1"/>
                <c:pt idx="0">
                  <c:v>Deaths</c:v>
                </c:pt>
              </c:strCache>
            </c:strRef>
          </c:tx>
          <c:spPr>
            <a:solidFill>
              <a:schemeClr val="accent6"/>
            </a:solidFill>
            <a:ln>
              <a:noFill/>
            </a:ln>
            <a:effectLst/>
            <a:sp3d/>
          </c:spPr>
          <c:invertIfNegative val="0"/>
          <c:val>
            <c:numRef>
              <c:f>Data_1!$AB$14</c:f>
              <c:numCache>
                <c:formatCode>General</c:formatCode>
                <c:ptCount val="1"/>
                <c:pt idx="0">
                  <c:v>73112</c:v>
                </c:pt>
              </c:numCache>
            </c:numRef>
          </c:val>
          <c:extLst>
            <c:ext xmlns:c16="http://schemas.microsoft.com/office/drawing/2014/chart" uri="{C3380CC4-5D6E-409C-BE32-E72D297353CC}">
              <c16:uniqueId val="{00000005-3C00-47AE-AEDB-F252D78EA3EA}"/>
            </c:ext>
          </c:extLst>
        </c:ser>
        <c:dLbls>
          <c:showLegendKey val="0"/>
          <c:showVal val="0"/>
          <c:showCatName val="0"/>
          <c:showSerName val="0"/>
          <c:showPercent val="0"/>
          <c:showBubbleSize val="0"/>
        </c:dLbls>
        <c:gapWidth val="150"/>
        <c:shape val="box"/>
        <c:axId val="146416000"/>
        <c:axId val="146417248"/>
        <c:axId val="0"/>
      </c:bar3DChart>
      <c:catAx>
        <c:axId val="14641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7248"/>
        <c:crosses val="autoZero"/>
        <c:auto val="1"/>
        <c:lblAlgn val="ctr"/>
        <c:lblOffset val="100"/>
        <c:noMultiLvlLbl val="0"/>
      </c:catAx>
      <c:valAx>
        <c:axId val="146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46416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Selected Range VS Till the Selected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Data_1!$R$9:$S$9</c:f>
              <c:strCache>
                <c:ptCount val="2"/>
                <c:pt idx="1">
                  <c:v>Tested</c:v>
                </c:pt>
              </c:strCache>
            </c:strRef>
          </c:tx>
          <c:spPr>
            <a:solidFill>
              <a:schemeClr val="accent1"/>
            </a:solidFill>
            <a:ln>
              <a:noFill/>
            </a:ln>
            <a:effectLst/>
            <a:sp3d/>
          </c:spPr>
          <c:invertIfNegative val="0"/>
          <c:val>
            <c:numRef>
              <c:f>Data_1!$T$9</c:f>
              <c:numCache>
                <c:formatCode>General</c:formatCode>
                <c:ptCount val="1"/>
                <c:pt idx="0">
                  <c:v>22700464</c:v>
                </c:pt>
              </c:numCache>
            </c:numRef>
          </c:val>
          <c:extLst>
            <c:ext xmlns:c16="http://schemas.microsoft.com/office/drawing/2014/chart" uri="{C3380CC4-5D6E-409C-BE32-E72D297353CC}">
              <c16:uniqueId val="{00000000-7C23-4B49-B215-BF0E3446D15D}"/>
            </c:ext>
          </c:extLst>
        </c:ser>
        <c:ser>
          <c:idx val="1"/>
          <c:order val="1"/>
          <c:tx>
            <c:strRef>
              <c:f>Data_1!$R$10:$S$10</c:f>
              <c:strCache>
                <c:ptCount val="2"/>
                <c:pt idx="1">
                  <c:v>Tested so far</c:v>
                </c:pt>
              </c:strCache>
            </c:strRef>
          </c:tx>
          <c:spPr>
            <a:solidFill>
              <a:schemeClr val="accent2"/>
            </a:solidFill>
            <a:ln>
              <a:noFill/>
            </a:ln>
            <a:effectLst/>
            <a:sp3d/>
          </c:spPr>
          <c:invertIfNegative val="0"/>
          <c:val>
            <c:numRef>
              <c:f>Data_1!$T$10</c:f>
              <c:numCache>
                <c:formatCode>General</c:formatCode>
                <c:ptCount val="1"/>
                <c:pt idx="0">
                  <c:v>41443101</c:v>
                </c:pt>
              </c:numCache>
            </c:numRef>
          </c:val>
          <c:extLst>
            <c:ext xmlns:c16="http://schemas.microsoft.com/office/drawing/2014/chart" uri="{C3380CC4-5D6E-409C-BE32-E72D297353CC}">
              <c16:uniqueId val="{00000001-7C23-4B49-B215-BF0E3446D15D}"/>
            </c:ext>
          </c:extLst>
        </c:ser>
        <c:ser>
          <c:idx val="2"/>
          <c:order val="2"/>
          <c:tx>
            <c:strRef>
              <c:f>Data_1!$R$11:$S$11</c:f>
              <c:strCache>
                <c:ptCount val="2"/>
                <c:pt idx="1">
                  <c:v>Confirmed</c:v>
                </c:pt>
              </c:strCache>
            </c:strRef>
          </c:tx>
          <c:spPr>
            <a:solidFill>
              <a:schemeClr val="accent3"/>
            </a:solidFill>
            <a:ln>
              <a:noFill/>
            </a:ln>
            <a:effectLst/>
            <a:sp3d/>
          </c:spPr>
          <c:invertIfNegative val="0"/>
          <c:val>
            <c:numRef>
              <c:f>Data_1!$T$11</c:f>
              <c:numCache>
                <c:formatCode>General</c:formatCode>
                <c:ptCount val="1"/>
                <c:pt idx="0">
                  <c:v>2222526</c:v>
                </c:pt>
              </c:numCache>
            </c:numRef>
          </c:val>
          <c:extLst>
            <c:ext xmlns:c16="http://schemas.microsoft.com/office/drawing/2014/chart" uri="{C3380CC4-5D6E-409C-BE32-E72D297353CC}">
              <c16:uniqueId val="{00000002-7C23-4B49-B215-BF0E3446D15D}"/>
            </c:ext>
          </c:extLst>
        </c:ser>
        <c:ser>
          <c:idx val="3"/>
          <c:order val="3"/>
          <c:tx>
            <c:strRef>
              <c:f>Data_1!$R$12:$S$12</c:f>
              <c:strCache>
                <c:ptCount val="2"/>
                <c:pt idx="1">
                  <c:v>Confirmed so far</c:v>
                </c:pt>
              </c:strCache>
            </c:strRef>
          </c:tx>
          <c:spPr>
            <a:solidFill>
              <a:schemeClr val="accent4"/>
            </a:solidFill>
            <a:ln>
              <a:noFill/>
            </a:ln>
            <a:effectLst/>
            <a:sp3d/>
          </c:spPr>
          <c:invertIfNegative val="0"/>
          <c:val>
            <c:numRef>
              <c:f>Data_1!$T$12</c:f>
              <c:numCache>
                <c:formatCode>General</c:formatCode>
                <c:ptCount val="1"/>
                <c:pt idx="0">
                  <c:v>3394108</c:v>
                </c:pt>
              </c:numCache>
            </c:numRef>
          </c:val>
          <c:extLst>
            <c:ext xmlns:c16="http://schemas.microsoft.com/office/drawing/2014/chart" uri="{C3380CC4-5D6E-409C-BE32-E72D297353CC}">
              <c16:uniqueId val="{00000003-7C23-4B49-B215-BF0E3446D15D}"/>
            </c:ext>
          </c:extLst>
        </c:ser>
        <c:ser>
          <c:idx val="4"/>
          <c:order val="4"/>
          <c:tx>
            <c:strRef>
              <c:f>Data_1!$R$13:$S$13</c:f>
              <c:strCache>
                <c:ptCount val="2"/>
                <c:pt idx="1">
                  <c:v>Vaccinated 1</c:v>
                </c:pt>
              </c:strCache>
            </c:strRef>
          </c:tx>
          <c:spPr>
            <a:solidFill>
              <a:schemeClr val="accent5"/>
            </a:solidFill>
            <a:ln>
              <a:noFill/>
            </a:ln>
            <a:effectLst/>
            <a:sp3d/>
          </c:spPr>
          <c:invertIfNegative val="0"/>
          <c:val>
            <c:numRef>
              <c:f>Data_1!$T$13</c:f>
              <c:numCache>
                <c:formatCode>General</c:formatCode>
                <c:ptCount val="1"/>
                <c:pt idx="0">
                  <c:v>0</c:v>
                </c:pt>
              </c:numCache>
            </c:numRef>
          </c:val>
          <c:extLst>
            <c:ext xmlns:c16="http://schemas.microsoft.com/office/drawing/2014/chart" uri="{C3380CC4-5D6E-409C-BE32-E72D297353CC}">
              <c16:uniqueId val="{00000004-7C23-4B49-B215-BF0E3446D15D}"/>
            </c:ext>
          </c:extLst>
        </c:ser>
        <c:ser>
          <c:idx val="5"/>
          <c:order val="5"/>
          <c:tx>
            <c:strRef>
              <c:f>Data_1!$R$14:$S$14</c:f>
              <c:strCache>
                <c:ptCount val="2"/>
                <c:pt idx="1">
                  <c:v>Vaccinated 1 so far</c:v>
                </c:pt>
              </c:strCache>
            </c:strRef>
          </c:tx>
          <c:spPr>
            <a:solidFill>
              <a:schemeClr val="accent6"/>
            </a:solidFill>
            <a:ln>
              <a:noFill/>
            </a:ln>
            <a:effectLst/>
            <a:sp3d/>
          </c:spPr>
          <c:invertIfNegative val="0"/>
          <c:val>
            <c:numRef>
              <c:f>Data_1!$T$14</c:f>
              <c:numCache>
                <c:formatCode>General</c:formatCode>
                <c:ptCount val="1"/>
                <c:pt idx="0">
                  <c:v>0</c:v>
                </c:pt>
              </c:numCache>
            </c:numRef>
          </c:val>
          <c:extLst>
            <c:ext xmlns:c16="http://schemas.microsoft.com/office/drawing/2014/chart" uri="{C3380CC4-5D6E-409C-BE32-E72D297353CC}">
              <c16:uniqueId val="{00000005-7C23-4B49-B215-BF0E3446D15D}"/>
            </c:ext>
          </c:extLst>
        </c:ser>
        <c:ser>
          <c:idx val="6"/>
          <c:order val="6"/>
          <c:tx>
            <c:strRef>
              <c:f>Data_1!$R$15:$S$15</c:f>
              <c:strCache>
                <c:ptCount val="2"/>
                <c:pt idx="1">
                  <c:v>Vacinated 2</c:v>
                </c:pt>
              </c:strCache>
            </c:strRef>
          </c:tx>
          <c:spPr>
            <a:solidFill>
              <a:schemeClr val="accent1">
                <a:lumMod val="60000"/>
              </a:schemeClr>
            </a:solidFill>
            <a:ln>
              <a:noFill/>
            </a:ln>
            <a:effectLst/>
            <a:sp3d/>
          </c:spPr>
          <c:invertIfNegative val="0"/>
          <c:val>
            <c:numRef>
              <c:f>Data_1!$T$15</c:f>
              <c:numCache>
                <c:formatCode>General</c:formatCode>
                <c:ptCount val="1"/>
                <c:pt idx="0">
                  <c:v>0</c:v>
                </c:pt>
              </c:numCache>
            </c:numRef>
          </c:val>
          <c:extLst>
            <c:ext xmlns:c16="http://schemas.microsoft.com/office/drawing/2014/chart" uri="{C3380CC4-5D6E-409C-BE32-E72D297353CC}">
              <c16:uniqueId val="{00000006-7C23-4B49-B215-BF0E3446D15D}"/>
            </c:ext>
          </c:extLst>
        </c:ser>
        <c:ser>
          <c:idx val="7"/>
          <c:order val="7"/>
          <c:tx>
            <c:strRef>
              <c:f>Data_1!$R$16:$S$16</c:f>
              <c:strCache>
                <c:ptCount val="2"/>
                <c:pt idx="1">
                  <c:v>Vacinated 2 so far</c:v>
                </c:pt>
              </c:strCache>
            </c:strRef>
          </c:tx>
          <c:spPr>
            <a:solidFill>
              <a:schemeClr val="accent2">
                <a:lumMod val="60000"/>
              </a:schemeClr>
            </a:solidFill>
            <a:ln>
              <a:noFill/>
            </a:ln>
            <a:effectLst/>
            <a:sp3d/>
          </c:spPr>
          <c:invertIfNegative val="0"/>
          <c:val>
            <c:numRef>
              <c:f>Data_1!$T$16</c:f>
              <c:numCache>
                <c:formatCode>General</c:formatCode>
                <c:ptCount val="1"/>
                <c:pt idx="0">
                  <c:v>0</c:v>
                </c:pt>
              </c:numCache>
            </c:numRef>
          </c:val>
          <c:extLst>
            <c:ext xmlns:c16="http://schemas.microsoft.com/office/drawing/2014/chart" uri="{C3380CC4-5D6E-409C-BE32-E72D297353CC}">
              <c16:uniqueId val="{00000007-7C23-4B49-B215-BF0E3446D15D}"/>
            </c:ext>
          </c:extLst>
        </c:ser>
        <c:ser>
          <c:idx val="8"/>
          <c:order val="8"/>
          <c:tx>
            <c:strRef>
              <c:f>Data_1!$R$17:$S$17</c:f>
              <c:strCache>
                <c:ptCount val="2"/>
                <c:pt idx="1">
                  <c:v>Recovered</c:v>
                </c:pt>
              </c:strCache>
            </c:strRef>
          </c:tx>
          <c:spPr>
            <a:solidFill>
              <a:schemeClr val="accent3">
                <a:lumMod val="60000"/>
              </a:schemeClr>
            </a:solidFill>
            <a:ln>
              <a:noFill/>
            </a:ln>
            <a:effectLst/>
            <a:sp3d/>
          </c:spPr>
          <c:invertIfNegative val="0"/>
          <c:val>
            <c:numRef>
              <c:f>Data_1!$T$17</c:f>
              <c:numCache>
                <c:formatCode>General</c:formatCode>
                <c:ptCount val="1"/>
                <c:pt idx="0">
                  <c:v>1495416</c:v>
                </c:pt>
              </c:numCache>
            </c:numRef>
          </c:val>
          <c:extLst>
            <c:ext xmlns:c16="http://schemas.microsoft.com/office/drawing/2014/chart" uri="{C3380CC4-5D6E-409C-BE32-E72D297353CC}">
              <c16:uniqueId val="{00000008-7C23-4B49-B215-BF0E3446D15D}"/>
            </c:ext>
          </c:extLst>
        </c:ser>
        <c:ser>
          <c:idx val="9"/>
          <c:order val="9"/>
          <c:tx>
            <c:strRef>
              <c:f>Data_1!$R$18:$S$18</c:f>
              <c:strCache>
                <c:ptCount val="2"/>
                <c:pt idx="1">
                  <c:v>Recovered so far</c:v>
                </c:pt>
              </c:strCache>
            </c:strRef>
          </c:tx>
          <c:spPr>
            <a:solidFill>
              <a:schemeClr val="accent4">
                <a:lumMod val="60000"/>
              </a:schemeClr>
            </a:solidFill>
            <a:ln>
              <a:noFill/>
            </a:ln>
            <a:effectLst/>
            <a:sp3d/>
          </c:spPr>
          <c:invertIfNegative val="0"/>
          <c:val>
            <c:numRef>
              <c:f>Data_1!$T$18</c:f>
              <c:numCache>
                <c:formatCode>General</c:formatCode>
                <c:ptCount val="1"/>
                <c:pt idx="0">
                  <c:v>2191098</c:v>
                </c:pt>
              </c:numCache>
            </c:numRef>
          </c:val>
          <c:extLst>
            <c:ext xmlns:c16="http://schemas.microsoft.com/office/drawing/2014/chart" uri="{C3380CC4-5D6E-409C-BE32-E72D297353CC}">
              <c16:uniqueId val="{00000009-7C23-4B49-B215-BF0E3446D15D}"/>
            </c:ext>
          </c:extLst>
        </c:ser>
        <c:ser>
          <c:idx val="10"/>
          <c:order val="10"/>
          <c:tx>
            <c:strRef>
              <c:f>Data_1!$R$19:$S$19</c:f>
              <c:strCache>
                <c:ptCount val="2"/>
                <c:pt idx="1">
                  <c:v>Deaths</c:v>
                </c:pt>
              </c:strCache>
            </c:strRef>
          </c:tx>
          <c:spPr>
            <a:solidFill>
              <a:schemeClr val="accent5">
                <a:lumMod val="60000"/>
              </a:schemeClr>
            </a:solidFill>
            <a:ln>
              <a:noFill/>
            </a:ln>
            <a:effectLst/>
            <a:sp3d/>
          </c:spPr>
          <c:invertIfNegative val="0"/>
          <c:val>
            <c:numRef>
              <c:f>Data_1!$T$19</c:f>
              <c:numCache>
                <c:formatCode>General</c:formatCode>
                <c:ptCount val="1"/>
                <c:pt idx="0">
                  <c:v>38292</c:v>
                </c:pt>
              </c:numCache>
            </c:numRef>
          </c:val>
          <c:extLst>
            <c:ext xmlns:c16="http://schemas.microsoft.com/office/drawing/2014/chart" uri="{C3380CC4-5D6E-409C-BE32-E72D297353CC}">
              <c16:uniqueId val="{0000000A-7C23-4B49-B215-BF0E3446D15D}"/>
            </c:ext>
          </c:extLst>
        </c:ser>
        <c:ser>
          <c:idx val="11"/>
          <c:order val="11"/>
          <c:tx>
            <c:strRef>
              <c:f>Data_1!$R$20:$S$20</c:f>
              <c:strCache>
                <c:ptCount val="2"/>
                <c:pt idx="1">
                  <c:v>Deaths so far</c:v>
                </c:pt>
              </c:strCache>
            </c:strRef>
          </c:tx>
          <c:spPr>
            <a:solidFill>
              <a:schemeClr val="accent6">
                <a:lumMod val="60000"/>
              </a:schemeClr>
            </a:solidFill>
            <a:ln>
              <a:noFill/>
            </a:ln>
            <a:effectLst/>
            <a:sp3d/>
          </c:spPr>
          <c:invertIfNegative val="0"/>
          <c:val>
            <c:numRef>
              <c:f>Data_1!$T$20</c:f>
              <c:numCache>
                <c:formatCode>General</c:formatCode>
                <c:ptCount val="1"/>
                <c:pt idx="0">
                  <c:v>73112</c:v>
                </c:pt>
              </c:numCache>
            </c:numRef>
          </c:val>
          <c:extLst>
            <c:ext xmlns:c16="http://schemas.microsoft.com/office/drawing/2014/chart" uri="{C3380CC4-5D6E-409C-BE32-E72D297353CC}">
              <c16:uniqueId val="{0000000B-7C23-4B49-B215-BF0E3446D15D}"/>
            </c:ext>
          </c:extLst>
        </c:ser>
        <c:dLbls>
          <c:showLegendKey val="0"/>
          <c:showVal val="0"/>
          <c:showCatName val="0"/>
          <c:showSerName val="0"/>
          <c:showPercent val="0"/>
          <c:showBubbleSize val="0"/>
        </c:dLbls>
        <c:gapWidth val="150"/>
        <c:shape val="box"/>
        <c:axId val="311089968"/>
        <c:axId val="530523040"/>
        <c:axId val="0"/>
      </c:bar3DChart>
      <c:catAx>
        <c:axId val="311089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0523040"/>
        <c:crosses val="autoZero"/>
        <c:auto val="1"/>
        <c:lblAlgn val="ctr"/>
        <c:lblOffset val="100"/>
        <c:noMultiLvlLbl val="0"/>
      </c:catAx>
      <c:valAx>
        <c:axId val="5305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108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Comparison over two different Timeframes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Data_2!$N$23</c:f>
              <c:strCache>
                <c:ptCount val="1"/>
                <c:pt idx="0">
                  <c:v>Tested</c:v>
                </c:pt>
              </c:strCache>
            </c:strRef>
          </c:tx>
          <c:spPr>
            <a:solidFill>
              <a:schemeClr val="accent1"/>
            </a:solidFill>
            <a:ln>
              <a:noFill/>
            </a:ln>
            <a:effectLst/>
            <a:sp3d/>
          </c:spPr>
          <c:invertIfNegative val="0"/>
          <c:cat>
            <c:strRef>
              <c:f>Data_2!$O$22:$P$22</c:f>
              <c:strCache>
                <c:ptCount val="2"/>
                <c:pt idx="0">
                  <c:v>Comparision 1</c:v>
                </c:pt>
                <c:pt idx="1">
                  <c:v>Comparision 2</c:v>
                </c:pt>
              </c:strCache>
            </c:strRef>
          </c:cat>
          <c:val>
            <c:numRef>
              <c:f>Data_2!$O$23:$P$23</c:f>
              <c:numCache>
                <c:formatCode>General</c:formatCode>
                <c:ptCount val="2"/>
                <c:pt idx="0">
                  <c:v>15586987</c:v>
                </c:pt>
                <c:pt idx="1">
                  <c:v>25018103</c:v>
                </c:pt>
              </c:numCache>
            </c:numRef>
          </c:val>
          <c:extLst>
            <c:ext xmlns:c16="http://schemas.microsoft.com/office/drawing/2014/chart" uri="{C3380CC4-5D6E-409C-BE32-E72D297353CC}">
              <c16:uniqueId val="{00000000-BF87-4BAD-BB24-75A5E3973C1E}"/>
            </c:ext>
          </c:extLst>
        </c:ser>
        <c:ser>
          <c:idx val="1"/>
          <c:order val="1"/>
          <c:tx>
            <c:strRef>
              <c:f>Data_2!$N$24</c:f>
              <c:strCache>
                <c:ptCount val="1"/>
                <c:pt idx="0">
                  <c:v>Confirmed</c:v>
                </c:pt>
              </c:strCache>
            </c:strRef>
          </c:tx>
          <c:spPr>
            <a:solidFill>
              <a:schemeClr val="accent2"/>
            </a:solidFill>
            <a:ln>
              <a:noFill/>
            </a:ln>
            <a:effectLst/>
            <a:sp3d/>
          </c:spPr>
          <c:invertIfNegative val="0"/>
          <c:cat>
            <c:strRef>
              <c:f>Data_2!$O$22:$P$22</c:f>
              <c:strCache>
                <c:ptCount val="2"/>
                <c:pt idx="0">
                  <c:v>Comparision 1</c:v>
                </c:pt>
                <c:pt idx="1">
                  <c:v>Comparision 2</c:v>
                </c:pt>
              </c:strCache>
            </c:strRef>
          </c:cat>
          <c:val>
            <c:numRef>
              <c:f>Data_2!$O$24:$P$24</c:f>
              <c:numCache>
                <c:formatCode>General</c:formatCode>
                <c:ptCount val="2"/>
                <c:pt idx="0">
                  <c:v>1298702</c:v>
                </c:pt>
                <c:pt idx="1">
                  <c:v>541004</c:v>
                </c:pt>
              </c:numCache>
            </c:numRef>
          </c:val>
          <c:extLst>
            <c:ext xmlns:c16="http://schemas.microsoft.com/office/drawing/2014/chart" uri="{C3380CC4-5D6E-409C-BE32-E72D297353CC}">
              <c16:uniqueId val="{00000001-BF87-4BAD-BB24-75A5E3973C1E}"/>
            </c:ext>
          </c:extLst>
        </c:ser>
        <c:ser>
          <c:idx val="2"/>
          <c:order val="2"/>
          <c:tx>
            <c:strRef>
              <c:f>Data_2!$N$25</c:f>
              <c:strCache>
                <c:ptCount val="1"/>
                <c:pt idx="0">
                  <c:v>Vaccinated_1</c:v>
                </c:pt>
              </c:strCache>
            </c:strRef>
          </c:tx>
          <c:spPr>
            <a:solidFill>
              <a:schemeClr val="accent3"/>
            </a:solidFill>
            <a:ln>
              <a:noFill/>
            </a:ln>
            <a:effectLst/>
            <a:sp3d/>
          </c:spPr>
          <c:invertIfNegative val="0"/>
          <c:cat>
            <c:strRef>
              <c:f>Data_2!$O$22:$P$22</c:f>
              <c:strCache>
                <c:ptCount val="2"/>
                <c:pt idx="0">
                  <c:v>Comparision 1</c:v>
                </c:pt>
                <c:pt idx="1">
                  <c:v>Comparision 2</c:v>
                </c:pt>
              </c:strCache>
            </c:strRef>
          </c:cat>
          <c:val>
            <c:numRef>
              <c:f>Data_2!$O$25:$P$25</c:f>
              <c:numCache>
                <c:formatCode>General</c:formatCode>
                <c:ptCount val="2"/>
                <c:pt idx="0">
                  <c:v>0</c:v>
                </c:pt>
                <c:pt idx="1">
                  <c:v>65393685</c:v>
                </c:pt>
              </c:numCache>
            </c:numRef>
          </c:val>
          <c:extLst>
            <c:ext xmlns:c16="http://schemas.microsoft.com/office/drawing/2014/chart" uri="{C3380CC4-5D6E-409C-BE32-E72D297353CC}">
              <c16:uniqueId val="{00000002-BF87-4BAD-BB24-75A5E3973C1E}"/>
            </c:ext>
          </c:extLst>
        </c:ser>
        <c:ser>
          <c:idx val="3"/>
          <c:order val="3"/>
          <c:tx>
            <c:strRef>
              <c:f>Data_2!$N$26</c:f>
              <c:strCache>
                <c:ptCount val="1"/>
                <c:pt idx="0">
                  <c:v>Vaccinated_2</c:v>
                </c:pt>
              </c:strCache>
            </c:strRef>
          </c:tx>
          <c:spPr>
            <a:solidFill>
              <a:schemeClr val="accent4"/>
            </a:solidFill>
            <a:ln>
              <a:noFill/>
            </a:ln>
            <a:effectLst/>
            <a:sp3d/>
          </c:spPr>
          <c:invertIfNegative val="0"/>
          <c:cat>
            <c:strRef>
              <c:f>Data_2!$O$22:$P$22</c:f>
              <c:strCache>
                <c:ptCount val="2"/>
                <c:pt idx="0">
                  <c:v>Comparision 1</c:v>
                </c:pt>
                <c:pt idx="1">
                  <c:v>Comparision 2</c:v>
                </c:pt>
              </c:strCache>
            </c:strRef>
          </c:cat>
          <c:val>
            <c:numRef>
              <c:f>Data_2!$O$26:$P$26</c:f>
              <c:numCache>
                <c:formatCode>General</c:formatCode>
                <c:ptCount val="2"/>
                <c:pt idx="0">
                  <c:v>0</c:v>
                </c:pt>
                <c:pt idx="1">
                  <c:v>25532878</c:v>
                </c:pt>
              </c:numCache>
            </c:numRef>
          </c:val>
          <c:extLst>
            <c:ext xmlns:c16="http://schemas.microsoft.com/office/drawing/2014/chart" uri="{C3380CC4-5D6E-409C-BE32-E72D297353CC}">
              <c16:uniqueId val="{00000003-BF87-4BAD-BB24-75A5E3973C1E}"/>
            </c:ext>
          </c:extLst>
        </c:ser>
        <c:ser>
          <c:idx val="4"/>
          <c:order val="4"/>
          <c:tx>
            <c:strRef>
              <c:f>Data_2!$N$27</c:f>
              <c:strCache>
                <c:ptCount val="1"/>
                <c:pt idx="0">
                  <c:v>Recovered</c:v>
                </c:pt>
              </c:strCache>
            </c:strRef>
          </c:tx>
          <c:spPr>
            <a:solidFill>
              <a:schemeClr val="accent5"/>
            </a:solidFill>
            <a:ln>
              <a:noFill/>
            </a:ln>
            <a:effectLst/>
            <a:sp3d/>
          </c:spPr>
          <c:invertIfNegative val="0"/>
          <c:cat>
            <c:strRef>
              <c:f>Data_2!$O$22:$P$22</c:f>
              <c:strCache>
                <c:ptCount val="2"/>
                <c:pt idx="0">
                  <c:v>Comparision 1</c:v>
                </c:pt>
                <c:pt idx="1">
                  <c:v>Comparision 2</c:v>
                </c:pt>
              </c:strCache>
            </c:strRef>
          </c:cat>
          <c:val>
            <c:numRef>
              <c:f>Data_2!$O$27:$P$27</c:f>
              <c:numCache>
                <c:formatCode>General</c:formatCode>
                <c:ptCount val="2"/>
                <c:pt idx="0">
                  <c:v>1069696</c:v>
                </c:pt>
                <c:pt idx="1">
                  <c:v>504262</c:v>
                </c:pt>
              </c:numCache>
            </c:numRef>
          </c:val>
          <c:extLst>
            <c:ext xmlns:c16="http://schemas.microsoft.com/office/drawing/2014/chart" uri="{C3380CC4-5D6E-409C-BE32-E72D297353CC}">
              <c16:uniqueId val="{00000004-BF87-4BAD-BB24-75A5E3973C1E}"/>
            </c:ext>
          </c:extLst>
        </c:ser>
        <c:ser>
          <c:idx val="5"/>
          <c:order val="5"/>
          <c:tx>
            <c:strRef>
              <c:f>Data_2!$N$28</c:f>
              <c:strCache>
                <c:ptCount val="1"/>
                <c:pt idx="0">
                  <c:v>Deaths</c:v>
                </c:pt>
              </c:strCache>
            </c:strRef>
          </c:tx>
          <c:spPr>
            <a:solidFill>
              <a:schemeClr val="accent6"/>
            </a:solidFill>
            <a:ln>
              <a:noFill/>
            </a:ln>
            <a:effectLst/>
            <a:sp3d/>
          </c:spPr>
          <c:invertIfNegative val="0"/>
          <c:cat>
            <c:strRef>
              <c:f>Data_2!$O$22:$P$22</c:f>
              <c:strCache>
                <c:ptCount val="2"/>
                <c:pt idx="0">
                  <c:v>Comparision 1</c:v>
                </c:pt>
                <c:pt idx="1">
                  <c:v>Comparision 2</c:v>
                </c:pt>
              </c:strCache>
            </c:strRef>
          </c:cat>
          <c:val>
            <c:numRef>
              <c:f>Data_2!$O$28:$P$28</c:f>
              <c:numCache>
                <c:formatCode>General</c:formatCode>
                <c:ptCount val="2"/>
                <c:pt idx="0">
                  <c:v>15990</c:v>
                </c:pt>
                <c:pt idx="1">
                  <c:v>6922</c:v>
                </c:pt>
              </c:numCache>
            </c:numRef>
          </c:val>
          <c:extLst>
            <c:ext xmlns:c16="http://schemas.microsoft.com/office/drawing/2014/chart" uri="{C3380CC4-5D6E-409C-BE32-E72D297353CC}">
              <c16:uniqueId val="{00000005-BF87-4BAD-BB24-75A5E3973C1E}"/>
            </c:ext>
          </c:extLst>
        </c:ser>
        <c:dLbls>
          <c:showLegendKey val="0"/>
          <c:showVal val="0"/>
          <c:showCatName val="0"/>
          <c:showSerName val="0"/>
          <c:showPercent val="0"/>
          <c:showBubbleSize val="0"/>
        </c:dLbls>
        <c:gapWidth val="150"/>
        <c:shape val="box"/>
        <c:axId val="863455647"/>
        <c:axId val="863450847"/>
        <c:axId val="0"/>
      </c:bar3DChart>
      <c:catAx>
        <c:axId val="8634556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0847"/>
        <c:crosses val="autoZero"/>
        <c:auto val="1"/>
        <c:lblAlgn val="ctr"/>
        <c:lblOffset val="100"/>
        <c:noMultiLvlLbl val="0"/>
      </c:catAx>
      <c:valAx>
        <c:axId val="86345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63455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Count of Cities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'Testing Ratio'!$AD$4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Ratio'!$AE$4</c:f>
              <c:numCache>
                <c:formatCode>General</c:formatCode>
                <c:ptCount val="1"/>
                <c:pt idx="0">
                  <c:v>281</c:v>
                </c:pt>
              </c:numCache>
            </c:numRef>
          </c:val>
          <c:extLst>
            <c:ext xmlns:c16="http://schemas.microsoft.com/office/drawing/2014/chart" uri="{C3380CC4-5D6E-409C-BE32-E72D297353CC}">
              <c16:uniqueId val="{00000000-1527-446F-875F-9453D65C86D6}"/>
            </c:ext>
          </c:extLst>
        </c:ser>
        <c:ser>
          <c:idx val="1"/>
          <c:order val="1"/>
          <c:tx>
            <c:strRef>
              <c:f>'Testing Ratio'!$AD$5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Ratio'!$AE$5</c:f>
              <c:numCache>
                <c:formatCode>General</c:formatCode>
                <c:ptCount val="1"/>
                <c:pt idx="0">
                  <c:v>223</c:v>
                </c:pt>
              </c:numCache>
            </c:numRef>
          </c:val>
          <c:extLst>
            <c:ext xmlns:c16="http://schemas.microsoft.com/office/drawing/2014/chart" uri="{C3380CC4-5D6E-409C-BE32-E72D297353CC}">
              <c16:uniqueId val="{00000001-1527-446F-875F-9453D65C86D6}"/>
            </c:ext>
          </c:extLst>
        </c:ser>
        <c:ser>
          <c:idx val="2"/>
          <c:order val="2"/>
          <c:tx>
            <c:strRef>
              <c:f>'Testing Ratio'!$AD$6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Ratio'!$AE$6</c:f>
              <c:numCache>
                <c:formatCode>General</c:formatCode>
                <c:ptCount val="1"/>
                <c:pt idx="0">
                  <c:v>200</c:v>
                </c:pt>
              </c:numCache>
            </c:numRef>
          </c:val>
          <c:extLst>
            <c:ext xmlns:c16="http://schemas.microsoft.com/office/drawing/2014/chart" uri="{C3380CC4-5D6E-409C-BE32-E72D297353CC}">
              <c16:uniqueId val="{00000002-1527-446F-875F-9453D65C86D6}"/>
            </c:ext>
          </c:extLst>
        </c:ser>
        <c:ser>
          <c:idx val="3"/>
          <c:order val="3"/>
          <c:tx>
            <c:strRef>
              <c:f>'Testing Ratio'!$AD$7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Ratio'!$AE$7</c:f>
              <c:numCache>
                <c:formatCode>General</c:formatCode>
                <c:ptCount val="1"/>
                <c:pt idx="0">
                  <c:v>1</c:v>
                </c:pt>
              </c:numCache>
            </c:numRef>
          </c:val>
          <c:extLst>
            <c:ext xmlns:c16="http://schemas.microsoft.com/office/drawing/2014/chart" uri="{C3380CC4-5D6E-409C-BE32-E72D297353CC}">
              <c16:uniqueId val="{00000003-1527-446F-875F-9453D65C86D6}"/>
            </c:ext>
          </c:extLst>
        </c:ser>
        <c:ser>
          <c:idx val="4"/>
          <c:order val="4"/>
          <c:tx>
            <c:strRef>
              <c:f>'Testing Ratio'!$AD$8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Ratio'!$AE$3</c:f>
              <c:strCache>
                <c:ptCount val="1"/>
                <c:pt idx="0">
                  <c:v>Category_wise_count</c:v>
                </c:pt>
              </c:strCache>
            </c:strRef>
          </c:cat>
          <c:val>
            <c:numRef>
              <c:f>'Testing Ratio'!$AE$8</c:f>
              <c:numCache>
                <c:formatCode>General</c:formatCode>
                <c:ptCount val="1"/>
                <c:pt idx="0">
                  <c:v>4</c:v>
                </c:pt>
              </c:numCache>
            </c:numRef>
          </c:val>
          <c:extLst>
            <c:ext xmlns:c16="http://schemas.microsoft.com/office/drawing/2014/chart" uri="{C3380CC4-5D6E-409C-BE32-E72D297353CC}">
              <c16:uniqueId val="{00000004-1527-446F-875F-9453D65C86D6}"/>
            </c:ext>
          </c:extLst>
        </c:ser>
        <c:dLbls>
          <c:dLblPos val="outEnd"/>
          <c:showLegendKey val="0"/>
          <c:showVal val="1"/>
          <c:showCatName val="0"/>
          <c:showSerName val="0"/>
          <c:showPercent val="0"/>
          <c:showBubbleSize val="0"/>
        </c:dLbls>
        <c:gapWidth val="182"/>
        <c:axId val="1636947296"/>
        <c:axId val="1636930976"/>
      </c:barChart>
      <c:catAx>
        <c:axId val="163694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0976"/>
        <c:crosses val="autoZero"/>
        <c:auto val="1"/>
        <c:lblAlgn val="ctr"/>
        <c:lblOffset val="100"/>
        <c:noMultiLvlLbl val="0"/>
      </c:catAx>
      <c:valAx>
        <c:axId val="16369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4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Deaths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'Testing Ratio'!$AF$3</c:f>
              <c:strCache>
                <c:ptCount val="1"/>
                <c:pt idx="0">
                  <c:v>total_deaths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5-4802-923E-495386FC27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5-4802-923E-495386FC27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5-4802-923E-495386FC274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5-4802-923E-495386FC274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1AD7-4D92-8E92-534177CB70B6}"/>
              </c:ext>
            </c:extLst>
          </c:dPt>
          <c:dLbls>
            <c:dLbl>
              <c:idx val="4"/>
              <c:dLblPos val="outEnd"/>
              <c:showLegendKey val="0"/>
              <c:showVal val="0"/>
              <c:showCatName val="1"/>
              <c:showSerName val="0"/>
              <c:showPercent val="1"/>
              <c:showBubbleSize val="0"/>
              <c:extLst>
                <c:ext xmlns:c15="http://schemas.microsoft.com/office/drawing/2012/chart" uri="{CE6537A1-D6FC-4f65-9D91-7224C49458BB}">
                  <c15:layout>
                    <c:manualLayout>
                      <c:w val="0.15035655158489805"/>
                      <c:h val="0.10804267496782242"/>
                    </c:manualLayout>
                  </c15:layout>
                </c:ext>
                <c:ext xmlns:c16="http://schemas.microsoft.com/office/drawing/2014/chart" uri="{C3380CC4-5D6E-409C-BE32-E72D297353CC}">
                  <c16:uniqueId val="{00000001-1AD7-4D92-8E92-534177CB70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'Testing Ratio'!$AD$4:$AD$8</c:f>
              <c:strCache>
                <c:ptCount val="5"/>
                <c:pt idx="0">
                  <c:v>CATEGORY A</c:v>
                </c:pt>
                <c:pt idx="1">
                  <c:v>CATEGORY B</c:v>
                </c:pt>
                <c:pt idx="2">
                  <c:v>CATEGORY C</c:v>
                </c:pt>
                <c:pt idx="3">
                  <c:v>CATEGORY D</c:v>
                </c:pt>
                <c:pt idx="4">
                  <c:v>CATEGORY E</c:v>
                </c:pt>
              </c:strCache>
            </c:strRef>
          </c:cat>
          <c:val>
            <c:numRef>
              <c:f>'Testing Ratio'!$AF$4:$AF$8</c:f>
              <c:numCache>
                <c:formatCode>General</c:formatCode>
                <c:ptCount val="5"/>
                <c:pt idx="0">
                  <c:v>163214</c:v>
                </c:pt>
                <c:pt idx="1">
                  <c:v>147649</c:v>
                </c:pt>
                <c:pt idx="2">
                  <c:v>84819</c:v>
                </c:pt>
                <c:pt idx="3">
                  <c:v>16281</c:v>
                </c:pt>
                <c:pt idx="4">
                  <c:v>26009</c:v>
                </c:pt>
              </c:numCache>
            </c:numRef>
          </c:val>
          <c:extLst>
            <c:ext xmlns:c16="http://schemas.microsoft.com/office/drawing/2014/chart" uri="{C3380CC4-5D6E-409C-BE32-E72D297353CC}">
              <c16:uniqueId val="{00000000-1AD7-4D92-8E92-534177CB70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Death % Category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'Testing Ratio'!$AD$4</c:f>
              <c:strCache>
                <c:ptCount val="1"/>
                <c:pt idx="0">
                  <c:v>CATEGORY 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Ratio'!$AG$4</c:f>
              <c:numCache>
                <c:formatCode>General</c:formatCode>
                <c:ptCount val="1"/>
                <c:pt idx="0">
                  <c:v>0.03</c:v>
                </c:pt>
              </c:numCache>
            </c:numRef>
          </c:val>
          <c:extLst>
            <c:ext xmlns:c16="http://schemas.microsoft.com/office/drawing/2014/chart" uri="{C3380CC4-5D6E-409C-BE32-E72D297353CC}">
              <c16:uniqueId val="{00000000-CB10-441C-A435-AD91960E8700}"/>
            </c:ext>
          </c:extLst>
        </c:ser>
        <c:ser>
          <c:idx val="1"/>
          <c:order val="1"/>
          <c:tx>
            <c:strRef>
              <c:f>'Testing Ratio'!$AD$5</c:f>
              <c:strCache>
                <c:ptCount val="1"/>
                <c:pt idx="0">
                  <c:v>CATEGORY B</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Ratio'!$AG$5</c:f>
              <c:numCache>
                <c:formatCode>General</c:formatCode>
                <c:ptCount val="1"/>
                <c:pt idx="0">
                  <c:v>0.03</c:v>
                </c:pt>
              </c:numCache>
            </c:numRef>
          </c:val>
          <c:extLst>
            <c:ext xmlns:c16="http://schemas.microsoft.com/office/drawing/2014/chart" uri="{C3380CC4-5D6E-409C-BE32-E72D297353CC}">
              <c16:uniqueId val="{00000001-CB10-441C-A435-AD91960E8700}"/>
            </c:ext>
          </c:extLst>
        </c:ser>
        <c:ser>
          <c:idx val="2"/>
          <c:order val="2"/>
          <c:tx>
            <c:strRef>
              <c:f>'Testing Ratio'!$AD$6</c:f>
              <c:strCache>
                <c:ptCount val="1"/>
                <c:pt idx="0">
                  <c:v>CATEGORY C</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Ratio'!$AG$6</c:f>
              <c:numCache>
                <c:formatCode>General</c:formatCode>
                <c:ptCount val="1"/>
                <c:pt idx="0">
                  <c:v>0.03</c:v>
                </c:pt>
              </c:numCache>
            </c:numRef>
          </c:val>
          <c:extLst>
            <c:ext xmlns:c16="http://schemas.microsoft.com/office/drawing/2014/chart" uri="{C3380CC4-5D6E-409C-BE32-E72D297353CC}">
              <c16:uniqueId val="{00000002-CB10-441C-A435-AD91960E8700}"/>
            </c:ext>
          </c:extLst>
        </c:ser>
        <c:ser>
          <c:idx val="3"/>
          <c:order val="3"/>
          <c:tx>
            <c:strRef>
              <c:f>'Testing Ratio'!$AD$7</c:f>
              <c:strCache>
                <c:ptCount val="1"/>
                <c:pt idx="0">
                  <c:v>CATEGORY 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Ratio'!$AG$7</c:f>
              <c:numCache>
                <c:formatCode>General</c:formatCode>
                <c:ptCount val="1"/>
                <c:pt idx="0">
                  <c:v>0.17</c:v>
                </c:pt>
              </c:numCache>
            </c:numRef>
          </c:val>
          <c:extLst>
            <c:ext xmlns:c16="http://schemas.microsoft.com/office/drawing/2014/chart" uri="{C3380CC4-5D6E-409C-BE32-E72D297353CC}">
              <c16:uniqueId val="{00000003-CB10-441C-A435-AD91960E8700}"/>
            </c:ext>
          </c:extLst>
        </c:ser>
        <c:ser>
          <c:idx val="4"/>
          <c:order val="4"/>
          <c:tx>
            <c:strRef>
              <c:f>'Testing Ratio'!$AD$8</c:f>
              <c:strCache>
                <c:ptCount val="1"/>
                <c:pt idx="0">
                  <c:v>CATEGORY 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'Testing Ratio'!$AG$3</c:f>
              <c:strCache>
                <c:ptCount val="1"/>
                <c:pt idx="0">
                  <c:v>death_percentage</c:v>
                </c:pt>
              </c:strCache>
            </c:strRef>
          </c:cat>
          <c:val>
            <c:numRef>
              <c:f>'Testing Ratio'!$AG$8</c:f>
              <c:numCache>
                <c:formatCode>General</c:formatCode>
                <c:ptCount val="1"/>
                <c:pt idx="0">
                  <c:v>0.12</c:v>
                </c:pt>
              </c:numCache>
            </c:numRef>
          </c:val>
          <c:extLst>
            <c:ext xmlns:c16="http://schemas.microsoft.com/office/drawing/2014/chart" uri="{C3380CC4-5D6E-409C-BE32-E72D297353CC}">
              <c16:uniqueId val="{00000004-CB10-441C-A435-AD91960E8700}"/>
            </c:ext>
          </c:extLst>
        </c:ser>
        <c:dLbls>
          <c:dLblPos val="outEnd"/>
          <c:showLegendKey val="0"/>
          <c:showVal val="1"/>
          <c:showCatName val="0"/>
          <c:showSerName val="0"/>
          <c:showPercent val="0"/>
          <c:showBubbleSize val="0"/>
        </c:dLbls>
        <c:gapWidth val="219"/>
        <c:overlap val="-27"/>
        <c:axId val="1636938656"/>
        <c:axId val="1636939136"/>
      </c:barChart>
      <c:catAx>
        <c:axId val="16369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9136"/>
        <c:crosses val="autoZero"/>
        <c:auto val="1"/>
        <c:lblAlgn val="ctr"/>
        <c:lblOffset val="100"/>
        <c:noMultiLvlLbl val="0"/>
      </c:catAx>
      <c:valAx>
        <c:axId val="16369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3693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Population</a:t>
          </a:r>
        </a:p>
      </cx:txPr>
    </cx:title>
    <cx:plotArea>
      <cx:plotAreaRegion>
        <cx:series layoutId="regionMap" uniqueId="{71AB0B45-7B6E-4F73-AC5E-814661E10212}">
          <cx:tx>
            <cx:txData>
              <cx:f>_xlchart.v5.6</cx:f>
              <cx:v>Population</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Tested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Tested</a:t>
          </a:r>
        </a:p>
      </cx:txPr>
    </cx:title>
    <cx:plotArea>
      <cx:plotAreaRegion>
        <cx:series layoutId="regionMap" uniqueId="{8A205332-D065-4CB6-8396-42C63353F8D0}">
          <cx:tx>
            <cx:txData>
              <cx:f>_xlchart.v5.10</cx:f>
              <cx:v>Tested</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Confirmed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a:t>
          </a:r>
        </a:p>
      </cx:txPr>
    </cx:title>
    <cx:plotArea>
      <cx:plotAreaRegion>
        <cx:series layoutId="regionMap" uniqueId="{70D812CB-CC06-496B-B942-295B4DEDDB79}">
          <cx:tx>
            <cx:txData>
              <cx:f>_xlchart.v5.14</cx:f>
              <cx:v>Confirmed</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Dose 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1</a:t>
          </a:r>
        </a:p>
      </cx:txPr>
    </cx:title>
    <cx:plotArea>
      <cx:plotAreaRegion>
        <cx:series layoutId="regionMap" uniqueId="{1C4CFD54-B67B-4083-B642-3606EED3E6B4}">
          <cx:tx>
            <cx:txData>
              <cx:f>_xlchart.v5.18</cx:f>
              <cx:v>Dose 1</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Dose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Dose 2</a:t>
          </a:r>
        </a:p>
      </cx:txPr>
    </cx:title>
    <cx:plotArea>
      <cx:plotAreaRegion>
        <cx:series layoutId="regionMap" uniqueId="{07A57E4D-7164-4748-A769-2E163A13319D}">
          <cx:tx>
            <cx:txData>
              <cx:f>_xlchart.v5.2</cx:f>
              <cx:v>Dose 2</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chartData>
  <cx:chart>
    <cx:title pos="t" align="ctr" overlay="0">
      <cx:tx>
        <cx:txData>
          <cx:v>Recovered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Recovered</a:t>
          </a:r>
        </a:p>
      </cx:txPr>
    </cx:title>
    <cx:plotArea>
      <cx:plotAreaRegion>
        <cx:series layoutId="regionMap" uniqueId="{C2F12A57-69A8-48E4-86AD-01370286134B}">
          <cx:tx>
            <cx:txData>
              <cx:f>_xlchart.v5.26</cx:f>
              <cx:v>Recovered</cx:v>
            </cx:txData>
          </cx:tx>
          <cx:dataLabels>
            <cx:txPr>
              <a:bodyPr spcFirstLastPara="1" vertOverflow="ellipsis" horzOverflow="overflow" wrap="square" lIns="0" tIns="0" rIns="0" bIns="0" anchor="ctr" anchorCtr="1"/>
              <a:lstStyle/>
              <a:p>
                <a:pPr algn="ctr" rtl="0">
                  <a:defRPr/>
                </a:pPr>
                <a:endParaRPr lang="en-US" sz="85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Trebuchet MS" panose="020B0603020202020204"/>
          </a:endParaRPr>
        </a:p>
      </cx:txPr>
    </cx:legend>
  </cx:chart>
  <cx:spPr>
    <a:solidFill>
      <a:schemeClr val="lt1"/>
    </a:solidFill>
    <a:ln w="12700" cap="flat" cmpd="sng" algn="ctr">
      <a:solidFill>
        <a:schemeClr val="dk1"/>
      </a:solidFill>
      <a:prstDash val="solid"/>
      <a:miter lim="800000"/>
    </a:ln>
    <a:effectLst/>
  </cx:spPr>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_xlchart.v5.21</cx:f>
        <cx:nf>_xlchart.v5.20</cx:nf>
      </cx:strDim>
      <cx:numDim type="colorVal">
        <cx:f>_xlchart.v5.23</cx:f>
        <cx:nf>_xlchart.v5.22</cx:nf>
      </cx:numDim>
    </cx:data>
  </cx:chartData>
  <cx:chart>
    <cx:title pos="t" align="ctr" overlay="0">
      <cx:tx>
        <cx:txData>
          <cx:v>Deaths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a:t>
          </a:r>
        </a:p>
      </cx:txPr>
    </cx:title>
    <cx:plotArea>
      <cx:plotAreaRegion>
        <cx:series layoutId="regionMap" uniqueId="{6CC37616-2E96-4CCC-B77C-55B14453C3E2}">
          <cx:tx>
            <cx:txData>
              <cx:f>_xlchart.v5.22</cx:f>
              <cx:v>Deaths</cx:v>
            </cx:txData>
          </cx:tx>
          <cx:dataLabels>
            <cx:visibility seriesName="0" categoryName="0" value="1"/>
          </cx:dataLabels>
          <cx:dataId val="0"/>
          <cx:layoutPr>
            <cx:geography cultureLanguage="en-US" cultureRegion="IN" attribution="Powered by Bing">
              <cx:geoCache provider="{E9337A44-BEBE-4D9F-B70C-5C5E7DAFC167}">
                <cx:binary>1H1Zc9w4svVfcfjhPn1UYyOW+aYnoklWlUq7ZXl9YZQlmRtIggu4/fqbJcluiV2yPG7NjVF1x0xI
JRAJHOR2MsH+5+Xwj0t9valfDbkumn9cDr+/jtvW/OO335rL+DrfNHt5clmXTfm13bss89/Kr1+T
y+vfrupNnxTRbwRh9ttlvKnb6+H1v/4JT4uuy6PyctMmZfHGXtfj+XVjddv84LudX73aXOVJESRN
WyeXLf799eGmLjbtJtu8fnVdtEk7Xozm+vfXD/7s9avf5g/7y8SvNMjW2isYi9mewIgRxgi6+eDX
r3RZRHdfC76HuVDYpVTdfOi3qU82OQz/KYlu5NlcXdXXTQNruvn/B0MfLAC++eP1q8vSFu125yLY
xN9fr4urBFadNKV/+4VfbqVfn9ws97eHe/6vf85+ARsw+809WOa79dRXf0HFSwD7b9vy9xEh7h7s
uHRhz3chIuFrpDhninyb8xaKJ8XYDcPdsBkE3vmLguCP4mqTb4pXm+Lq1UlyWX4BZV43Gn5svm3S
3wcGE9h5hIhE7IGOKLInKSZcUnSrI+rbnLfA/KJwu+H64cNmIP4B2vGC9AiWFtebV2f15uq6ib/t
4TPg5u4J1+XCpaAx922b2lPcBT0i7BY38W3O77j9pDyPQvVg/Byds5eFTm2LDXg5/fwAEbHnKkql
cvGtxXuIkwIfhAQVYPZuP3yG078j2SNQ/fURc7RelkG8uAbjF22K54wUxJ5EiAtO3bkaIXBIBMzf
7WcWIvyUKLthuTd0BsfF6kUpz6p8TiDcPcopoYrI7/7mvllje8glHBAht18DXLfR4q1Ze0KW3Ujc
DJphsHpZYdofTbPJv23F3/cqhO9Rl4HRwjtR2AYFRLgKqd2B85PS7MbhbtgMiT/eviht8GMIzJJo
Uz+jk6doTxAFiMhtjAYf/NBI8T0hkYuFK26VAkK4+0rxcyLtxuT+2Bkw/v5LA6Ztk+Z5kSF4j3Au
mXJ3ZpiS7CGGQVUQeP2HkMSbn5HmMVDuj57DcvGiYLnY5Il+dbK5st926O+bL4z3EOYYYXlnnyBp
ue9E5B5DAhHkzoLin5NlNyb3x84QuXhZqUrwPdsMkmcEhaA9TBRhWD3MMAWFCBhIGlfcqdDMev20
OLtxmQ2fQRO8LBsWXOs4eT49IXKPMyC/EN/tV8Qexi4TQNfszE2elOYRRG4XMUfi6EWZrZVNN/Wm
fUYsgIBRRGDpfssEH9osDGmkQBTxmXr8hCC7Yfg+cAbE6uBFAbG/qcdnTQWJ2sNKgpWaZYIQEjNE
GGKQKG4/s0T9J+TYjcP3gTMc9l9WUn5mrywUFOp6fD6dAD8uFcGc0J3RlVB7gkMiAqDcfiAsvh9k
/ZxIu1G5P3YGzNmnl6UgSf4forYo3lOEuhD/7oZH7BHKCab8EY35NwTbDdL+X54wg2r/v5uG3M1f
3x7h2yj4wV/8m9UvQiCJJ0A7zi2Z2lIsXLoQId98ZhzKXTnqcTF2g3E37IHE/921rYNNntubssrh
ponzpP5mPv5+BkLpHpDyynXRXeg0y0DcLevLIezaHVndSvY/m9z8/1c/IdtuQHY+ZKYgB4cvypYd
QDEy2xIsz4cUoXscNIGob7mifBB3QUXS5QxTqIDt5FZ+SqJH8PlzMXNUXlZWcrTJmnhz1V9fm+fD
BXw/EVwxJR8CIoABZkRxKWZm6yel2I3Fg8EzNI6CF6Ujh9f1Rj8nI4/2GNQQMXxuNWBmyjiQKZKA
jtzlkDOm62lxdiPybdwMjMOXlSa+a1tIE5/ZZAEdDAYJAfHIbxGZaYjaA2qLUuHOoPhJYXbj8WDw
DJR3L8uLHG2uAJLnM1Xg7NWWbCRgrW4/D1yIgAowUCgMUsfbeGtWQ3xanN2IfBs3A+PoZVWujjdX
8fgfaIwAv+5SCTUR9y77mNVM5B6RUnFK76zaDJSfF2s3OPPxM5CO/7sTkwfSQm/e8QZiFYiR2/o5
HYvaY1A2kdClcqsXYK7us/TbzgipGMIzM/aTwjyGy72VPFgmrPJlhV3HmyIxtn4+O0agXZIySA3v
9XrdA0TRPQm9ewIKjd/N3H265SfkeQyTu4XM8XhZdZPj6wg6iDbjM6oItEu6UPbFVOwsZKltjAwU
mEB3gQCEZg8Q+RmJHsHkz6FzVF5WBHacTGX9rL0RdI8iUAJEH4ZdN52SHBGF7qKAuUd5WpBHoPg2
cA7E5xeVl5xsItCOZ03d+R7iWAL7uDMzUWyPcYgAoDfi9jOr9v6MQLsR+XPkDJKTl6Ubp1cJJO7f
bMbfZ72gxOtiihij7ncPcc+BSACEgLsH93ILyCyDf1qc3XB8GzcD4/T8RenHmS3SzZfnAwOyRMkI
Zu62l/4eCsLdg1xdEgblrJvPDIWn5diNwrdxMxTOvBeFwofrpn3lXUN7qX4+KCAXgWOPXSTABN2D
Qoo9JaCbkX3z7jMoflKY3Xg8GDwD5cPLAuV8k26aFnjfZ4SEQ1LOoNEUQtpdOfsWMcg8wH3sVJKf
kmg3LveGzlA5f1mV97dJliXP2XQKPAnsNoXGrF2QSOjaEtAGCXcabiGZFeCfFmc3Ht/GzcB4+7I4
rYt6mws+py+ne4JBLwq0Yj+wWZBzCEYE1A/vYJjZrJ8QZDcO3wfOgLg4f1EO5IYn/Q9cI+G3tXZ8
V7OdtQBLiLw4XF6Aiwq3ujNLPn5aqt3YzIbPEHr3f0xmPX7d8ftl0ABuki5ubpHeu/H4429vVg6X
W2dD7xLqncHxba69voKbpgj+gUaIeyX67XMeZON//PUezq4HXIOr+/21EhCluZBMSgolfOVS/PpV
D7EJfAOdYGzLNLsYQ7vYtgxWlHUb//4aOpcYx9urRhDgEWgXg2ijKe3NVxw6/aCDXAr4X6A9mfx+
mfes1GNUFt835+7nV4XNz8qkaJvfX1MMTWfm9u+2q5XQiK4okkAVKajRIU7ARpjLzTncGIY/x/8v
141FlPZ2jUMmRr9CutpHUTqkvus6dql0r3svHsqk9BzeDwedKWTnd73hRxYWzL3EhuGS9bj53I+i
PrMhnd7XeWc6b9CYrJoM5bGnEjebAmdUdeQ3WhDj99aY3AtDKmLfTWL8MbO00p6JaU8O+MSG2MfE
ttMibOui9Cg0hCde6U5u6kU0VSd1o9txgZVFqzLO0mOcjM5xIcPwbUnLvvPQmDUnNqyqs3EoRe91
MU/PYrhF/K6Nwzb0oiZ3rjJVkQM37tt1wZP2ohna3vG7MuUgZZyrIE2T5DRLrNV+EkXNp6rk6Cxh
EmuvGIb63ThE/XUmUiW9rOnzK0cWTuH1NA1Ph9yhn1ISxtA13YdBYXWxyJmh3KtGN5ZBI9xOLcpB
RbFPuQmXjSqGr0lY29GTjSqboNN1Jz0csfHNUDbOB6UFe1+wqjutmiRugp6EaBnBhq0TFUm/yFxp
vMKU7VtWO471sBPVa25t6IvJ7ZajqNpPHcHJhRM35P0UpuH7asoB6L4tVOdlvO8ucpHg/T6KxZmI
cfquV1mV+C3Pi0NphvhTKou4XuYtD4/giBRLPNiq8KNY2XOjHXZsMhUdwoVhvI4HIs/cQY6dl1ed
YN4w6tr1Kwdk96jM0dc4QeW0qCKp2oAxh50Xccj0yrbt9LGMMif0jMpI6RV1WF1mlZrOTKrDoBny
wvoyNb31iioiH2o86CMo2+SNlxuefKpLnsqgYmmUBLRgjHs1S6bM08gZaYD7SLZeMZGw9VIUTrWH
K5m/pVOdcU/jcsCrJAmj1LfNYA4m3uv2hCa5xW/j0aBS+9qyet0zg9DChJpaP5bCkX4qhpB5rUOR
/qojuCm/rprGRacSp73JFtVEG7VMtYjlhWPH9O2Y6DIYoi7ynYTkp/XAx9PBcLEwOMw38TR0a0Oz
ofmSi7jDp5GQUeeNmFKf2aYIcFhUnklK+hUrGvq2Lya/sWzwS8d2vmNC4tUVJsvQNqNfhMyumqTK
fceNmMdFlCwrN51KL3IHN/FIylUQFnDNnSdFnXn9oEjmEZ7WhxWcrOssF2wlsqg5zwDwRdpN2QJO
oF136YTXeIrHyMupcdaZFXXAsloeOrkp/FQnyaKrLQAeRdSfjFXHkpXYK7q8OqojON1TqLLLNuTd
SrIi/5C0bnGCSpQup1Y1527XRKelDPuFkTK6aBgqNnFYi8Dgodr0vVt+jGt9WtIhFJ5Onf7AzWO6
X0qtjsoq4gswyIUfa0GX0RjaZV/1X+qmaD4rGmWVH+eo+lzH0RTkXdNdIbcegymt81MQaPLLjiXR
EqdNvyjTfFqWjoCDShE9rRInPKSaypVI89z17YScIBpT+TkRtP4ahTK9slaGX+tuavoA3h9QlV4q
jf7YOVYd5nWcr0vEzZeEhdUyaePolLh58aGvWXeIDBVe52bd1zBGPVjloVtmdCjeOCptgqivySJB
XbgqRreSnsKOOojwUKzVVBEvzBEYya4p830W1uUxY0UUjLpyOo/TzHkHE/YezgU+4W7ULpqKJAsV
u+5lNZBhjaysDgYe0mWMe7VoMUt8KLuFB90khqCsUXtAZJxedTYdl8hNnRaMRlachCNhge6Q3Gei
dD8ZjdG7SiP8xjhJgcDGVz0YYZEcVOE0rZHDsiOLy3KpezItK6mLt1q6soFM9/s7I3a4NqDWf+za
KHro2tCkbUZ1KdbCRnnoF22kDiQto5OwKYnrhRTctj/kXU+XidXDOxXTOPG1ztvUD7tQOwB3G8Kf
FFXf+0WfOtGiykV74E4qLTyRZ/pN21SKrOBWcCZ8o8dxzdIsWWYTUz5mTnvVa4GO2y6PvDZ2cBB1
rO892JboM9FZ77mp6oSXOCZ/wx0yvpdRNq0aM5QnPe3DFUtcpb1c1+Whm0zhmRIUHdI85W9lLDo/
E/mofd4n4cJkRbooSdotY5c6X7TpLF3QUbNFSKJk3Tt9c2lQq70pJ/VCZlUrvGlyqmrZuRUu/aqJ
CrlfxF1pcp+7tMFBWdDs1IKdio4zkk+tV4eGF1cmt73oPNyiemw9p46d8TPVUZp6w1Taft2NZV17
2YByvIhR1Kwz7LCm9OKw4yJIROtm+7FhnPg0KXQFSllJsNETN15cFyiQ1ZBdlqMwa9Q6Dqwhzd0F
hvjiC4PAYYkI1Ys27cKFqN1W+xZ3rU+2W2LSGB8ip7Bv8gKVh4xX6IvgabKiasqO+46NK8VycdHz
0ByaClerhuDe04WtjiV3Kz8dbeHBexX4ldM4fH8aY7N24MbYYpxQdsgmcCJD18Re79QnoTP0KwA9
9LGL+2VV4q/51hsJgOTQGQZ6XN84Ktw5EEZsvVe+9WOGaWJX4JRjuShLPJReT2r33Nx4QfDQeFyo
ieCv5sZP6ipqXF/f+E/UZ1HmDx1EBn7p4vA4G61Yu7UaHP/HiuOSueJAi9D2fiLcRISLDARujjxU
nLKsqziNUbyWpOnaIMR9zgN4jcx42hQ5fdeXLVuYpkyyIOtL7qUiwh+LuisuisoZF3Ws8RWWtUr9
nOkOXIvBXC+z1p32HcJD5NW4561fSvAmXo96YfxYhLJaEJvkyCskjteuzWV/OjANZ6nMpv59Awbs
XKWoNhAk9mkZHZlkksfTZLOztnJ7rwcrXHsopbT1cazqYYkNxGB+nCHwccJ0qvIL1YTHSW/H/VS3
ydrkqQlK41y5bZcsh3oEnaDdsO8OQh2oses9SezkgQ2J/EiF7fs+7yPsMTSRA4vT1IeDwZZhB4pc
YJ4FJZsMqKOaxn3Ja6fMvQ73nV4hVSTaI9FExXHUkGgfR0ozDxeTs2wawtY6KqvJd7QjTkYz1ftO
TMLDfGzoWTo2yUELeuVV/biYaJ0tk8S4XiSqNPGs7Zr91tHuUZLX5kzWmL8rHEODjsrKryKRBH3Z
h36ExnZBEB/PZG+ID8q8DYNNThcQ9a/1lEA8nknV+Emuu880ggfWtuRx0IYRObdMy4scVGzfQSHs
H0vaYMQjsV5SDdFBVcvwqElHfsYgMjzrBHU2Pan4+xgI1JO+d+wiqaLxTRlX9VfINOyJYjpLDkjU
ZFeMh6VJISKIVHGlR2Y+asZL68lMKAb62rknZjIdCYTGDZimNszZ9FaMUdKdjFtT1mOSGA+hLv9s
XIvxwWBVEnsIAqY4oIkZuB9PBUwntqbVGaJpA8qaiIWiFQ2X7sBGdzEOSaRXzY0t51uzzm4svLkx
9g6OkddoJzvvbxwBHDBwCurGQWQ3zkLeOI6qHId3/Y07MURMoKz1ZCu/CcfoJN/6Hn7jhjImwzeF
qaeP0DDBrmGb7X6cNi3xRloyn5oqLb0sJblX5sQ9s2MfVutBJnJY9BYX77mbZsdTlLGTOOT2PEqV
+mgbii84LdMDa9l0PDkZ0h5FdfHW7fPSq3I5HmIw976skhB7E9PogMu+OwSj2BqPZ5U9cjBpfAas
xUqXNOKeGft+v9W8PMR5X63dmKnJz5hRfmSr4U3HcLjsjHWQn9mGpEHvpu4qy8bhc03HOvZCyA1i
rylkvnGMtYfFmHPl6dh0jUfyLjReDkEw8tJc2crLSY8hSGmT9DzBodqYphouMBuKoxRCEDC8BWky
byqwuz/0SidBGo/EZ0iTyHOh6P4mSVyd+9QduzqoGY/1gidJw/bZ0I6fkaydkx7BgfecInQhJ0Ft
fO6wtDpmVvSBw2l6lRJjEx+1jfyAC1S33mRiqS7ghR/xEWmKNPQZhSd7xqlr7rVwLfWTrOv8rRlQ
/Q7VzI2XpmN5HKRlXawck8HikrzSX3Eii09o7AYdlGGVj55VzQQZJrVoWgysj7+MaUlCv2yF+qzd
0r3UmWimw741bnE4DqCeS6cQwvrZFMtPgjYWTEHtiG7fxFaAK8bNvhsNzruiceOzlhfyCyQy7VvZ
uUYvSpEN2qd17pJFtU2VE4VAdzMVR72fR1M4Lm1eIbIeXN75Sdew3KtMPgWDaNSnYdLO19ayIvV0
wlEHBnts8wDC3+64mgr7aYop/RI5zdgsWQojDoqmT84L0Ci1zGIRrbNGGebFeaSrRcZxy/3MRHYd
Ol3WQRCVyEtX9zj1nWLIFw6Lu3Nc4/hUZXKMIaNqBnAz8dQeNnWqTlMZqvM6JsUJm+om9cbatIsC
bq/QRY1C4BUKnatkkcvW1j5kF3D3jzn9iuaQhwWp68I8AwavBQY7pQGH4xl7lUMb6dXU5nqhhe4G
j6ZZSyAe4EXt58hanyV5QgM05XWxSIeEMa8qRj76AM2wD9FHXgQks+FFEbbF56wq3Xw/iSs9rSpe
QnbYD/AbL5nsmAfEofST5Gb6ZAbSfLQVbb4OEZJ54LRCV/4Emet7PEC93Et1lRZBaB3XOWqsdZSf
TFEFPrNOi8HvCicJjycbEhoo63SVF9WyPylUXJ9muCorr++iIvRY38Sxj/oIQaBUI3pS6XAbng5U
ryPeG7WarIo6n5CxFKcV1qMNJlY4kAjSnh12Y1GvbYXKE4SzweuVGHOP1axXkFgb8PdxUzeRpypn
OMspiVd4yJv3gkbtVQSkwOhl4RDVkJ1qYFVGUMINpOCdZ8uiFT4QSFUACyGjN7i9OJyidHwf9anG
Hp8clXhKmdR61MR9A1laBolMBRo0+lE30cARslqnk20vmKtTHLAQiBIPaVpEK2pafdiMVi+kw4aV
rjj1IlYndL+YNDwMExYt2naE06XqrTUyCQJ+AIwkPSwFUE7LJJ/60TdZ3XSLDjtlshoqNu4XSJST
pxU3i9HEpFyAk+mDGmk1eaZqo8upnuhhI2WGFhDLToOnCl62fq6yaT8cMjfz+5gh63csxZVPB8PM
AR6tmYKQleNnoyCIQDbN3w2Vqq7drJeQM6nig+tm8XvMKryhROh3PXLwusSsXTV85AugBcxyguj3
q8SmLAIjtU6XOsx47EuI2L90cL4Potg2h5inrATNF+4lE1FjPa6MeyG6ejqYGKJrYMHSyuuGEZ3o
PmIBaGt1Wqgy2eaWOj2DkDvNvHIyxKsg4T0XqgT/bCDk86OmsUs3NvyqA2S/TNIVkL2iIvd1xoaL
3A4Wsvq4/lxrDpYezGwGrhW5B2Ghqg+EQ7DcyaRbQXLbT14pRXFaKiQyL+5St/VUR4C/wFq/cwqq
zt2UiBNT9WYf5K4SsOpUfY4tLfc5M0m26hJWB+GEs6Ma5+V13OSQhxmR0xq4TDc+HmtJ3rG6VkdR
4SaXFXB4qy7T6hQilfJLO0w29vQ4tUCGxGGyz6C7/sjyaNxm3PpzSvviOC46viJKN/uqlIUNVFmo
23j8jvu+y2RvSdvL0ox1EsV3L2H8/uO/Lsoc/r15PeCfv9y+w/HPn1bX5fbNOc38j7bzfP8rmOZu
3i2p/eCHv5Dsj9Dot2+JfOTLBxz7gwtk3wq+Nxw7hqLG91z+L/T6g2tr3//+TzYdwQUGIMYF3N9l
HPjqWzadQx8wottbJnBGoal+y7Pf0elU7EG8h+H+u5TwJgl3+96COzodXrjCEVTtpSACuHYFLRbf
lvYAGSgn7OAcHpLpDvRogFCYbp9/n0RXJOl4owexaN1Yx5BYj+OHmPAB2iK/b8OOxz/My/58POze
/cenwsnGfijEAsgrHR00OnWxJ1DdfAadHRT4sj6s/Ra3wKX/eMZtpvdndeDPGcnDGVU+ZdJmIV/k
dYfTU6JRNfox3c5LtSvq9Y+neWzfALL7C2s44mkfFXwB5GrHwARP0nrxREpomPuVjZsxQEJVyKQK
rKPFhh1zBQ7jvHUKPB6Nsi2GlSMmXkMcWhkoXf5owkcWJGfVFCOR6cR2wk4rMRyUsQ0heGhsnCx+
PAGUyHcBs71SdX/HZDL1qLXUXUg9lum7MIlpC8UOlYVuUNNKjtxjjauHtz+eDm93asdBkNsjea88
BMayydwGUiQbRV3lSyIhlhpqvxuVdj5Zy4c0GFk/EM+OwjkiGZTBtO9EkuTQYfejLX1sxdvf35NA
R2Peabd3F70kLoSx5de4G9cV6nTQD9Hxjyd5DLc54wHK2suxhUxwbMTHqK7FYgQqH9rMf2UJM/Og
ZZrwhtbuIqNJco3gFb5HTcOEh+BKdumxthiXP57oUbhmlqJ0etdUQOgunCjcpmD8PXEhzIq4yv1J
EePZyEaB5raDHKx/l7Vd8OOZH9vAmcGodZ8aQyp30ZbONC1qXKdRYOB9itEvTjAzFWSIsBx1yhcc
RXrwsizLI39w8yT8xQlmtoKko1OUjXFWBZCP/Kwt5eS8FQ5D0RM29RErLma2oZHIon5wQYFEyFZ9
EgMb63RxNnp5WtW+0w8xEAETfWK6RxARM0uhyoxpS8ZwBQnIlC/7GptuMSR52a1+DPkjPmJbo76v
mJSVIbBJjli1rSXtPgS5BVpAhq6HhUnafnhCeR6bZqb/VdlVIR1yuTIkmy6yeoxPK9PWZ01axqe/
tpKZ9vfZIHGPXLUizpAsGIYs+VD1EpwF1FSz4RcB2QJ1z5DFMjKZFEauas3GtZNP6FRFuNZP1D0e
w3uu+mEyItghvrKiIgMQoQP7xKfSLH5tj2YKbjtRQns256tOAwxD1jcL8KyF9hJszS/u0EzHbUKL
UUMdbcWaLksWepSD4zVoTKYn9uixszTT8Uw5bqWGLQRVTdWyim2KFok0tj3IHF1Uv7ZX2xj1PtKC
jFA/cQa+Csd8OiZQmjtpRkWPx87VvxYSbvtV7k+Rqw74NhuB8jGc28DdJvJv6qZ2skNaTQodtE6s
xBvoF6H814I1PtN3McKWIXgT26qrAaZV7I64DYpBO/QJTX/E0/OZpg/JWPGW1GIFnQtQBC2J5W5g
lA1Lr8kJVItTqL0nT0z2iDXmM50fozRCeQ9nzYVeFbEEksfpjzQhXReUwJvjk8ztBDqSQK4Nn36s
Qlv4d8RS2/c/3cdMD1EI1AGU9SALifFJGbGpuWzIFJuFM0HbwhtgfXUEdk7H7RECOpJ8HLetQG9+
PP0jBoLPDMQYcgh/oa9ilQvHBjFUovyeCxP8+OmPhR58ZiDcrh2SilRqRREsZjHhsGsXMkr1uIqA
h4k+GIf1UJeeZOGeDJDBFccEErb0o8yI6z6h4I+tcWZBZJG6puwTtjIibKjPJ3VthqGvnjBQj53Q
mf3QNeV4HFKxYjTpV9HYp4sa6tfnjiyn1ZCH9om85ZFluDMDYnHNZZpGbBWhKf2cyso5CzsdPWGe
Hnv6zHZUNCpSxxFqBbwrgk4XLPPJs0k9Nr+mW9uXM94/6NBqMrpkqOWqheIFWTPREvK+MnTLniUW
2r4IVHujS+CYG/IEMo9YdndmO4CK0XCOar7iMsytN8F/LMJ4UxZV190IpvGJ4/XYLDOjMbEJKiUc
koM40tmCt0D2FyYiQYzNL4Zt7ha0e1ECDxUqUqANV42N2hVJeBdoAyzaj7X0MehnNgDeIxQ7AziI
VUqS3CctToNwLMkvHqyZCSiBDZU4AVUgTVV4KMYfCqBcn0D4MdFnqo25Kdigo2mVCGd603dA+gdd
5LCnwvPHnj/T7Ti1raH1CDXCMFdrB9FqCfkA+7WtYTONpgZKMW0GT4faIfNZDt5sRFn4xLl8zPhC
U+iDUyMLMslOAK44awKose5TZzgGtvMjU9nbQTorJ+NLYQbolBDrHx+lRxwomyl5CtV21IcNgG3S
T8hJHC+yw+hpZiovhDKFr1r9xFSPqB2bKTdU7OJpwlDG6R33GtLbrFuyNjPFqu0Ff2ILH4F/+6at
+3pHO9EVaRZCqQgU/Fy1ZbrArMyeyDC2OOxw/Ww76z2tbgswfj10E66Av68WoICfnSw76g1LPcrC
j02prafC9InD9hg0My3Hba5DOaXQ9Ac9vF5ZUzeIJrKfGZsHYVkTzwz6iYU9tm0zlQePH2YZpu2q
KtMQ+7ULRWQRD1kc/PiUPQb9TOvdEJoEnAn4J3i9oDlo4T8443V5qf+Xsy9rclPnuv5FVIEQ0y02
xu7B3elO0kluqIzMQhIIBL/+XT7fd9HRE0yV7051nUhG0t4a9hruI1azjd1q7ROMwMfDrTU6qhoO
UuVT/5o5eQ1wiWLN75s+4cLCeD/3tVOOIh+JTnSulh3qCR+DgKMSngX5bWv3Qmd+3wOQeAAVhNmY
iKbAA22vUJiJIrXR+sqh5z+Y3bu16/KKkqwKx4Qz62uuWRGPffTE++oO9enqtuzuGiFeA/ViWb3/
/z+BEoAZvdHf+oSVKb5YQ7wfIKDpMxUWzphEU2TH5NJ6f/sAXXp9N0C1PQIJ3KN1saAQ6vH5Oef+
WYU1Kms+qTamYe0bjKAuqBd2IFzhDYeS353LwiSj1nLj8BthXMNyLCxzNB72YZsstJiTfPIL0Nyu
vX+u5KNLZeb9AOkBL17NXOOnE3mkkXzVAzAGPV0AIKFvfWDXG2O01pERym3BCetcWyWoVKRTb5+r
WgCFXv0ARuHol+3Ga/HadmuSJvpFDrwrJpXkpXNwM/0Q1tHRQvHer61jLu2kGOmHtvT2AqDwm8aQ
GDFuZx5gNYU1JFrNOD9UaVjRLO51+Z3WzmsQ6dtOiP9hA98tZtFHusIhHTBvPypiwCebWEkSbHzF
SjonRpgHLjC0pRUNSUct/5Bb/gWL3wdPyIXNxmJbiRNixLpWlDAaRCpdHJjlxdYCPNdu0UUQ7G+b
CSPcidBRq3g+pl4985dIev6BtyHmgi5ObMvIe2znsE2vd7b2NUbUO2VGZKdbleZZ39wBAu7s+7qa
k+utr02HEfYKiF43nz2VDpH7rbf0ve7bEgBMa2Oo1to3A78HeHeerSEtC+uMrPvVzfIPNcDO13/+
ys5EjHCPyhJQdhYMKUqfbVwA4RKPXfEyhvldVFfubWvWMfZvVveWjEKlUll6j0LaHcBq49Pg67fr
X7EySI4R2ahkT7zHGT0hskxYn72Ws/MGQgBordeS71qyci7J8l1Eh+WUWzgizCnNFjsFV0Lu6qwG
vM3pmiTvAJAOMgleiRy6Rw2A0Z4q2W6M3coMOUa8j7mnihotA1NYZed5bti+nSJytOYwOACiojZu
CGv9XMb23Tcq0RC7yToFxHz1VLcAlsFIEhgg4se+iP5cH8m1TozAz8JSBGMpVTqNnMeOXJ7algNa
TPgzxP5v24kvSIn3XwKsEC251Q4pmEO/feUBJyt08Hz9C9aWmhHvZCCDBDcJ2WSczg7INe4y3nOl
X25r3gj3hXZRlRW1SoHS7mLSdUk2dd8aEd748414pxPVU+mi/dCanmuWHYADvwOQa2PnWJlf2wh0
AKWzfABuDVuf9WG0hY5VqHHT7EoUIVy2ERIrZxTbCHfH4TxYLGLhtDjeDy2N87H7lAXghghxVkRs
nFFWpto2ot4qcOWQHcaqVjjQZUtC3P6QtUVyfapX9qWLhv77ZUr5NLsaRY6kW8ajnMg99TZmYe2H
X/7+LpT57A0+IOEqdZ3hBJbBscVxYaFqIx2u/XAjiMtm0IVS+OGke7U5SsjR79tGxAjcJqokX2rM
q9OF30kmznUUHG9r2ghbJcZaz6BMpHNfOR+XeSBppdx+f731tQVpRC2EM2gF9OKQOtlTXdC0A3Ay
JDyFwsMH0pMbl70RuzkZcotT20qQjz8sjrOzbP+76BcW5zaojFZz08KEt9zfywerXoB7hjOBt0x8
h2qf2NExmDay83+b5v8+5EBr+u/mw34MBuqNVqIPYapPxRdAgXEjzr8BLz4/jQlLOmvffJCfsm6/
9dL274ggkRHKRV4IKop5SAuRPw52+c3L+yburOzH9QWw1r4RyxPqiPPMsj5xCn4sUePYZxbAmUU4
b8z9WgeXv78LaamUjfIqOggb7znk7AdgG6BcRTdtC9AV+bt5+H/MtgB7JZGt+6xJ/aMhzSP41RvN
/ztjwL3t7+adCaxOF3D6NJpcevY7rz8Kqv2N6Pv3pgNbpb9bL3o6NjiBg+gGHHPcKvUjWLpdxKxP
TulucSLXJsAIcR0pOtUREkhA7AkcB0Drh70XyqXZc9H1W6e9tW6MGOdTCwR2hdjLKf9uTePbhaFr
Z83GcX+leRNcN7pgtPguhorRElWRy5ZsNTiOu2oZNmZjrQsjvGUxBnj917hRkOJBLsG3qpweMxZ+
uh5pK0vJRNNVbWDToHD7dBbuo6ysMoGYQJleb3zttxthrHKwvyI14rLlzXtqy1Poh0kzLRs4vLXf
fun2fRB7Fptzt+1TQkCbJdL9FmlH3JYhwkun7xqfITaAh6ehT+k83heNe9dN3ZMY240QXgmy0Ahh
gjInEMOWTOspeylC/66p7I+gyIAjl4kluT7+a50Ykdx5E2QUKDoRUenusogfQVr/6neQhWD14Xof
/10D/rH/hEYkKw4aFNjZMvWdLm17gH89B+QJ2nq/3Ml5EGMW7VlenFCcufAMCr4vbf4KJrJI28ze
uqSsLTUj0CfLRcYF4yClBXnqBw9UquBjH7mfr3/lSvMmUm6Y3B4Ugq5PM8tNc+I9ag42cLv1fPfv
Aw9ABn8vtjELa79qqEynoUwCot3dmPUfclcqsH/Lx96TG9lkJWRMhFy50KyXuu7TqOCgzs3nNrzt
lEyCyyJ8FzCgIJMGuBWZFu3oqViC6PwofA5+TkXwQHjbPBgh79VMs7rzMFDz8GwhyTYFfQOx7eP1
5teG5/L3d9+gAYRtfLw9IKOAxtrO4CcBp+rur7e+toiMmM9J4eEsQ2TaUOdtqqoXoPcTavGNNbr2
441oL7QAM8gu+tQjJZ0SUnfRsMtRQq43fv9lJv8R6YER6bTI81CFjUwXbX0oW/KxEfxZsy7VTCW3
DZERxk3pCbwIoIs+A5kvzB87pY9DuVVYW5kBEwbXhHMG7ZdZptINftpjiDN/SIYPTj6VG3vSWg9G
JJNgtL2xxAJV09zHonHuc3Hhh1fR8aYRMjFvrc6sQfcFPoHmMoZH1hNUOZ4KGf26rX0jjAdJQdiN
MANIqGDakfu6YGmYkdvWkAlyi6a8UZXIZQoC9GegzV+E5K/+mD9xsVWXWFmmJqgNRX5p48wtUwiC
7Ly6wbVdPOiwfZhkeNsyNYFreHaFIMtkQa/BD9/83H+YUfpvavHltjkwIjnTtK1zXmFLxViBx5hP
0MUJ852i/W151DdCeXArYVVdJNI60p+0Xj5IUn8AnfPT9Q9YSUW+Eca2jcsh82yRhmHjl3FRCUSa
7trX681f1Pr/lYlMNFpVRdUyVjN+vuCflqB9lqF4LK3+hyusKbE7/1MZELVjwvXiqg5UjBcbJwZ3
9bbv84woB/PPz9rQFekSSbJzenoep3wLErwyeCZWTVks7DzdiTT3lmIo4sAVHf8dRmO98Z611oER
4nTu7AhVc5HOvB946jhC9NDEoWKriLPWwSU5vttG5xpaQ7LNeOp5uZ3vax1wBYp5MMn4+gJYCXET
kua0xAbb1+JplU2/8HL5oP2h3wmnOtvS5ofrnVx+7T+2O8/YroNA69AebZ66tfzklbMX234vd5DA
u/ESfPHUeT9OkDJwoKjB8LC1LOz3uOj5zllI/R2SBWwLibH2FUak61L6ctIYqq6AisPgyz2vyQuE
8G6C2xDPCPWGdFNrBYqnkoX8OPd2f5iartjY7VZWkglSG93RnXkzXSbaW97sLsuh6BTyrer8WvNG
HLvIsh6ZMcURy0R/CFTo0tjLOn/rFrmyUE1IGqqjdcf4yFPwhqu0x5OmlOGnjrHv0D278VxpgtGC
uoW2ySCxjOjwWub9h2JY3qKw37jFrw2SEc15Nk9u0+QiDVj0jXWTExeUbpUy1xq//P1dqgBzPggt
1XKwBiz5zYKZ3knV7Xjj8jFCmA9DUQWu16WZ7e3womvvwfL2k+v5Ye2nG9ErZwuYC4hjpGE3DDH4
2qeabYLYLo/D/0g+1AhbUWrAM0PSpVU1l9anPFgc0cbQ8cjcF99Wrry3ILZi71QWhPNzH2RQp4Lu
l88h8qW8EPIIpHbqHY2yaU7B83Gn/TTNlfyuQ7+t9gzv3dgo64FVp3bKcnmXaxDkUmupCu/Z7WtU
XiMYF47f7AFKza9R1nnD0ff6INyXwrfnAyT5nDK56HKxrzqgNHseqG9VP+zcr9WvhgUFXvLqQbRn
H08ETizLKpjvB3dgUzJxqec9l9AmfYl0S2ZAfjMhDw5zZwWhomjJj1M0tgzEAO7bp4llVXTqYGSS
vSitL6JaIrMzPDIoN2Q3TqeRyFpNFX6520EnpddxNzE8R87dbectE3EHROWM42HDU4gMfBs1e4qc
/C4Lyi/Xl+JKkjfhdiNKSLoh+O2eypBlmrugg4ZGGO1va9547vdGAH0cKFNBViDScWZFUL/R1S8w
2Dc2kbXfb5xIpJ27fo06JJ5WoNrWIYW5k/UNco8fb/uAS7/vskwFBvTIAhvRZNsRkMdWcwAdsDx2
7tDelmpcI5EVfmkrRvw+DVDmOS0g/+P2J+nL9Q9YeSByjUQm23wcIWCLXKNltQNwt7rHkRdipVqS
0+yWAvqF9k11WuIaeU2wcgApKMJggbUde7X4LJlwYshVbnzM2mwbuc0uJcQUQt6lEjJp+T6ave5E
AA7+iveR+sZzjym16LDSgXAK1qyft55OCqvkv7kq9K/AwidtBMZlcv+RpU3U3dCKKbOKAdNCmz/A
Tt95Vn8bs4eY8DquJjmKOehwU+78jwwih1/qxep+tXSevs6QFP5z09Iy4XUQW4TCnEJ1tYEmYAhh
1DJA9dDyyYOoFxeqK6XlQQsH8fL9eodrg2YE+8QZ5Dh1juNK2H1TEJKDvm15445vYu14MGXVkmNT
dudB7iLl+Nj3J/u2oxAxghxCU3PvlXjxYl3T3BUhq++Hurc/3zYwRpD3FcvrrOuQxZkK7grm2t9w
yZ03wnpt2I2wDnQLbeUeR9E6a5qTYmGFevqwBUG8TN6/IsGIaUhgQuTussGFbXhHG37GIe6bW86f
1dBuFfPWvsDYoaHBpZXG5Ti1Zub+LkAo+L20qh029uiV5k1UnUdcVhVVjVurH4yQDo6Ys7MzaPpu
4DxWYG/EhNWBDJ1lfhOyFIitoX4u2TyHuyxghO+nvrM+QgD8bIXBSA7+gP3kLvRnOd8Vlud1t60B
E3gnYb0AHSecKqdZFOHOaiu8IbYF483hpiVsout824Waq0DSylxZtQ+Qiw7xSKLFsFUOXZskYydf
bCVBxSYshflmiWPIVE0UTzx0jOLrX7CyOf2nTv/uqOD3F0U1gg76vPzSD1CGXdQbCBk/rze/9vuN
GG+Gdh4itbCUS9bvdO7+WQZv67evNW6EeC4Wp+8hwZuOEAFtSH1HSL9xQluJb8eI79ay7HyCQk26
TAC2QkwhZQX54Bf5o5WTT7eNjRHfQ9HIHOqkLI280IXoAdROUUJmG+G9MrEmlm4KSly7MbdpOXfL
Q247er8MUfWRhgXZWP1rXRjPCX1FWUeZ06Y4r52DcbnPfJIWaqu2sDK9JoAu16hw+rLD+FQWPbpZ
UR4bDmnV66O/9uMvM/9u4U+1X4Zj7bYp7foynSFm+LGr6HgsAsVuE3GCk/TffdBIg/zP7BaHZFYB
ChUeM4e8inn5dP0b1kbo8vd33yA5y/MsKjFCtJgewiGy99iHyPP11tdGyIjdaKohwOtg96/cAiRi
WGV4y6kYKjrvp8bqgj/Xu1n7CCOKIZiUwR0jR5L2LYtDZzQKp11t2VF340z/TyyXvRijsk1Jo16a
ztmrwX7JnSy5/vv/ywn/OAvYRhxDHmUIbYkP8Jp+H1rR0WHjs6BtYheQ9e70ofPo4+xmf2woQoJP
vNHvv6cHto1/Tz6rwtCqgaVM+sV1jm495IdxtvgrKzx2U4A7JtauKZmjbNI3KSxG+MHpyyblreul
Q+mFN02OY0Lr+GK1dtayJh2X5mcnmnsCnUdcvpaNx/+1UTLCXM3QdlKQuU1x6A+LHZjoHCYBnnxa
mqgbb9pE8Yzz91RAGinLoIjTpIsMfnhNfeqKAmro88ZJ6t8R4pjwOjraKKWDUgpidJdV8JVwi4+B
GraQDP++bMOu4u9fX0JaF84flymAbQq4B1zczcXwpZrcLmlqy48z1tKNFXUZ9v+NFccE20EfX+lF
4lNwun2sSpglqFaCsudAGQtCP1uXybURM0I+8pdg9noc+Z1pcOZ9qYB9jUOfiP50PejXlpUR8+E4
ZRzHZ3xH4c97p3bpU88JBG8hRHDbrJtgu9kvUWmYBIwtnFx3dxVsk86EQGJ74xP+I//9Yy5MJTsf
ln7a9xWWFVgOLfikwvagSgLtRxBVHBjWFJrDBQf1d7tOK5mF4FVVYdG9OR7Yb7zJ+Q6+JNZLkOsQ
pa4ZyMAhCYrIar7wjkCTf+JTIXbKq/RPt6UQsuXVcDeXxQjGHvTUoyUqLkLhbUmXj4UDqtIHmRXL
/FTYAMSeK15Yy95tYZbz6HaujHYuybrx500TaAIBvcUX5EJrT/IMZbQxqqOHya/a40Tt6u22LozU
U1iVOy7jWKdD5X3uM3uP9fehtuaN+VtZgqGRdHCZnVsYQtWpu/Q8biBiL5bhSyS2Lk8racFEBEKO
B9LU0H7GcwVrCPhDsxySaAYWY7+0wlruAnC2w1MfWdVtaAkIhf6diRwReT4E52u8SVsQ1K2n5pCL
9uD7KKoPoEht7AkrSSg0ThwFnvYcV7p1KnheXkw4kIDIfMcZO/hTv1W0XZsfIwc5dl6qWqo69RtV
vgKzTp/CItffdeVYG4+wa10YWcjOoiAnXMAMSLu1D58ZPYR/esqX4VjCk4RsZKKV8TLRgMBK5Gr0
oX6Tl6iOHJSnHaDcQBiAQHNIduG4WcBaeTNwTGQgfK8g4iObOrXbP1n4BTDpZFjcPxxS4VpyOJmE
CTBA50FuPaBdTkv/SIImQtDSsHsKGKvThVnHwin20OKJ7cHeLWKItdMmBA4pOrxxUZiowcDN6nBp
gmgPYZxgOEG22Dt0YQQogp+P8AS4KfMERmrw0Da09wNrrzvFH2AdR3cCct/PDU7YG+e2lR02uPz9
3dUDamqiLGeU0ILAGw5+6eS70rK3Lk5rrRuJYCzxYOoqp0j92Q0PspxLeFnlf66PzlrjRvjD9wn6
1QGczJyxvLMzN6advzHwa00bMX9RLO3B3smgYk5BmcKJHCY313/1SqwHRqzPUBIse6jM7uuS3Mti
OEbiWVa37YYmUBA4Svgt+1Dy5NUk7sBPrA66tF5yCJjf9OtNtbzMg4na7EJcXCuIDYeM97Fr2V7S
WMXv6z2spQ4TKQgFXpl5kMFJGZO/SSm+gJ94hqTCB6ndQ2b5T3osxhgsnt8t31qnK5nRFMzL4eRm
jTDNSZuZNIexy/SdI5Adezd3dijEhBuJfiVLmTBCa9YoIbWyhNKney9d+gh3rAeYAySe64Itzh+w
7paYqduUMh0TU6grW8DRpIv2eI+ypgO7MFegNRku++uTtRInJqCwAFRXNJTBmWj2H/LRO0Bu/utt
TRvRPRda522Og10zwPeOKYZU3ngv1xtfmwcjvkcwJJYu77J9y4PP2RTsrPFL2H9r8VbhMvIyzgoG
PltgmrVBMiIeqvczzJ94idfr3N4Pxaz+ZJLB5OD6t6wkFBNUGAHuTYPai/ZwBFxIPDiFOFhw0VJj
tlgbfax8ggkcVD7LWCDcCJzzJdb1B6fbqneuYCIdEzZI/cWBUFsOt4vZcsf7tq5a93vga4BEgJ+Q
d8XsAdVrQcocUr+LtqMP0yA7kQQg5g7wd4TXXzrggC5vqjU4pv6dtmDiZpPhcl2TAzxXRtaWhypo
+JY72NpYGps6K8vBhzFXsFfRYnl3Yc1mfYCKOljq1xfEyoHfRBnKoVYLfDhUojoIYtbZ+Fxm7bnO
5G/Png5KbFE4V5KmCTTEkdFzuduiHxjG4YxlP9ZVzuJeWceWBhvA9LVOjDTAg5H22YBORjXVsdU6
Z7KUp3lx3iKn39g11/owsgEtFNRZFMgAFWwUGVue+3z8Evjebzym/Lg+J2uTbuSArg5D2LxnQzKS
oo1Dy4Kijab24abWTbhhHs61TS0XYjAg6MLlTeZnWHUOn6+3vpJgTEk8iqc21/HFkAx2z+LSz4BJ
GyIHfq2wtbzexcrwmHjDUk5Oh9r0kGRQPfjESwlFL99ego0z16WQ8Y/LgYk0XGBMLAY4vCWVxAJV
PdTpbe+RlPBp5PTI8vCtCLbIg2ufYoQ36N/u4oZen5SR0x48m7Ed3ne39AlXYtuUv4Ols7s09dAn
ossTz/HOMNaEKXQv/igHfLVq/nV9Qtb6MQ7uahIQjAvmPsmc5qX082e45943XDzRfn69EII2Npa1
fozw9mrlW67AzEyO8yRRQkYZ6qWZYJkUsGw/l1vgoLVZMULcWngrLibDSQ4u0z4Cn2+HJL+lubYW
IUZ0L6CeZOUo+yTg5EfZ0A+QuvjT8Xzj1Ljy400UXtEWbddxqhIvKoLYIhTY/SXrkutTvZL9TBBe
49TAXHa4nnUZ3DSTGb7Z0GFVbdkeZp808kAlJ1tS9yvzbUrgZaObUafCp8Cw4SfU+x/xXvhlJF6O
14fwxPUW02Htoy5/f3et5UUWDIOPfqwWj2pwtTxrrmH7VoTHEFC620bOCPW6QmIJl4sLLNcyhpUq
NigpxjgcyHPfZhsl7JXFZSL0YPlmD63nyWSs1Xhoi5DA5jZoHvIZnqvXP2RtVoxon1vX9xc5ycTB
W0AMgsJPeKc9tHnxNPnjDzigbanjrXVkhPtSwHOyw0tXEkWNiGuL37W1DR96L38KhuYPE+PGBX5t
/o14Z8EcDEGY8aSsxyLm1MvjauEslv4oY6ntjdhZi0wj8DMKW1WngoFZOYhi1+S1gzpIpTZ2xf/A
G//Yt0ycnnLmJVMyx8sJMMVBjWrn7B7qvJt2EAh+mCawxmtLv3lUn0BnPkclFQcIoF6s2L3D4Gn7
tvVhYvoyF10poMaTQgx/fDcsIWfHX3PhPHJIBPriNla/Y2L6ULJAYWCOogO1PFiUWT+7hn28vsRX
jgCmXl7tECerXREchK/aHRUTi6PJy45Z36r7ccnVZyDGSVq3WXG43uPK2jAhfQ7MP7sFKnaHJdON
t+sdZ+juYbnGwo3EsNbB5e/vc1wfKtxVeHQILx7IvYgb+8YDJTESAqTsxDATND0Ski5wqY2Cfn/b
sBgpAOYwZVYEAsNykfwKc1CTWqGCjZW6kiyJEfeQ3wGJZO7oXoMt4LH6gUn+bPvBRkSuDbkR77YH
oJjbtnQPfY6D9sgTZeWH6+PyH5zuH8H+Pzg+qGYV0mUUQujhb9JM3i9o16s7lcGns+vHL+5UfVVc
nn25zKkuRnUUbKhfaoglJaqFs66euy52GjXuGpd+cCOfxFVUb+knrmRUEwXIuCOqRnUBSius+tKI
BnXBxVmAUHbEHYWgyOv1cVjr57J1vFvVpVVzGk6Zf2i51R9B653Zb6LA3DnmsJEsHgecfLYeH8j/
U4f516hffsa77oKZZGysRAPzTT3BC9RpyobwpPNArOpj2XgOVmkhQN3bFRKKQjR262XGLcLmNCPA
Ig4Crhpdw/2iPXAnr2rosYqsd449XF7FN9edAM3EJb+C+eEs80lO4JSUrnMfFfCrOo99Njn+SUP3
QQAX6E28+URBLuo+dg6TOh4J3JOgV2RDl9StWlvw3egMQvPDvHAnyPezGCdY1lH4Je7CrOysWAdh
defWcO8GHoB/8gIaxE2zyK+yW+gf2BWA4R0swgruodDdZnAd970F3pra6e4gR1bc8cm3H2cWDaCi
zqXGpa+NWqtPmZfR8tsEW0zrjrGK5ioOOlneAYLlpxOjTapsWKaSfkY1sS6BvV/CooZpRetCsbaD
3ekBr7sq31V6yg+etdAYFtinpoiWLwWIAG/MkbtQ54fGZ6culN4lxCJ315ST1vssc9udX9lhHCp7
1/g0cUlUniB8NaYh68kBsNR9zb1fXM4PBRhCOyfQj+4kDh48wZNsnNIZFuKCRGJvj9LZlWGw622Y
fw9z81L4ZCfFL9LfV90k4k7DwhniyfCAu4cyLFwRDpEo0l40d3p+gbLNDra3YJPctx12XChSF3Vc
KghaTh12LgXp7vobXZq0Jna/U3AG7fsfOfacVuJfieGpr/UPbf3sneoX7Bx+uNYPkL4eF0HOOoSD
as0uBq+HocFYQThMAZPEv43jL9woff0ykVc5yzvoKcVSlqeSYMS4jP35EwyC98XSP4Tj5ykvzhjz
R5BGTp5uf9jR6CE7aCzjuYy9cnkGewVOt4DN7wYANnTTlS/A+ULhK/O7o45ARNbW2J+dYaC70M26
c0HyLAUA221gdN3IE+WeO++xNsFhziucSvEIKYcZjrhBz/fzIqIzhtaOJ+x6+AaUZ7uO/nRncuqZ
fq0q5cdy8u5a2TxkM90FlXsei+Zgz+Ejycavcsw/VcX42/W9BpLZfA/GYA0+7gRSrlW8kTn/qIb+
2Vuw5IRw4xBFsoQ1xY9u8b47zHqjEf3RL9FjE5S7bp7ula33hUU+Ta4P7ed23tl2YSeBKL6EEMwB
JXpfk+HclDXWRTv+tKaqj+G8ltBSwDv4tQ1znB8POYfu0+iB2z67R7vsP9eR8+rC1JhyGcRzx1/c
BUK2kX70yJvjBwd4OSS68h4YCVBIotGncWoeI7t5yWFJMlf6oQnCxOMjXDbE3mprFBxOrh8dLMc5
N0XLobDdn3vID8EfeJ8X9qmzqyMELZJShcfJ0SnUSu7zgsWicu5FPjyBKJTvu7JLVJGfYKS4K+vy
K8ItXprsKc/nt8zu4djs7hbna70EzwF4cZYfxMDT7Wbs90iDBSBvDP8NT/RzCWk5G0bDDnuiXXcc
Ftgk1jwBjvNZ9dZB+fycY0mVnCUw/UkmGFU4fVTtpWqe8lIeVfM78H8St/4MmlTKyhDkHJwaa++O
ZP3Ol/SNlAVutEXsticela8kJCebw+0mx7UKpggpobLag6n4QFz7UMNPKBYl5jSUU/PQT14RKxL+
mJ3qEI7ds6vAOOSj+wNS2XhkC38Qzs/LxUtDj/CbZQ9zVB4kDArgcsumS8b4CCOuZzYtxzwjr63G
VlrMICGCm4rjPInyhNrBM3YjaMJMnht3rscPvrKzY1DASTTywdXgfQszgmbBolD7EXfnvfbHMs4H
6Mspi9KvS52xV1jGRTxm8MPNEqUI+6gq1JtiQGmC54GE9LXSOgrjYGLqlTnlvBdFh+mvZbODn/vZ
nrNf3izljkFuxN/h/1Xd69jO1jN1FHSTS9EBQ1pZDuK6tXuw44uwDtKSusUbbWEnApdoOAzHvGgC
EfseBudzNMHrNAYpATriZUWDFox6ng1x6A7qIx1H9rmNcmjcOhQpdb9ATq2Lx4K3id/bZbMLqauH
+6mc5+cM0rhuMmfAE915nd98D1EU/xIGeGXrpHTPlA7WI9Ed3WVTgyPUKHTODr1W0kpaJ8JxxoPB
cNpa3vDdtYAGD2ZafoWML8l3AGx3XzpWqAvrn+6KcWEP2VSGu7lt2akgaHFPdGOzk9sI5e3bDAqn
J7+ax+iBt5lT//Ytr1cvTtXSV51HwKGQxmrceOAW/97rQn/PMsI+h/VgI01wetKomz5C0G/WCceu
/3tu+OjsRc+jR3DavtRtZN0PAUwAk6EXHkJstCK1b/oQ/FFgsdw76nTeIRsUk4eqGSLkckU+lySs
vi5Z0SFsGmyYr0Pfd6chcMpXuXj2zzyHAAUcnwrtPoxtJP7kbe/aCSyh1FcwwfTvsq1gxDzl9X5p
mHuSlk/PdanJL5eMlGMeYdmcO/Z8LjGL32rAliAbN8jzCB/Rn5k9DfR5YU2U9tiYnlvqixdodrDX
uRXiSFUkEYPUD9lu6Hy88WVa2ses0+FpKXInHmkbvpVoClEaSJwbaL986oG7qO5C4gcnUYlyD1+c
b9KhPUtq7Zb+SxfJ8uvFYo3ENt5Ffw4WUYdeRT05/R9n39Ycp66m/YeGKoEkBLdAt7vbbh/iU5Ib
Ks5BAgQIBEji18/j72q+1Ky9quZyr9pJ7G6Q3vc5LhZ9Dg8rkoZ9pTdcxFNgI94vlg+4mALTDylq
yA8RWsyelOPua5/F/pVZIl7GJe4vYAD4sRkGd2MW1RyRwJ2cci7CPQ7M7Ue6RbNFFYVrq25ZshOT
+JlCgH7tsxC5zPMseuIBppKQthD0CnyKOD+iKJS45rbX2cdDW41t4BuoIJHTu11tPS+bZdR//D71
j7y1Adnom7odnBNfUdTel5FScQmZJS0djwf8KxNuMGyAKkNbaEeRlvU7VeBmcN5lA5pxbtw0zfN9
k7HYl/sw4+gNXlPzBSkhPirhnps+Vr9lhBaYHbOvc56zd93URF0nlBVL2IvR7fYxIJe6qVCCGIsy
IzLezp1vEn7wAwacuvA7ikVOHs7scNjh0oqKffPmkUP/a4vYC29DiRpvkx4Rkw62VXVEykKgK77+
o/Ggughd8LueJHInxbqth9AbQJJnzdyyzgeTII2lR8M5WuYVDojHBpFjfdmlHS6xPOvLoRlsP5co
uovsVk4mUmvBGE8SDLwD/dK0bfJdU/nMkRJULnKKaiycU/2MXqttKzitU5x9TvQv3idywACYSTmd
ZQ2F7p4qjgGmjpr4IHhYopJgxNa3dKCzqVacgl+GWdbNnWs7XuZokZ+PffAGffRgZKIfGHjWcCW9
zJObHCXrSVvCYzSwu0y4fP29rmhNfHZdBAOGi+2SX4bExTODtAgRynu5JX3e3DZ67cTTyFDaOxZm
XFZ757YkXHHGZOGYNG2sD67po/wyrY5HFdolKfniJuWQZIYP+5sBlJhhRkw2gqq1hb6iOKDdStlR
B3Rf9+0P6T9XOSeSLL9h/TSMRYPMrL0gQzK8kw6jReVVjW7pXvudV5ZhYOwJBnnIM4cmv8+RWReq
oTZ8v7Yz+rYet5b59cACSrEPGcoCPT5zL/2h67MgKuXo3J2GGhm/VRiH5jdsKGt7Mn3cTu/4bgKy
Y9AnuZa0UWQta7zwW0kmhyA1SSwGrBgKSehoUTzZgePc0voIu6+wJazLI71lyZLp0wDjyVqhnm1n
9+h2FB/aDjh8TGjVeBhMGvXFZmCiPzq3bfwSWQfoi5NxYRXSK7P2ZOdxnSo+KZ8WTRLjM0yY2r9H
SEDTRet3VR/4nix/pKNxjmYdnuqf+6iad7xYfKwmJGs/ZJa2O+BnZ4cSkTJ9UmwwgQ3ndVkFKTOX
a1Oi40+oI7zeY7jCkWOzEn80Yj+Xjg2mhGkDm7dh8/aKHkwc3TViij52w/yfJaP7+9zEeinXvEUQ
H76YbDih5CmIUoQ2QgJDl+z3sHzI4wLLrK3Mlons2CqjVbV/xhsUeDbi9SaX0ZpWY9/V5JbCI8wL
ONbw/5EolWjOEdKX5oPPTZiq1WcomcHf6LojRR0JpJAWL158kdPc0l+cL1hsOKjV73XfOGwFHY1+
telEw41J+y06sQZtjSfUJfinukk7U2mdNN1npH5CCtEnON5k2tZ9laTNxB5i19X38bhFF2i99p+5
jhH54GCR3hD8kJeQGWK+QyB+5i4ycyw5Tktc8wI5qvQrzgvZH+sk1cgv1tl2P06L+BEwFg2Fwpep
Kh/X7PcgvN7vZWOm9SRYmrzMKIrIDk3MUNPlvF62e1xBe10M+Zj6KsTrmJYRxoz6pGwvIWqLV5GU
QW7iY5+7jMOpryYBY31uuyLDt5icFI0waElYo7e7NmlFfLvRDk+s16wzx32O8XKCP2T5PV1qMh6H
TU6+knWUjIeYQqZ5jEwgGRYi/N3YIEZIp9sdRzqy1OoJ0cxbl9QFKJA83CtPZlvCMMb2Q7DpsuM2
7bX9gtT3bS+7nWwS0kyS9EcqaR1XAoIuUYgo2t+bzuZ1hbt0gaKfZfHb51P5CGMSstbbqDfxBXha
+uNz1EwKDORsKWxD6vWEIw7iZaXy1pR51hlIulkSJwWcR2lX7DWP65suzEbcCJtDJeAcPriCt2H9
sLq3S7U4RH9Wix2Qi2FpDyl+qjF0XbpWWVIxXD9rJVI1L3d4delykStMiBBEEpTjcdxKX0Xm1VAy
LJTYXJO8fhwXRdRl+AxbLUQN5WRpB2b/7PNap8AxhLlmcx1j+vQWj6xOlUdIrQBhVRLBAhLf5ZB/
rHQJQ8Gww/XnrpaDOOx433XJ2kY8ohV0eQv+0xwe6XV4d5HhT12ADkpFUbsUU+y4AHwiCbAfBKWn
56HBlITVF11NOGuyWL4A8dMNhG7dDukBleneXEU0RLYIKKSfa8BDi/BDEe/m8xxwad3sXdHW+vOU
dutG+RuqM2fAKOgM77ovLVltjAJp83l3rtG0kPXI8d0sP0i0JK0vFsem7tZ5K5UuPPqn8xNSQwDu
eqRxyHuOi1l/yeXq0qvD/G2frMbhed6W3eU3a48862pySR3uKPprHxFlK+3LaEwNpiWAuaeIlcGU
91M1rE9v923MyD1wp7k+DixKpsskV6Yz7Op6cW3hPM3YT9vIRj/EFEEBZw9V6nwdXbo0sNmjWBXr
Uh6Kyc15fI5pbpcHbqdo+JE0PtN3qaYW0Nageq1+GTfP490K2YiGPSDI/a2O4nZ50l3P1T28qy09
I30o1dd1TlC0fehWolOYWSJa/95RFOSx1M7b+rGhAbzBDJrFrL2odgnmZKAcSmQBx8JGDtYgKabY
8GQkzwOGkAtNejqdwZJvyZWYBv3d5RxHHUY8+CVcNfUCSWioWHG/gUv0uHbRRLqYoodRnuLybhL9
s0v60T0xk6H6VWaNjp85+Bnyh8AAkZx5xAACLDNexw+ZQdLdFqIbu+Zjg049wgRFp8670k6Czec4
2sj+gfBrtZxro5bkYdidjW9QpOwfxbgMZwuaZbvDjpCq73Qb0/qdzJwu78QHSLhx/kYrPnRH5Q5A
zewGebWFSuN9JsU0DFH/kIll978iVGBSiHLiAa7Rqs6HhutSOLmmt009JOGjm4WRl4VmcKgA4XVD
Xkh8V91x0I3MfvNlreMXrNC1P26YtbdHEkdZ9EJsktWXqdftfM0b3u2V2BQZnjTCGLBEQtOI8pjC
pvCcZNd2x1XqCuTC6r0aHdk9LzOb47LD4R6R81Jb0muwsyRLxyLDGLcBTkGLIJYOClyUnSR36XDy
UFizKlUq6qqBZKb+0KlxADqoJ/10b9SkkrxAl4g3UIumC441yKpMfMvjhm0P8UAQLr8bleUv3iRI
XMviTi0vER0zPHaCRBBkNqlqkW7M6Q7UFMf/fmv0OEYe0B6fNbhE2bX4P3Bm5+vSzPhZPhWwnbxO
qHQ2L5hME2kK1uIMvSBsr10g0Rg+TwI5AwxNS7RtpvQwkzoxJQpP1u697SAQ6e+GtZ5DDqQFD96b
wYtG3+Z2DhSIHsHtTUuh6UjeESMWNK3kIjiORJFuGhYcQgxQzWib++2m83gbvnEyu+2YiE7HJUY5
6y/RKJcW45Bc73LMy24paDz02yXTLmvGsk97kMoOUrylolkcr6fIhp3fgn8W/JXQ3KykWHUdb1+Q
jdwufeks4mnuWDR9li+CZk/De+cwaruyr3ULmpqGDpgwxkMGacoCFuxhStKaXhWVuXuMkza0UCtx
qzTUPhR5b7bYBtPJY47pR9zAZCYXjCjaLu2R90PTDrir4gZIRzb2Ax+Banezu9uMz2WBkZo2B9LG
E8Evtiz5AXa3FU/iJ4iBWoTUmgP3+WJOmukI+CqdFokhySDMQ33iopvFflckcmySp8btxt5uS0rY
BeET6w6gYJgwRQxd3ldLzRt6gSCRzgfACvOveu9pdsGI2pN7lD/Z5djto29xjyOz+FKbXU2VTKBp
fI5tIulH6HmUlRjDouRkGtOwOxM1PkK7SEjCOcl5B5Ckidv8YaIrBdS2RCs/UEplFU8xPSHVbOmO
O14DBNyD2wb13MdGnWTDt6nkCVEprHi2a64j4csbBBfYK+sWiEfVKzulxwC+uj700o142/sVeyUk
V8wVUZv2+1ONevD4gDbvDJQFEIzpsIaa5i+wpq76LHaiml/LzoA3dAye3KLGK7p8I7CWJMex5fXy
pRNYAl5FHKf7s4p3Hh/lhsX5jCo0yDFgxzDoOxkY7THZswUye+JTgKnIsYhwy885KandwvIG0Glf
7+Fro3GlBtLUx5Tp7a7PvLdniuQre2rgpewfAHTND2MTZHfQnsf50Upkvx1xwUW2YhuSWlBMvmek
tBajsCrcqHNXiTkj269hNWl3ACP8KUsBj7Jghcv4/AdAVNceMcQsvoDRjQ639YLD76QG4eLr2EYZ
efNjlIu3jnf5mY0rcFKAavIghISaxQcq2Z3ENVKX3Tw0omr9yGGR8/PeAh9Ay9kJ5FA0FIgt6of7
uUnBzGxjlOK8nlcPHBFnxnvqEDr+ljkcjl8RgInltRhFppCzge2pq0yg8FyqXLOvusEdf6iRB/Zl
RcoI5o1cb+4JGvNufCOi4W9YWrCDeLUAy8xrqpN7N/Wy/oMuIF+/ZrncfswNgjUOq5euv1nBM33q
38Gu3C5epMCltzSTd/WKMfu241lmMSbU4/Dq0x44B0t6mbymTgbDirwLNeOFbmi0/uhUyMZTE5uu
hg2dKHdiQPX/rDRQnHnx3tm6gHXfz6BQoFCdCyhr9MOaq/m64s+6wmkaoOFALfmjG1Jg9xqZcl/k
3INq2er1PIRF3BO0iz0l8eroU+ISUAIJ3zJgoenMuwu8sfsE2EXQ3zZX+00W1vyuJxn/nmJZPvLN
hyNTAO2Q+wlYOFGAapfcgjqIkUw2cSj1We7sHZgDZK2EubtmcGgdU/y3akn3rDI2wJ7sNBordwoF
29DO9Mb1NAdKGfunEfqCbyujAsqDaMAfhH7oXulcAzhe+5ehDnBVwNv6m0mvLokB5WTq/Vvtw3ZA
ldXgitTk9W+6Zs33xqfdMRLTgoXE7cdINcldqgCzFDtu3muX5XQBN9RzekQ80nYbMULPw5AghCtM
DPV3MLqWMs/rH/g6o+9tnfc1UBp0ELsB6dI+2SGYUSae/3A1oGGZ7+vwStalfxj17G+ISLFSqZH1
/hgl89biYpAmKWU2gnFjEhWtkDmzcMgFJxdotPmZJFtzShpqblQ6aVgcef/VTLs7Ni6fDm2Dv6Zo
4e5tgA4z2oLM8vs5Cn3WlYCQCZI/ZXffW73c5cnYntphBdSC5L7p4EY6VQyTiyzidUcNt+mxDqyz
jR646ciVwD9wB/gzPoTkEyRb9viZLX1zwLWS3fZJHAPwamn+q+1TLK58CuQYx319RJdL+iz2pnno
TIoYySQRVU99Jwq2uP0yi9gfGq3zA6rzBuRvSk7LZRjStiATRW7vuJAcx+sWOuQg5JShbcO2N2Hs
4Ujb8Ox8WLnAUNgAjsuxphU5QhIPo0wACtY++4IlmX9VrWzyCkeC1mWesviRRyrLingz4mcTIRwO
1POGrS5orYu581mBfWJA21O+qaqDeOh5yWeywT+RjD8iGoUr+IP6e956fm73zDz2CMlbDxNCE6tu
WvZqblFe79OIXFHSNvxJ5CeXNeJ79sbh1swwOGPt5HQ7A+NPoKhygCLA2lJE3BdmlTsgKYP0dqQR
6fUelzdKHeMskac2XsQL0yS5pX1j4bfWMpQi3rL4syATOOTQcchZNYyJcD5yV23oaLqblRDfQxbM
tW5Bo6muF5ckCvFY1BjS72qI/A4BgXUXuSMlGYml4GA1MufKbmzkdUtE/A2QPJbOeRTyV6ZlW+aU
hGrB1nEbZbF9zLCxfFVsRLx9hIwHChNOQ3Wo0jb+NDcB7WNFj6j+uw5FiFsRBovRhVFE4EdEqNc2
Gum9abJuKmaVbne1EOGspmEDt4Ar/6mmcfRMqBP2mNUjmFPE9E+gc7RbTsDePsHWZMQoY8f5ajGH
nZa+c/dbSscn1/IGaDBY0jhBeI0zzZUtENevuAtueOw5JIfNfhvtO7RLQHkTjqew1Q0m4JG2gPB1
fGwz3m7FjK6Usg+mv7XZvB43679KC90wARiDbcFk5xT27Md9lz9k2DwkZgr53e3EbyIHb3znsq2E
GGE5rODzbkjO1tLgfr1rNw3ad4/eFvwzhw6bCkFj1MeOoft9hHSobGAEhp+w7o8x39G4CqdKMWc2
PSG1EtR2pFEiTFQYbyYt5qOGCfZ+3VwPUMXWl5h7+sfXQ3QPa+znrDun7iO4hVzWoSWg7zNyyLtd
3czrlnymsqyPIWu3+1TkCTCdnmW6IGM7VCkncYHNk1ZW9OOdF2P6NjXgt+HMmU+Av/MTQkTnx3TY
/TmP8ga72t5jGMqX51GhHHaWGxijvVHht6D5esyhTy9DNrhywHZaihXNF5zmcJ3PMjpF22QKIvIY
VyxRAMHC+Cce1+cMPfVw0cfjUQGtf5E6ZMUkgegWOAhrkOZAU5NZfklw0R5JAja92IWKm3sAeBNa
Vkg7quuAMCz+iKt7NkdkmH612IllqBCHp5YbNvcNfultb2HwLbpVMUkPmKR4cvaA7tKvnLRhv5Ep
Ces96ZiPvnodhfG4tOk2xeBaay+/jGLx9ZWiPQn7PUy1cjtvOO8XXYETDARNsCMgqGofILAEcCqZ
cH0Bv/eA8GfBZfcrMxgvvyMAdguHmWcWJ59KAr6irIFyoQE2cTOLFQAGhnY0gN5hkfHNFZ9Bnxx2
i3pWBklGjTO4mK1Y4tvMI+fvlVEgSZfgI48Jf9oG3pzCNKj2KY2YbP+gPR0+RJIOM9q2FjBT+ie2
Jm1pEYd53PCEN8gv3ZZpitdCSQS9vEJqodObGnKS/ZzAhi9uFbImWlz+1tLuWos6a192Epj5LdQq
+98s30bdFHGOt+zPwDbaY4p3aHA55tucJpVfdkLRYJGgqcRNwYwt9ANbp09plvP5NLSt6RBVCCiy
LccGh/pYohva7qcNm0z/pPba+ZsxJ26ALiBR9e0slVHfkKk7s58OclYTAZzWY/1lsA10YMUw6Ixh
BVNORJ/Ldid+9mAB/HrCKBUWSI0IkrofCPPg0IA0Ez+eLCoADFA8Xa/fo8Qv3RXPajeddpQDBCjX
DchIDnQ1/5UbihzcfkjwPPfobZAl5Xwgb1Nke/B/IQ5rhFCE0Xc/gGFNuAzQbIQ0+0kgmf2UsGla
zjEucvOa+xntuBdNGBZOq1cznPENoMylitvI0xGupHGcfiHAzvYXX2PIbIoIu9L0TvXQizs+xtH+
huTQeL4mo1/0AQ8GvtYSalE8/VmO/zFUI8PqVbVIGHCXlPiWvY5zjJOp6CTX8W+S73Pzijdx3J5h
HvtsFZd1yudLgkgOqA9S1HgBlc5CLr5FG66u7wgOZv0LclVCjIt1Hu36lhFA09CvAPM8RAJP9WM8
Imn4idPGmr7AgF8HgARkWPQVK+0U3Y7Ipwr3u8x1uBPe6AnZeNlqFvu5sqL1h2qyyrdkrwd7GGrS
DTjgtyh5ZCBoRlGA86TiFtE6wRwdRRb9UY2omsX5bLp0vU4pH7kuMOfuEQYTXXfNubVLGn5uG3Bd
zOfC+vglsnJcT4o5AYky+LZ0P6J/XtanwAYBGBSE+x6/ImoxH6A74ay7jIr6DZzwurjXPCO6N2WU
p0QO5946TItNF/LlUjdU0ILuHJEhCpuHeQI9YwCGTllfU7B8HOTEBGCxa4fkYOENs/xer8Tl7oqv
DqK7o1VIG2dHLhrt36M+IHikUPFCx/UIMGoDfjHuadx9V8rqFjraTeLdbEMt5QPmausChCY0xYzD
OuB/AhKxMQ/pIZ93iXeVA2HBygkxxWggelGmRTYVoKc1e9B5DlD9DBmdAVmw01bMtpJbvpJQgGzP
1vbgBFuzF6SZ9D1QiZmt3ZuJoGR6BJYyT0/t3NbZb4DG+fbMu4byVxXjBXkxYe3iLxnBgo/3WSGU
7AMJ7bX30Gj2FhAXAjJ8RivC0yW7dWbz8q5TXZbexWxvpidiVuRn6tErd9Da6gm0PCE1KbvBrPY2
NFloryKB/OSp5sb597Aa1YL/tQwU99pnYJTtgnSCnhOxvewa5rDyU8DN75RiO/mVxZ9+lROg+k6A
4K/DDFGHjqDzypLVnCbacHZMUMzrPnLrWAtqKq/Z7VR3G0QfhlrutjOkKjLHIZwSXhcLmp9iQKcg
pedyNlb6ctZYgAHg7dCTXSC8YOs1oHRrkA8DrCbdneXzmr1NM8CXgvk+jIdpXRZ3QEbpMByGLpA7
6CHIl1YriGTyGcKvqokj/72PFuiNvAP6fhgcNqY62uUzBeOOgrDQgyvOmy+RxFkDBDZJHBicIcYy
CO3gcPuJkZwZ4LKAzNiVdTcOz/lUrAsMjBcgYVTfhiQDbLNsEx0BqdbJUqXBQVzoExMBENeSc1wR
AMce5wTZOvc5YP/80fTAJ7aSWRRGyAcsUGLu75AsmQZUhxkSdlKiYCyNXhMn/YfReM7SUi3Q2d1H
4Bmgpdk3PVbQR7m6iESDfSr5fE51uaFm6y4b1Y79QmOxR9FwSyBBSVG9UJIcvyNWiyH9telckidA
nUwdNQRd77lGEMeDBP08Yr/Njaug3hig9ZsDRkV0RSUJ+Mc6gQSkGOEWNjgqeRPj/NLeie85V93+
CtoO2K8NMIGxkLvtRcbUfEdz5viYyxw/E7Ya4e7bXQzZicLH19xDVSq6chvw49zsFDf6TdeKid91
KX6fAiuyTb+oIY5CUfe7JSeGGwb8WGOxz0jt3FcTsVpfu6mO32eNZbOUrY2mok3qNXmIsVjpu2lW
bHgcCRXtDVIrZkgxemgV7utc0bqcbTOaXx0aSQAkewR7ncap6eC+nibsQOCajb4Ri+TpY+QhLi35
JByUTeCWRlONHE0t5dLzHtEyGOBxCHc8fWZGkG+g+PsW8IxJ60K7bkUKXQQbULEOMm6qmU81Nox0
D88sG6ex3AXdu7IG6pcWAU8pOYe85u+tYAh8UywC5BnBGRAdOQ5z5LZO8fZ1EBaIkzIQG4kitUF1
XWH7lic36+hH99wh51MW2DwRds9wb0ZHBaO8eOJDpqIbDKh4Xxvf1tthb2jzse/emwNQ7ZoUHOEK
5DToxew/cWy1dZky/MaHeVFACRDaGycH2aGU+1qPFv89ClP/LQ2L7Q41x3ujSQ9pBGTHBFJIsJHQ
Kiq77iUBF5MfcG14UaFQY/2T1tPCrvjWOiwebat+MR2jwwPaQTmVbcq7pHTzFoYSx1sNQKQH6ldi
wZ7bS8j5Kv54NyW3a6oE7pWhAWMCKXZIn7INp2E1MZeoKgMds91yn3pZ2RFw02EMDbtlaIACtdqN
O27HyX7O3JSkI3QxSTdlpR723uEHBoJ/FrFOfSGwT9kXXDxJW6k51ezBzNAhlRpTEfjuHn+AQDBj
6ctusUmVfdI7eeJjRD4yPdpvuAtofGQaWs0SIeFrd6CLNLerh+63GpfI6xLUTf4AAV0fFS7e29+r
EWNfdMqE/HGHlPEX6v+w9ojUIr63XPgI1SzpMzQRqVygbWDcLIGMDogP+UJ7RBQAmOUTNLfxTFDO
qx0S3+7WJA0EzgQcfwe219vnvL7ErGqa3H7HjdO2RyDIDMK6NEp+KY/CRkhCnU3bm3UBFF8i4CvX
tzPaXRB25GBtqKRco+TQO7fPaM8I8y3SdbbxHMsofMwDwxgQwoRdDCv4rh5wxmt5GWOFq83FSS8q
qBTaFYMVCHo8L2LwDxG0glnZRx10cugX3q45Vqa0r2bVzvt3JTr2hPRz9TuVHkBbMcHI15cxDFzL
jxVcafaZK4maPo/GNfhD1w2KNVQAyfll63KSXmoA76DL9j4q59aKDUqYjKbP8H6CghxpUAPKHKds
N/5b5HEvFVE+1jYUMm1sfeeNncybn+APzTAt09wd4h5ossfSCtYXfPcCqLstOC5jUPasxiA8FNCS
r/BlOrKOU34YPEvVN8vXAB/W6lAHjMKiblvAfM0SgrcaVY9ii+JqpqrbQvVfCMXPQV2L7AYKeV3i
itghhk0E9CsS3d3TMr0MFDVBPKzr0xIicuhVA8raRvyAlhzo6zHqQI8UmUcXzHfis+UIYmb9Qro0
vwWuu31zdZI/akfiriD7BhSnI91BmjQ+TlMSThACDU+7RkruZqF9JyImRRvlvGyzAFB3Ac0BrVp0
t0Kg8pTOCy8jC7FM0/ag7UezUrRwmE/8dmQngFHmDS5087xt/VYpuYrbCZMNLTRUE0B6AX5o5x2w
8GZ+g7xqRYuQs+gTTPsT3Uz9ynYpjxmJB8iBWSg2bC3FMnOgHSNTl11g2IilGd80yad3GXW+mJiM
Dfi1MUCuS4GTjrQr9RZHpc+Aqwmu0tLW3QxNtL/uMNUUWIn3qgbg98hW718mqDmR+djUp/+a90yb
eqD6BAkbQxOyrCUtpnniUHfmLU6W/2xz+X/euf/NePKXeTTF4N2Pg9WH5ShPcPWd8mPyRg5JWrJD
coMhvWAFDJk3XbWV9W1ym51g6zuwn6bEkYTg7X/5Of7BMPV3bjTXdPPgRPShll9JNhejut2g4/vP
v+Q/GRhj+v+7a0a0e+R1I8QxxsF4SCE4RUXo2EDjiXLjQoGUe4fWNT5n8bQeMOZ1hRngNXaIrBwL
ATnyaekg+cIG9e8/06dX63/74P8yoKEnAg3qAU7A3M2JPeolY+pxxI0O3DXBzlUAkN75CdHwyBPe
FinWEpIGlZcggcf1Xz6Zf3I5/eVTk35ffBPN4oidEt3RjUr9VdQQe2OAYicoS9Ps/J+/g3/6gv+y
rM2TDZZRmh53gHriGTGabV/FPWQKp64ZQZ/+53/mH5xxf8dUg2Sf8t4l/AhCIYFSKB4OE5jN/9sv
QT5dnf/DpWVmvlkkUvLjJnooFmJAAbIvhPm3koF/+JD+jqheJjn1RtbILwImUcAhc67z9h6Bs/+W
F/dPH89fNrMF5k9IHVN+zNh0gAcU2mrYqv/lYfqnv/yvo6T24FY5lv2jhFCgyOYNJ6QCZPt/+2Y/
/9X/8dknnaHQ7eKzSfY+LcQCeNTu4/N//sv/wRBO/jog0jnuHVz/eGwUUNtfdmg+h7M0IIIVrAG8
L2aFaRyY1X9zdmbLbSTJmn6VsrrPntwjc+zUMRskFoILKJAgCekmjZCI3Pc9n36+gHrmFFk64thY
t3WbRArIJcLD3f/FW6vc/f4r/7un9WH/h05As4y5UGsaxtaLWdXNLtaAXH//6dp/t5Q+7GwRT4bd
T4G5zhyXrKBxc4leavznbSLlfjaL3OVvclPL7U1Uxod4phesNn7wVBeRXz2SEIWrekp/jL0RQuFr
xUyv6HJ1/+P7+D+Dt+LLzzDX/Od/8OfvRTnVUQCk+/6P/3koMv77H/Lf/N/f+fArm7di95q9NR9/
6d2/4XP//b3L1/b13R9WeRu10757q6eHt6ZL28vnc4XyN/9ff/jH2+VTDlP59tefrz+yKF/SvKij
7+2f//7R9sdff9JO14Bd/vaS5Hf8+xfkTfz15//Kf7xmr/kfr/mPP3bR9+L0Wv+xbVL+2Pzyk95e
m/avP13jXy75nGtrBrWkBrjx5x/D2+Un+r/omRu2MBlQJixGI/35R15QKv31p2b8i7/RXSA50xQq
zOM//2iKTv7I/pewTNN2HaFBxOA3tD//z1N5997+6z3+kXfZF5Q7bfPXnxfd+n+dYsKxVU2oXJnG
lamW83EiaoPKxyatqTdOqjyn2nAVW9kJRIciRIhmETkVvTh8kxfQs06lvfLhQVm2dq27s1f4z7Ge
HZKscz1IA/oCooU3RUgwems/49wOL5JCDYD0ypn0FQqtG8g64Wc7RW64D7fgGK4KFCR4Ypb7YccY
PXZ/WhJwC5lPJ0hxt6INT4lt7TmxjAWRgWpYiU425RTmST0M9EViV/Fn1/E+IFweJddhGq7OE6Wq
+qA81hOtdAYMHcCT9EejHq+Meew9TCYNoKBtQbEcVjRlCheQurFk1UrpVTn1MjWNLy4d778tzn+/
6r+/2vcB5Ofl2I6haqal2hDfpHfd3+JuY0Z6nWZpxeUEmHJo4tCF1g5Q9pMT+2Iw//H52w4kB9A3
19U/erLAmm7aaWJwqxklJ636WkFj8tJqgNJr2ltUwEtXt7Z6T4Ee+kj2M5dbp8Xmoav8UTI3Bwny
ci5UZFnGFy2xr+Z4kTY6Y6Qjax/mVNj1ZEFIOs7xumnnnQ03P5mQhjm0lPM0WWW+o6xMd1pHrv0N
wXMD+s9KAKKhL4jhXBNbwyqKz2SOzVZzHqy8jWHjar1X4xPpyTJsgQpu1xSIg+e0O8IF0aj3y8VQ
UU7qSGucAuVvHp3aocV3TY9Wg9VuDVU8hXH8CKvcBn6OraWqzOu67I9yuTErATZO2+5B45A/HyBs
O0vkyBg1RnvHtyCjqfo+yBVnYVY5NYJ8TbrIGkrw22Z+0ZmE6M00KRd9xhJqEuc2ponnlXrBaEOS
vFzBNa1Jzk2mLRIxFcuuPKZzcEAKzkcqya0y2zuri8+uknkQQzbEydPv19glAX//7gkDKkoXvCFV
03Q+pA5iBsAMoqrcVLW7Kdp1UxIvAJkjFjYPGbHQIirsna/rPOcwkFTfkg6eUnmh8A+/v5iL09D7
izEtnGYEFBz9ElHfr/gMVRnEBdze64k5MD59JQ3NpmcI9Vk3FJqzg3JVuTWa7gl9mNE0iDeNrd/B
a+4D2ImtYwerplMVL7aamw5o3htmzIzMNt32EDYXYaO8pWEA5GCfyqA8WHgaknHrCayQYROk46mo
mDtp2LzDfESp7bjfCqoSL+8soEnT2qL9bKj0TbgOMHs/uf/3bpRyx5s2/CNkRqrt2uJjDq12rtlP
DKDcdNB+JX0IfRoxPEvFwYACtwjCpPSM3kV/PlzPbKFF0FQrUVubykZgIqz4KmhdGPuPmdT0FJm6
bGbeYomAj77FNrkekuC6SxkE7Gf29hLpO1POtbgVDRvO0ngcTe0epuSB5Os0OM6hc8QW8dtOmOKQ
JFjk2/4n8Ud7X4j9vG2doZxAQVAbzY9zC1odw+Ea+GEzKDUmvuAkCzyakmVT1msdFjii65KjyFcY
xME+U8xU/+QS/hn5kYyYOvCVbWmq9XF4RaejF0X8mG78vsFfoUOD60btZ44n761nft4nwcaFl8BN
EtPfL+88ZeaGUqXcZzvgM6oX99Nzny7CNNz00zhsgJk+WVGadZl6+GFP2aYLNwmqi+k6Hy2Eioy2
WwhPAzZteqbhdrYl5WKAVELTGAZVApLiF/N3KA4bm2QV8rfR8AuY3+bulUuDeikyFqESBScsI1bp
7G/chpiXB/4hg8Lnqt2O0gO6K7BWwancCMJxAOd8VF7RGoZLGGyulyQmiotwglBvKTg3tMdJq9dF
aEHNCXyIEB0by0kfC/jaP8O6kTsHxVamNfYtO/pE53mYD9bEJUZD5yzRmu6n8a522Bci2ejg66Hc
HwN5ThIjtkhdFCMa41uS+F5NvxWJT9fXLzyYMxziU30Ext4NSfVQoLWDf8P3w3nIodEcFCc6A4rn
C/g558upOIWAA0p5dGlt2k7DZJMZSrg+Sy6WZuwDHLlXfuR+GaJunWXWsi0fgnyyl2gtyb/cVOfQ
yK7UOfum680z9u4NZAvUFX4bn7I5Olmxsbd7Vr7mckLU1hkc5pSp4bwo1Ptmum5q7WHwn32DZ5vH
D34ZuxhthtDF3RwYD9ZnzD+mc3V5JwENNWWc11g6nHuShkY3910BFcJyrrUWEnvS09Ok6WJAqAb0
YUInLOr0dLkCc85umURIz+tbO1CoGsXSbLh90KWDTAguMUlpk1tVGPuwdF5bJ167oAUeJkFHRcuM
xR0H3VHLG1wyHN/2tAfb8oedX7fbJIquX8qRZ83cZCiTeFUuzLC5SkzWQBOWL5XdgdZih+9pdb7t
BVlqIL51D/nIg6zhsy/TgcelOpOXDznUSbRAAEGlZ11pYPncFMvXxtF8m5WlsRh9jQAaHNSwXw6W
uq8j567NI7hyIj3FjX/gbD7JNyzS+DyZxtYurZsQqaC8xDTjcWY8qaBtH3DPf/PDAHc3NV8hL7ot
Smtrxg1nj8PRYo3Wpo/IAEzOhQoTgGLYFnrzYxL2xtXIgVrfXaNEv5KraA6Ss+kjjQPoJ01KXmDP
7Rge5nuBYQzIsjhxJauSdRwtBr1ey9UANTlfWJUdeWGgLOdG8fokPCeCuzSi9FadIzQGFplC+Vy1
2DdEcjdEsnnd62q6MEqf/pZzXe0Cv3xRmHNER9+QXkE8WAQ9AJtTcp7NN6TdNGL9DcyfU9cZm8sb
HbLiLVOemw5ib+7eF9roLN2Rz4CeEcLWsa4KtLpeqTpbGWQyqGxkCO5155AOZsk5Fbm7QWYMwG5y
RQ39WrtIj9EcrHEX0z20cQQcw7/XVbGb2vmrVRmPWkXCgSJoacVm6NVKsgVWBClj2KoPBr1w9PjU
jCxrSQ3OW7x5Ehk9pj45K4FyqMW4kTP8FpMIztlo7S/vu4UexNQXsahUJVmJcd6rybiU8pC0xmbF
mNZjPAXe6AfnwuWz85BsTAa6qeRjw+I2D0HXh3IdJjIFnrMTwwjRP+Sv/qySlsC2hnetqZ7l8td2
PLteH4u92lrHBm9xBlWfRM5UHtQO0H2dg0073c+p6THV9GxfHECfD6Nv7MHFyMD14iUPjHvACJb1
GJ/L4sesQgMijd+hSofwawZnganHQrPa5SWmTAMbb5KmJ7ipARGZ4eMM99FnY1oBYUYQO34uySk9
qYPYFXWAYCE6aWBVxALOWd5YLTMHPx/XLVwvq3auLBU8XcvsjbzAEtoNgG3Ir5jhwyVuWLV1W7r5
YZrtZ63YHpR0WCGLWFLLN0url2dITJAgeunwI0nNp6fLpu4injK6e2jtGWsZ3PJRi8pnBLvQ4FVC
HGQzQtuPbErCla1y6zhqk4Mpykob/AgBBNwPdXCuU7+9gqi5uTyEukmvUwVZEpqFR6ilXg0qAGLD
vce2f2X6zXOQ6u027bPlFBrruR9sSGw85Xl22sXQazc4zbhrKw0fx2jEpWdEVDDTG3SxhtbdxItK
9zFweGmA0hVGQvdygbSSEi/FeDIUN/A2Gq39mvpPFk4RnqpwXCS2ti+GIvD61v2qQgta6GG0mhJg
p+wu45Aedesqa7Nv8sTt/YMJ4YJG537mmCFkJPCbuchMtfa4xBeW9oRVDG439kaujm4w9xACdn4V
syzZnrX1XTH755YBdgun5+bzGAos7eVm0eJK4dk2K+RQay3J8ZheWZN+Q8sCZSO+Bt5YATnEw5tq
GnsZgSK1mtcIjBdJnvRA5qPqKb69DC0tWdlzebSkKaHM4dIZynozeperFMlZt4hadkKoY9Qdqh2W
vm7HZ5gUzBHFVRy/12VV2u0yox7yIpuhC36q3UMmR1i1HS3I6NaoL8us/YE/7G35ADX9Sxe5BweZ
1UIIccDoak9isdHxWyJCd3f4MPHK4clyyUZj7CvsJbUpOMd5c5SxOkfAVEpNS1Suodls5QFcxnjr
pN1tCIU/DxodsuaAfDm+H5TmYY66I65VcN6PUWfv4sjeySzmkq4mnC56HqxHn+OgHqmeLnG3UXad
rz/heBdDkCYaoO5lC0K8zTucE7V9FRF7IVV0YDo2OomVTAHtQuxGwQclhrWf6E76vb6UIUyW0zIQ
CVvfX44smZeNLY2I1t8mXXmTj6RfqLjPSjyghRC7RkVsgBMSmUpRURUDYDY5Zy2RutDqIwLDt9Z/
upzdNg/RquMzvMATyvECSF7stWbrusMP5pxPP89eWOu6hzTjUEyWlKG4XuYONIeIhNDiAKL97k61
4CIipfL8rGMpmPZhVFjlZjrewibvcHU390ECNbKrnXGhlPN9jLVIKY4ZPPJUEzcaFA3m693nP+t1
7EG16arW20cfayxrLqBKNccIZw0qHR6TLUsXnJ30tnzSsuLcudVRm10A/RXeZc0S9+J0afoZ14vJ
BSdGVh9T4zGx1V3mZ7ftEJ77oPiGNjEEWKwE+WKwyIRnJFw1aV3YacOqHwhBqvnMiBlKpJEL75s7
6J7lwlV5sRh1TRw+wmPqzTUMXxob0aytIvNwSbugdFLOKOY+c4yALPnNn3W4lKL/+a8v6eDl61Kb
BdHkKeewsddqf6WPVbVqhu4K/y1WxMSbMwmXOp4t40yooUHMseaQbGPhsChXPTRCxE3s9tqNeB8l
eznrORQv+eGM1qZ3ymBhgDgv5TZo4voY5ZwMSZjfKgxpZ4vu2jL7fumsVIE809k5rc1pYsTm10FD
0TPxeZCY3EXRqFwueuuBJdYhVPFgGUkfqqZdyayW3RP3Puh6SOSxurGhzvb8qbm2Zb6hM3fZAzhK
lgq/4KEH+9qxRmRanFiHxAmPiCudhZVp7Uq17bfYYLpxyLW2cltiC3Srh8F9JEg1JviiYWCdDBwU
WQvJ6bL/2OMntDuLqkye8t4+yH5NgchAV7MdlIKlkAnwxPk5BOS+dvnkjAkJMU/Tt+2vuhHBP2jq
Y2MYKyR8X4XJ1STa3qWB5NkK1hpm/MMYY8SBbv1No2e0cKAvYCaIOnXNHNUApzp8OnR5sFe9Q+GA
L3vz2KoRTmgDPufxtDMtsY6rCu2ejowL3OyuM9tkqdbmK6Ddj17LMq8XYbBkeDTytDJ4Mge5BC2w
mNEIx2Wpp643zso+6QaHN/E2aqKkOmoBMuu3NDLxk2J2hpJqBMKKA9vWhe8psVCXtdMerXrKONHV
6kpR+i0m7DBOKvPWjXWxUtrgJik0y0v2I3hGN3GBuElssJSIATComlCDnJkNsengeIdQ0PHBy/GO
Ht1t0DFkxGzVNYxLgjumLovG70iNOoZazROZ7sjjKeIlbc7OC8r20VAZUdiw9uDiAURbRnCrwhPc
DIn2AicNbo2JUodEgfKlMPgfYUTLGLkxgSS4M4xZvQqY8TQk5tdmZH1o4a3oyzfi+YgidqUOSrdJ
VdKEitHbLIXHHpr6qoR6vsi16YVjFPVnAvhMy8iLovKY1eFNrWOyp6b9g6ouptiIF5dYh3KLTI9U
d653ZdMdjMFYCwQOC7gC8EvkB6DUOyWcERXaCdbHOJMo9WTsvuE5FlWmrcFiMdSo3yAO2YAAeHMN
Qask5uFgQalK/ZFlDnNaTdUrRJksUQIkS3sOi2WfIjGRSWuHjSpDvXY9AmQvwKwPPYKpLKY0xvkn
jrx6zn3AOvfL2EAAncRd76rnts82jdr1xFy8qlF6c0R0oJ6jOePEXb/1xXjf5uo2nXWsEWliSnvm
FU+vWQcF/Qp1IuPXhbltCbQpxwR+hyWJkQ034gLZoWE/9kbRLxK1cddDd12iroAtYvrL0EHDm7f4
V+BYxpfPebfo/S9RaPnL0U4PGG4ctOY+0urQG3RknEG7yAsIRgYDWswy/xIafEBcXCtKMOP74YeQ
xuzvpRhWcTB9h7mE80g9eooWYh+icEXBqHwtMGlEFpV6XRTfVcF4rePXwFKm8nVLtfdsLbuKYxOK
Ez2HZVZ8KzX1MZ4x/RCTcsjaYRtbOKlQJQ65vp8qe4/l3760SJChda76ADsaFSbhkHhzaeNA4ERL
njC6J9KevOlv9OElo5YkzN0pQ31jd+43/XZKOGR7Y1fgrK9p3fMlI5KRe8IEKc70+9Lm1MDH8hZr
gpgeM35Ayn0tGqxuiv456ZRXTYEYO5fpt7iVLeOWZmlnuDdcNCIv5oWlX+JavYVy/ha+UKgddKnZ
IZFjLiOFGG3AQG9eYWa6kPH0fjledKQB66faOoKaNYWgqUL1U+c5YbVF545sn32M+MMnSockw2zd
IPHYnksrqug3KsodbFZ/2ZrijIPFa6NqD1bsfBtw+YQNbqLtQbyeJN299J7qghiA0xyvs7Zvd3mj
rEpsGD1dYbwEnFwWWDVTZDX6CTXAMTL9A95L21HJjCtXZqfOREjOA+qDor0qG//OleDE5c0qtDCw
+cCpCe/ABELdMi2IWC0KGKSp7A9if2e0bCYO88A1Uw+CaQNutxBji9IJ/QAkKJ2HQMNYIi+yIx8m
Oy1qvsK84wSM3zBPlFJ/2ccplcaLxDfZFXZkQpKE4nBBECwX3jnKULKq7Cj/P6EygMb6+lW3g1NO
Fmj0dFc07Lc8BNAnVCQdFl89pZAOrWqh+W8a+hrX7o9o6pHtTuJQU0wneb8PHXppYa+8hXkjFkZ8
NZMmyieFYdi+KUaxYI1Cd7c1Or6yCQGp/kV3Np0WnkJ90xfhIW3HHXnYuac5gvXMrprTdYtWGLI/
CTDi0tBTkENyhVbnbnJ1lg00ChCazSeMYHU8bOxdMA7FKghuVH2iEsaxFMM+dpj26nb1LA/8Y0xK
7QTkq4HylRLkGsZ1CpqRa/ZhqFnzVVJjmdIkyyxaDi1yKqPwVwUMcfrs/V1jZxv52FrFvsJOqnW5
vgLU6Gem46A39ioh7i6nf17gaARMuWlkToYCkvzRNe7y5lvY6dfZ18A20Exnt6GmhFd5FWo/Lzib
EETq9heMl9e1kW5xReCM7kkfZX7RymNgYrASJNK95bRkYV1wGlR/Bm/dK5WBtKDk7qChHuDk7bqO
e2LwFmkYbk9GHYLEA8kqbcR3FzMccn7UKU8qDdMla6/xWhHfaAm9dpE+tI3BIZj1lOmJbkjHEJiE
ilOstSR9rZvuAdOBZjllbbVQtfLRZ0aWyjOlaa54WdX360Ab16qEToYpPFVj/cWJfNr/ZkuGolQP
usQ1sRE60ic8ImOjLzB9HUV9U9mULsI20IblFCbp09TFS4xuYDD7Q3KN1sz2iq+WYH/YsrsBEZb2
Fz4BS1us4qmdkB/WHCfYjGAARUiKAryaRV3UcpNu9dn+gdWbglG+hgdN12xzAaW9br4AhZ2DtjnW
dd+umtzaoROnDawZq58bIU/3fdI8yLI2790fuLRcx45hXJX0BhGZ07WmJAsYsrMgN3lCZjhemiUX
JO0lKgifgz5G2zIaXvRhzBEwG3s3pT1lhlcmuauAkbxkztu+ax+C8pXRYIF3QeAc19mYTnKLF8XB
1C2p4L8z2ujGly3wQMJjlxAUYhYickJ2Xx+ngt2mlbNkbd52X6w+fdHlu+iQXXmYxhwYCdMsq64n
sClbshtPCTiERvhNa0GyHCktBpYyZ+/zXl/B0nyCertqkvSNIcW3rokSocaxRricCIWNLqeNppsp
gmib8kWclz6IbYBQxo1vXIef+PW2VYF00bSs6ojcaPajaIExzDWOOrSK4uqAweBtp3Ro9EqbpAeg
naojPM9xciabAw5BRg9GAktUbj06YHZooJIRytU4H4NyXgYl6+GSHHWyBMG1aB1y1C4i2WqAkvRi
mpvRISik1AWuP277Zn3p9yh5fKpQhy3kBq8iF7KMUd+LzrrGOIg0M7UfnDHa2C4bLzaZnByvqmDC
FYDT99Iii+0bc7S+SiS177g6LKh3eJEy3gfRcm4kS6HYuznSPKsx7iyJ1EbZuJPXfGmUiYDY1hV6
T5cFmWisJff2pjaqch2P+bQobNwfaVBijUAjr3HMhRKOPFOeCcSAZEUP47EbsPOUT0kM1YzLIxq7
AGHFoDgH2ellfjB1emNcNRqG8f2z3HV5BRYN0gbXf2NhRYctmDi0uee3w/XldFZ1Kpmm4+3ambYs
AtyuZW3jjpwmSFI/gV5/hTza8HqF4dAtQbDzHprqdDxPQ0oSBkZzrUFMU0i2cTEopyHX1/TodUpC
y9xHstf5e9gTgI1P/4hRQUBAZqfz3erHoZJ93Is+iCGdyzDQxvioFfkNwxoo8Nv2CBWaZI1npY9i
d3kNFxDWUssrmCtknxru0hFaUbo5tsZOwrDXctOC3MzepAg1s0DbEoK9VqFgvjStoZDTpXPLE27z
nixUsSdSVrIFwqH0pYv9dZWNz0qcr2KscGmtvJo9fdxOpiyy8Tpdj3N+HqJy28tliEiphwJfrVJz
fu7rbn9pEMAyffJDe5OX4fnSKxaa/oOs90UECOOqDlOQvNvSQ0cQkbFJJOEF+sCxbFqvUPtNbcIa
qMzxyjHEjy5U7zNzBKhGorvoohk4Kin3OLKUnhOrax3Uy7Hym9DmZOigwtNYefWtzUQbYNkaclvQ
3l5UuoZ3K5lYo3IAXVrbAnM7D1I2OyDxkjReKq76rXN+2DIkhr2qo1s55A05ohnQbRlDYAYfHHIR
VRU5Oq1mhyl2TZ18TzSIFr9fG7rk/31cGi4Avy4gBqiQK94vTHS2wJRcycZvWJiVTiu5MNSjbeD9
VpLIyf5fvjTsgcskGMfqg60nt7qFxW0yYDSGaEbmrZjzEZN9pOyMiqYN12kLnzOGlrdsY/z+mjXJ
V/pwzfhr2AI7BoPF9xHGNxynsiI96TZcnLkYbXOdJ5Wy0suaBr2i8I4qkAolrj3aouHaj3MG37Sb
T67iF1vaVQ3XgdtrYeP3cSZcqhtaFyVut3GqsQfVr4gbU/fFb0f7esagY1AnbWnM/WPqOIgDFjls
FZgUPnaE/TOC67NaIprpi+y56ml9a8hWm8pWHz+5zF/sfVfTLWFCulI1MKz3L9jIW5WuNmW+YxwG
is1VJ60ukPA8mFyKG82wZYvD2NT0yiRYHM84AVh+epNPFn6Ooz5s+vST+di/AOqhQXFZoLkXdt/7
a8pIco02V9pNUwdLcTIq/C4TQD5v6LJDZZY7JXv4/WP45TeSP9g4ef6Cxee0pW5BImyxE2bGs1lq
YiHtyUZTP1dYBtK0w3O3TT8bt/cL9iBMBMtlSbq6BulNf3+nFda4xuhk7SZ58MdMJcJxDqqtc0jH
OPNEdLoAza1Lbj77NAmpHYuZRvrgHDD0wVZLtilkHZMVTrIssFMvKnXTj8B7or5tFDIBO4db6yja
ys/25icvSvsFdUQSMzFwYKFD3/hwbg1FplQITjo8Z4NvTDdPN9o4bGuAgs2lwaCUBI3SaT09Ejf4
8DWfjJfS/8kcsSyOTBOSkONKquf7B9jpJBd+jtzficQOHTDNqG6+HZKlNhl7ieaoeb8sGJsB+KMC
eqtgNJVzjxd/oli7zLF2sp7DfYegric/pky/8s38FuBemg0dMxTo2LV/xjS6zDN+H6IsC9KexX4j
Dtgfx+QYzlhOgQiaTYYdoiS8ENiB0hRZqfXhtJhzjkp5sbKFZbb6NWPiseuoJzmAmcKUo22Wc89U
6akhmRNKyICUSCmONHbPA3SEyFg3Q/8tyygG05rCuzahe9B/TuroHGJ+DTW1OF4Wkex1z63YSphG
d+OzgelrYTxmc/g97Jx1WWKGhqcjeDLQlV+TgMhGbioZoL0JuKTM12blhJxT5P9VbD9EofloJzLR
g7E1ONmVPo0vTOY4NgDz2LTcSRJl3lM/4nRId8/1qjzb6sLd2Mp80BLS4N9v7wuF8v3zlvxgC3mL
ja+4/ZGl62r9yFhItdwEPr2KuosQWFEbSkhyQI0P7D+fBJMcSjVE5Eomz8wAELrc3QWCfyCfUO/6
qzjBnXGSWXTg05m/VD4a2f6l8+NXJdJRmxUoMk5CjYkkvSzkdUy5mBcWreosu9VTcTPZPplVUbsL
Be9FCaMxle9ZadyHNOVF/f7WP0h/JOtJWFTFQKcW1CIGJH3YIX3L+VT3MAxtieXW5Cfqs1kpjLtg
Ecj1Rd8X502nxryPtoSkByQB+ZBb2tuozs6/v55/njfCckG3dR0+tyrMD2Tj0EbrH9hBtckET2Pg
UeosO639NA24fNKHdy5UzXEFHF60+B9jK7Qrv9JThv/M5d4BgagKGFL48XFnshEyDmyx2lrp9O/X
qkrvLLacc9W3r4Ipkl4kn4MiuxcGc7uTmuvE7xNXQMsrOtCjoaRVRI85TtqbEGSQB1hiKJnBZVRK
9REJCwYa7W0WjgfZ8Stkj0wCarA6bi/YmZqLraS5ouHGtk6Cy5pxdvx4/P9YAFAZoZhaQrUs0uP3
CyBve7y35rDcCEHN7BbBCXY8AAicPhkgMY6kxpCNtgrwY2ziR1nmTYzLWHRVeMYB7BPdxz/PWiE0
C5KloRvmPxnzqd41otS0clNjA7koJuO2CKqDpUMeyMVdl9J/ROz/yZea/zyphEAp7sK1NTRVOB/z
nEJrHRXDrM00OGKZ4mnulsxavLxh1GAnS+t2hgA4VCccXF1Xto/MpxwFKs5Ij34nvhuODszeDYcG
FgnRbsR7oWfzxrkNijY/V8wI7HwMpOpnM9NyHLDoeVrz/H3uby8NozKAJkUm8c2Zre+6ZBPppb3R
++zFbcavtOJBLXLpvNd/cvO/YBlz85bk9AqbU/Ijlb22RmjRIzEAiwbyC5pn6ltL7rpQaUtA7G7b
WxtXzwADEXJQ2ieA2uqyR+X/+81/IXJ+3JM2SxDwW+X4+7j7USM6Q4F1++YCh15qQbMAAFEdfdnj
inrF+mfPBOu4Ke7iLOuZ42OumjR6YPIWDW9JtpJoK45ETx0+JU7bcp2ytY2B2v6CcF64MEb+jeE9
Q9fSok2BPkFLKhdRv4X5gpwEQ1+SOr5N6C8OWCnAdEYGf0CMcWLoQx8Gb30L0aWalNWFDh9BAA9t
MizDao+it7dKKQ6XDn0uiVjYeuppc98yQsa7HLjtQOc+aveO9ZimNCBNNfyOK9pLFqD0mNTsh5oI
7HYriscad1QgD/1LFtOJEvFzoprAlw3HS4YBF0UT6LzZb0uNkyVIKmMxa8E5DU0cfJGo+jhO92HI
9J/uSm2LTW7itnGJbJI+5E7BUzhrEL+SM6ZJsLKavTEcFBSWXoLDeTxy3mCWDitInjz8+AsCbXzI
PpVjXUY8/+PNGyZqGZi+KmKH91GodHDvqil1N4azbbDox2MgvjFEPy4tmoW1QaMlM+ujbmGXTq5z
geTjyNRX3dToi7luPc44oG2SFGlqg3y6fuhx0FgyviZZ8SRsgX6mo2Zmiu6y69NbyV+d4xrjybb8
MhoOcITFCPMoy3EiVOunRqXHBPJ7Ml3q6niIQOS7+RFLCe/CK81dPnjGjo/u87oOR4vSKAOSKoDl
fK17+v3W+MU57XAcUoQhAVF11fpwTteBaQwt6NImF7S9unGgrG6cYBOXPgoLl165qd8EtZt5zSy0
/Qgr0dTMten4AhMnPNB7/+r3lyT1Ux8KaUfHXNhAl4LMSfsoyHGB4126tcVGxaJ4Sf6/xeSLZoVq
rM0BgokVKHcIaa+VsMKJAUaDb3XMNcJrZKWY8ATcEgtwq3rR5ltRVRZmWLxlTgXGjin69YUGMypw
EDqYjmpoYD+Ot6Obu/C7kJ5klv8tmAt3Q/oCf5kusRrXGMYX9lUu6mOcKF5UqJ6sfqKgP7YFXWJI
NcxFWti2c9UNmPDij393weYwUNBxpo2ZV9IDtRbImYdUfcDEgdNmJOLNtS2bjYDNGdhcPULcmZB0
eXYH6JsWbHLNoWgYwm1TwNuqqhrTTNEt4ONf5wnWXK41sSj7aA2b7WAYMAVVgC03YmRaJYc+pYzA
gpUi4WF7JD90J3adgxQlK81btTc3TBj7pDwzfvUCqWgdjak05H62rJ7+JmHqK3CEeAiLTZnAxOhZ
5pJzQh/LWRoa/dTYCdKFL4dRqX44LGjoiNJLYoKUNMXg3uNzrTOITI5uKLsvFybTDHTthZiBLLBH
8i6A3ayTSEIB8VQJPBRVBnU3bV/Sp2Aij8xtk+kN+Ih+sjp/sTht0lrCrEq752PjosNvAfOHoNgo
jrlhBhLscYLzzCgIebJeUvMUetHvv/Qf9aZgQ1Cy0SwxyahV8SGZCrUGr6aERq2KGRyOC9ES7ynQ
jdn8EWUzPBCSysxxThnTlJKOXJsGDsTsQV9WhsGEN8kDlH3cyhff9GSClqbvHdEcLz9wy3EPM3ZT
jtoe8P1TSezHHOhy8Rb4EfFF6ns+iKBt3BljBe7gBiunRxHY10l1aw0NK5JkFk8V5lHK8W3mPdr4
7e8f3HudvXD4ahne0BcZTHHQ/5GBJKXVwGrD7UnqgGTuPynk/iYgiUen59Oq5xKb/n7eCE4Kwima
VGR1mnt5kX9b+swoKGwcJULZcfRXqWVSeEonmKnoYUyatViOJvSGDIoCRj9LVR3UWxrtKHTGahXl
DPjKcM1Y/2/qzmy5bWTd0q/SL4A6mIdbEuAgkpIoyRp8g5BlG0MiMSRmPP354N47umyfLseJ6OiI
c+MdtatsUySY+Q9rfStRCImrY+aMMdFWxIckM2mPQC/FJs1Qn2l9Y+yt2WO32AIUahlCo3H7ACMz
hI1LQkhmspoyjfaaQszBSYiYx0WKVOFT3kAERwm0DE+dZ+5H1/jcikQ7GYfSytnwdxXQz15+yZau
3BUOtkjcihuwYe4qwrmqfuzXC/ytqscVDPXaL2N6kNbrzL5jNxi8Vt0m9MtL7PowqIXnUXYvndkO
YG4WhlwKQyF1RmgnDuIvZDRROw+fpnjc1Y5ootlBPDK1H4n3ZdabN51xczRYgLOTEbVtL+7mwOS9
wyHnexZwXouVHw0XAYz5VneRKjMYvXEbLWdn115McrxYSBXXhCCbXZlepWuCiYTpTB4zkS1+/2UK
lpdU5q9M3BGHcXQG+qvOPoQBErl+OOzPQA1YTQSXdiFPzzCOkjIetRNAldpWJDylbrcFqArHlsjO
tMuAnpr1qYPF2mcuaIdBP0Lo5ijXyj0yppoyK3hd1n1x5ss9nPs0ZHA9h3MbdU163w20SS5ZTzsF
Kby1PbVfYB9HrN8RI+k08VQQJOgtKY7DUqCija19HtcmCQpTxfvUylMwPWp1DD9Le6w7+y4BFA0E
b5c4WXzjM+1AuwNLqoc1HGqNPkcEfBxNaZOowOwIWQdv3x++iL/eCZ7p0wcRwMu0DvqZv7Znf/ti
BAlOQ7iv/s5YumRLGjyI5HUoQml65dmiS211O+I2xKGkM/gHf7XFmEjIogWqegcp8yuunKu1zHbk
sgvmp8gwugg7xAb/7cHnmjmZTZ+FXn6X94MLIJlwGw2nQ1aka6Yn/Bmn/OIj4yGBCNG3R8CvDZN4
a8oU6Yyfo1YDOjh3awSFKneLgOU96doJvN4c6bxosMHezcAbtLED1USE+7jUGqO9zavurkvNp7xz
PxkZJC+741/TDYb6fsys9lhQoQfO+BDTFUd6xT3sJvLyz+/wryNJzJMccJyuGAm5JPRfLt24q7GJ
gdzZpWrZK4Z5NPd/6ul/+xDXv8PjWHWAKhnOrzwO8rYQ+boE04/teJb8qJtqYMM6IxfZFI73YPnu
N8dUYR1on60Zqv2sIe7755/zt66SH5SL0KaiZ7DAuf7LdZJovpuTNgTIJQHJBkUYIR8sJDzFy8hm
wD3AKrs6WvPuW34cmtjH9rhBworsjS0ayz/5tc3frjeLMgcjIX08iypG0j8/2aDSCDGUJGSDwdR2
tfzEXws7uNN2wYL4iIYuz/mrEwdEL4RKhsAz4XayO4PtfmiNirqxlEw4Ax1Vm7dEUlhkSbZ+xCJy
2v3zm+f+ly+WZavJCARv+Y/a+29fQ6EtyjOJj9y5+EyJx5Avw9y0h1EjnY6GBEy1yFET6pRZuK1P
RmWQ/lGWYdHowWZM5/wOOwZf3SsYJ+d2jh3QPQX4OWt00Tv28WMzQ3QjKMQm1nB+tDw30oS3hGRh
RlIZaO1gFTSdOhpDgzZyNfuSlmWglB+95YDNyYK6nbz1Bic5qhoSrhvybKd+z7S5ufYGrKu5PUp6
VZmmJMlpfhKmpk4wGzeNQW7BgUf0pnLm5d5cSgjuDLZ6Fv43kOZIhyddda/nA/1yVd6prCTolVi4
Pzyh/m9fRfpN23Vdy7LYXVIl/vJEZJ1rN1RyzGvM/FB22t08as6md/ArQUnHo272DBPq9yLG/v3j
/fEqUkapVS7wEX1UZLHYeIH63pK/iR8DTHSZ1M8xgSV4G3mzlsxeqBSmT7DEHkQRdCSasSRP/dAj
oCKsp5bzX363axqjaTG/y8V6V1NQhhqJfNy69cEcyFc1MQNY3YmAIytCX0LO2UwN66HKWJbVnUfm
BlzXD1+2zn65MKdl3d5lEZjMZUP0JJdynbzh7hpI7wCMJs1qXVt0D311bDpz2crahLfluldkUPj1
AHcDXH+a+6I9WDUZeC3iZ0KVPzqEN6G/PnqTEzw1I6WTt8RvRJ0/OxnW/UyRgFzndbjYCi7AkG48
ivCzskntrK3qRchxIzOCSUY/0/5wczm/fWX4NNnqmhx8LCqtX4dHNXEJ2ZIR5dqXxS1TlJu81xQj
k+GcJeOjJGuO+Rkc/ZgeSzQ8/RkYg63Z8fZ0ItHhIELBEyRoYqYt+AnXiAi5qoACJi+ou5GKO+3X
YQbnW1QXYqSqqPK2QWUsR4++j8jOV30JlpNIfOMAi/SOE1gLM4sngGwa5xZyKSDZcccj+X0e5Tsz
Lp1lHq5CoH32pnfviKPVdp3JS3OzT4iS77QqjrG6F/VmyCwUwTM/wz8fNL+t6Lx15mJ4NltGjsff
iv55ylL0O7xrQ4GrFakshHg23zM0+Qw3GgN0Y2PorwT2WSGYoT8pCIzf5vC8AIoV31nXXSa0xF9a
JiQi0tT7jmM56R+CQBxJrLyz8mw8iE7qkVCy2Jhx0qLxL41t7Xkx9W38kQqT6Gqve2+WqkWiNdHq
A4jG7oD9UJOHhmzVDfuJN1jwwGiHhgYQUipmv+GFXc15TNxLvDgtkargCt0brVZ3Qy1qpnrrwZh3
ryCk7+EBv7ORWIjemgiLM5uzyrmsEpWJ7boLowP8Prmjs+vwi2/N4d3JQNubXh0huuYZMpGR5JP7
PNUGVXEdwFguKGu7Y29xH1NXYZzHnGMWE763VncjkVgJKzXuSkBF6lxP96Kr83tycLZBt+auzgQc
ETIDd5gc5a4YX5WfABpwnVthG9AGBkALwKCjKoPToGXDxbQJhsuRc3nEHXR+2R78IDjWs2eErsLT
YLtYGEQ2vBddagDa1+/SUZindaYJSAEmJahaNKXmqV1/cnRC/AAY2Rl1iyHiwNl4WfxhctrxfV9v
bpNAXr6jRBDq1g3M5WCnpJczEZr2xmihHqTclZqdHg0UFkSPyMiBChzi8UjCXNORZfSDFyXptAts
0llVqX9u7IzdX6+rba4789ZRNoW8RuL8LPn/BmIMoymmcivIfSOCBQS1tmtczjjcLpcp8BD3YRA5
u4pZWRPHGBvgz8OLS6y9OSHz7kbBzembf9or/rrK4NHmK8VoeWUXrGXHz/dL67pg4/Ge73y2olug
sskuufIkM8YrKK3tKvQc2qF//kb7v/XStsGmggLHIp4SYsUvtxrZArPLZgsYmwmai0CGZxHwc5tB
eoqzKdRriHmFh6RDZkLtStWS6WNz22AHLqCYR/nqPdH86SKnxQKrjvqtanEQaIF2nZcmPSXgOzaV
qkA+OsaKB9irimFaDmB805OxiHsfAMBIrgcCU7wES1/tKqNQu6ScMq4irNEp6hwsheWHcWiOMwXW
LtdpiUkf66EccWxa1XSPxo4IgskhDmpliKS5dwkMnKc/Tuy9rwMBFlK9TzOZzoZpP46D9Vpb5ncl
ofh66G6zr4xMe1TIztmZen9PCjEtgevtSc0gNDDJoIIyKY/Kxr/H7smDzXAnil1xhPG1HclswgFQ
YB6vyYdbtPJeD4icT4eeXpbB/340qsMgSknsDGcmeeuEfOjyvnEYm2XaJP9Qrxgmz8tPQwu6VhZU
to8KhaP614ErO3OptAU0mk0AWTArShU2mASdUjwRxvbUJsu3pXGPy7zIHYAYhMOtcWOL8Q8vxPyB
pfj5lVi6wzNtMDhEkRj8Utv7eMwaM4Gi1qMOj7KZjKAiKOtoFMLfxAuZrYLpxVZbdaa5727q3ueL
aGdRj3QGIOspJ11wp9ak1PUCCg0qzkryOXpjmW8vrTPF24nhJMNkPnkiA170gdNHr2zAc3H9SP5X
EdaN5IOv7Usr+3e3TPIdMwuOJNVuct8jbsh1josTk36j89vUuHMT3henrMiv5a9qbK50023PmcnB
Svrfrg/kMV9P0dztWHKZ2EZj+RB0ObmpebNLudz4YiCw9fWWSbF/ISfAiiZ11Gkg/PTDZDJD4SUf
7bl67ksKZxO3VqThrt+OVv/aI7Q9iSurGmhd/SQpHtRTu2pfQQebxE49eaqjwxjqbS2oqZc+NTcp
XB3KKDaScnRZwljVoyYJpfLAsktvOE0EoW89pT06I4NVqOP4OmyDlRnAhhpO0IJHcijZMg9fJfF6
MD0K/VSKNZouBh+BQhn7nKSk44vJBBsTx7b1cXhmGzMKJvNYGIm/URm2YmbgWxISJjKhEKOAWc75
L3EFL3YZioF7oSE+MGReRoWkqdygikkA1/u2CV4kq0NvTpNtv9wT3zPvEq25ZpnQdrqlDiBZPGQo
VF29JIrTI2yZMMglrJWPDJNtFFTZEr8Bse1ljui8AKrtiZOc5Qhc24WAoazXQT56gru7NXLk9XzF
qassbpm2PczkKkdDbH0lYo6xQcYeIQPdtfG/DFFRMwVrXAeJdzctIeqQYBevzJ6kHm7crDt2KrnS
v9xxnG8y3U3Bf+Jqd2MVGml7VY3XhUYi3W2M2hMnyZeuQyHaY3RvXWsJtVEjM1zXz+Y6sUi85ZRK
g5h3tF3bYbLQORg3fNhI89d3/sdxQw429bvqmu1AeFBIMkS7bYb2Owm+fFSpJH6lNG3mIRlfvdFm
YE92A2aGAsnzTDTuXNwnSaIiMwu+wwh61t360iXcNgT4LqHpdaRm8zjpjTnv8hn/YlNoIQU5Rzg2
nd6FTB24ZCrGwltxYvrdj2FYHdDP8GZTN9MDzcnoRlnKC/pxe/2/Jh9esg8F4fx79z8AfWjoBvWO
xRH5H/8mCf7GPrx9T95X0uHfQYf/5/f9i3To/MWKntU41/s6wPgb6dD6y6LIQLfEVJsIiHVa8C/S
oen+hZAMslCw7lVRVNAD/4t0aDp/GYyH0DuxUnNAEHn/HdLhjx/op9uJra1LwAxtBDJJpDW/1B1C
dF5ltUty9IbGujCxdOdJbckl1l6sWq9D14S7UI9W/FLazXFpHGMPfQO1QZLb0ZhbcaRr8wkphb4x
RsgQhWbSgWXBN8MXCZJr86HVBxZluf8BtlxgTvOqrQHRXpDgQ6KW/IjRprJNw45Yx/JIVPzNWKUY
uuPRjObcmQ8BBe2m4TyOMul2R8eL35ZRBCiBXQe3a/O+6MrYtwG2PbsPx1Si+McwU+YVkXirvNry
wtIJ5pNhEyjnt6ei0HaqST95OYYGQx3T5VEfC2qI3DugqOC7ZVAhj6NxcCx3q4ijhYNd3vgReSOY
bpZWRlrWg08ibw+1JmvPIsEGZcUMPoUXZxGJkIJT2U+dC+FsXmQXDIVjL/N2Zd69J4vIzqKkg/GM
hHBum7TbJO4k4wbfPVg9ChYjHbUTVBPj5BKrlllKg89kM2Olygl0j3xZ9lU3iOvaQz0ghW4IN99k
7LZvZY7zsXXSC1hF1OyT9zwZXX0ua3wyiWyzO2mQTj4NydeUIOi678ZHyLl2qCdTfMpZboIfx59l
gEfy4jsh+Vz7GLvIVEqiIjDUZgWpnGNN+SlJAobLGrbwr1S209oKKznQ1FCo5omN/DnzpHUUZbct
6+7FmdzbeurOMR+m0IdneND5tq70DpkjTKoicPFDkF+mWnGFfMMa6JTgao5bhmBO3d9MFtgO9ESi
H8I560+JOJeVKU4QUnEyNNihkRccyox/SGcNnxWUlLrpv5bxmGDmibOTEQ8wAWXfr4tsiARd0W8q
YcVMrG2xBcfg4g9jxGg9VzNPqqEzUAKI0DBVuiuJzjq6mldEdmO/BW7d7zAaiBdqaLAEfSlPcv1H
shpuk04QBakdXNQmN6I7Qwu1biBV7AgPNbfSYeTGMNepZkRl/qeRj/pkd8PJ1Uesl0rTQwjzqDr9
7OtsWv7OGriOYQg8uFN2qtYMcYbINwEBit2sxqhtT53v4sdJ4zpUMvueu7V4dJhmMHz7rnlGf/Bo
pvd5UrpRvhQGJlrxXiq3DztPrNCgNzF67pHYiIvmD11oE7rBpKW7q9rPiSTuNV8NSYRG2FHluOfU
eZ6h2TyMEvM2pnwirqr+wt2/ssFK4xM551xPtYGkQrWnOh15sq5kayevSwmS0epTXJMz4qs0G26Y
lfJ6sFGFioUJGWUbyBdqg5vK5g/pL53Ce14o90sOs+BionjB4i2znRQG8CO/3weqxGrSCEgOaNkL
qiRy2rQae8K459YrL02QakfoinhBx/TcrAF+BEdOlv25KLW7yfhusrcb/dz8iJ2YgXu59yRJwx6V
EYdg1+3R1ye7NdmbDT/+kbw0yjNIwfY4VPQteOlPKbaouq8Iem+75LDEOqF2Cc76SWhf5MzUV4z5
vDXLswzIGcQmBbohGOI70jbvc1e84ZgmNQfl/YZMqutgVtlF0pcwV9jECk4AarY0LIb0ZpoIeWg9
R9tM2fxqiyWKF+zxYr4YqvkonKUg8Jlg3lZAZ0o0UjFJnTS65TBJ8Vg4vnMEpkSSU1zdxQBCLVk9
CCZze4PyJi8S9MZmyS7VzJ8XkwjCkSyqyMMmGVk5EQpl/p5NyctYrCFDLVmU8IR8ypmp2vc66E8/
eVA6mGkluq0zovPPZpehXO63vF/mrlbamTS7j5bEPUCvzfc2IZ+iY3NuOON0zbilWAd+EShMyV12
PET7rFb1kph6Qes7TOkOCfObtshvxAbGjDotB5wm5I9+icgqJIzAsAe2r7GBnkh6R0OmYVch4+2t
p/V/CZNEDa2ROFDn8C+SfDwUs/HFt/V7si/AzGQoiZtyuopJ/1YVq25Z4soJ5hV2QWdypAW1j8U8
MRKSQvH5HwOzH99mcT9Pvvg0BfPnpR6NOxZF3xwi9JiXpvUHiTMuj7Cln3XCQTYDEJWD23fHQPnm
44w950KwFp+bxtrZzvV35gAQIHrdu+aSn9ATrTgkwV2RD+YdEts7bNDBvkX1efPjl8URCcd2BT5o
WJxdYxTNXeBNVI2Up6GnRv5x/aUvvBeRi/mutVjnIrrSH6EJyJ30cPZkZnPkATSOg1ZPoZ8u2vsS
31Iwlx8uqvCt7G185F7ubwdzeQSl5NOeoufLDJmEVqO0tThPr1nhTFHlN28LsV+hmGYxb+YynS5p
pZhL4N7BeovOb3Jmf9PlRMBw7UnnQqVsHyqs95uO7hJXz1etwF0jwWw8ahqsQpRh4kQiTQOkFJGY
2RjzDUNJRdhLwwc/xgtTJ2v44lD6bjGiBk3SPZazqMHXzO5DO4B1sIfYIDR8yE8tRcXdyDXh1sNd
jWDU2/hcuVJhNzOgxzgEZt2m5HOEs4VAfsgq4lsCdlyOP6nPEoGRVY39oxAcobLIyavnbonTMicF
i18g7bIiISu1NKcHu5LuSUqGaImBU4xRWn7jTFlUI5Gt7HetrBjaz6K4YX91tpmSR5yP3Z2sQIo0
TmdvrdV6FpiqvuBH4hFJ/fKazEWEMHj6HuxtqUxkPkid4p49QYzKIRDTXmDZ3AhNa/btGjXU6hGP
cX4EmXSc6moic8NinkXT/OAVQ5hRaOVZbROG2brE6I2cBEYZa2ywe76egVxR8SLeSDQ/7PjK+VpX
7YVQk/SFh/hiawurgzSzLoVrTbtF42MnVzYgvrgjpoRkeYbhRJO3LQo3mRKvrEGeP9DG+qdsURdf
KH/vLnxfBDrmkxJr+kpfXGfK4lPipV1Ye+zsMJ4vVzzrFTeixdyBNf/OUYAcFjnHm1JZpAxCDrzI
GvfXrFLW8kALpDbdszDK2J54zd5CmZXZrXUbxGZz63UDE5hGjWj+Y/2xal1O/wV+xewC/eg9sTxN
nZGExMAGD3WMK2Ph24MP0Qv1noR2RHTJmYBKooebfR60zdZMl3k7NvFJ9/kT9BY1WBe4B1PEhJqm
pMiX5Yu7WE1Eus45u0fQXF+KdLwtFya+DIq3xBbinWjIQe3Ul8Ktb3Svl5vKN1guxOOyRXDHcq3G
zjuVy3ZAlMP8oeq37tgAwJguQQaBnHRj+ABtyYC98z7FejPewmtZBp1ELqPaWxPCAKcn+gjRB71x
8mV2Bkp1VRzF4DPEG999ZY2btKP2S1rxqGvGXhrVrSQtaBBvg0MoNJ9PL8m/UGTRbLzUv8fz9agP
2XLT1aC4pPSA/qQFKMDya94gl1tk3IXWZF/rmQhSW2gwQUZjB/954a0OHilmXsgweWoQ29klkTQO
25Uunw96soZsziwQGDL6FvvelDBtkGfydjHirWOzxalXqnWWwj4xSWISep9u5SBOxF/x+/txDA0S
JlEgTCzvEOkekEt8iCQv9iZpuftMjc65n7g+Z4OEDb9y22gyB+9hVMPXNQgt1avvA4ehMU18BDNi
E1h+8cWpP///baN/Ch34HxQzYDjrkP3/3meTMZCq9/91r96/fmvTn7rtH7/zf3favv0XRhwP9cS6
EzPQI/87U8Bz+TeoGVyDfTGy11Uj9+9MgeAv1o/g8HzGoug6XKa3/+q0DfMveuxghecjsiRV4L/T
aP86BabN9z3DDRBt+jTaeBJ/3iq4baENRp93O+RiY/uIB8t/8nqSm8I069S9OflIFSYjJWusL6ur
nVEPItWIdzYx1FFBqt4fNq+G7zFF+Hvvj5AOLHgQ4CKwKK8YT//8mnSHSkpD8RUBV2ifyWjtWScH
8ZEBaX2EjWZdOwVVYRCDdYOsxtk7UkrSq32k3ITkTtglIGlkjSufAYAyAIjnbK/VDO4TJu0nYSxj
xERZnZsAppcm24+JrOMokFaQ0tD3NnQYbem2U1LEUdd62UfKt/XV7Be6fmKyAs40gSY1WF3UGOW4
WMaeYCMVu9O7aZFwi8x9GrmiS9jpjlXEakWogCwNOCNQA2BY+GoI5TwVMTydoMgSVGqBtevE2N5n
xcrLazmcv8/NQAdcrrsRz2+PDNPUnRJ5dtdIgGQuQrYdFozuPnEtNC996UUzWLdtD8XjMhp1IvdZ
RyR25ermJ+AP2m7BS31FK9zRaxie89yyc4LiKEEbDMXnVlv0cLIAQngJZ6njFCUneDCheHNKEIx2
EtVjU0de34BJF7NWvyWEmj45DQOZgCgJWjcjONG1JqBiR4eMqcV/IQ0623GTyRtJrvAn8uKypzwR
2ss4NsNuCWx10Ao/2MRYCcKmYtG55Pr4Ng6qOpSLbu+suO6ipPXlt9jV+kvguZAb2LBuNW9ARMz0
ZufJPr0klZHcwqPIdwINyYsfaypM826K2i4f9h52uj2eVu4uK8kek54ZMJtXxC99W4ajVISbLj1M
FU3L72vmT69ZnnR7mieCHQnE3loTlJq87ucjcyZuiSZJ76XDnimgI0Hg7Rc79gtlVFut3IGxMjB/
uGnoIgS9JKoL9uNUJy+LSTdDHTPMF0LQqo0oGhMqLuntgnCy+2VsxnOLiy6ak0670bnnb7Ug76+E
/Xr7wDRhx1arDzPVEGQusqVG8LyHydE7sO5BHllm5pDkWDfbRGBXMcvGRUqSkZ6AnvKlDxZIbK3X
aDfGGMinReFT8f2siPocA3ifNu7BlQnUvY44tCmd7GOtcBRK3ZYI3qx2O6WQAHIWYzDRzHq6oapk
XDNRKnoC3h8CKD/q8g4iBuJlirMCEcrn0sjlXYUqjLMjXnsj6nkPJAEj90PeF9bNTMAAax2cg1zR
CPCDuVEn21LD7TT5y37IcZmaohsPtZOo02SV8d2iF9NB2YY4z5VK4T5MRHcRa7c1giU+z8ao3y2e
1bwmnL6HGRsYq+C4CLHA1JdytIHBlnl60kXNTyYraLPNUCQns/azGzfvnEM39v0HWIbmgQPSPw5d
rt1TH0raUsJBgsSVsLuzHklPx9AftkPuqDVBve8JfEi7ZmFIqHnp6jmjWNoMZFbc20aP8ylryH/Z
55phNaBdW7QEqS88CkALpSm93bI1nVXEX6erWN51msl/DsaOPyuNfWISgat5EhVVDa4CIU//ZGPr
eZYBH/jK/+3KkGBn8k2HtJaQWdkksu2H8Eu3IOd7aCmaFc1xkdQ3TuUW737REs/hZUROKmXd2nan
MdKo8OGOhbTDoZkSdKcT1pdIGkF/aJzFEHupEdJIkDQBk7OdvZUtiEZAUEn1WpVpvzeMxiYiZCnP
8Zj521nK8pia/ImhZsZTu1VVltkbq4AEH8Ljt6ejm89DcK6hZotvLha2/oGHxn6ckoAq2Sw0+Bhd
Deei5al8j2OzfPZ5wE+wTGCEEa92GfN+nkCKefa3uagHlFVIJC7JMLwKEv9OnQeVl9O8AX2QDVpA
wl/rk0vprs+fbbAHRTBTqh26nWDHCM58zkw/f1vilPVQzyiyeOzatjpyxGWPZIfrH+QVz2XEPACH
0SCD5jtzTEuPnKHr34iUnr5lMlchYz4RLkVpHRHg2bcim8yvljkgW0pj4DEJ47zbjM/ys1h4qURN
qtsh8Zn76GNn3y8lcItWmPo9W/XmwQbg9zjLpiGrOyANk/vTJ0K0ch1sQpPSiXcm/mFBP7YZbOm/
kADswwDx1Ibbp10+tXgX8hsfRemRAWIW6qn2WRl2W0ZisjL3gXMzexudvKd7Q2Xz0Wlmv2t76GDH
rh2a5K63s5w+bcBx0MzMOjYVBgiOghldiDtVkOjJnr+mo4Od3TemT3are09VZ8ibgNn1LivLcU8h
nu1qKzERuXvzbRu0w7s7aIomux9p0DvmpeBHCLee6bRQGyHGCHztCq+42s8kfjeoRCZzB08dJZgJ
hPsTWrmLRi8LuiFvSmCEozJv6bikE9YgNBkPw6hlarFgIR91Q94DkyVD2BjSUzmO3qtnJXKrpexx
Swn/IcH19GHLxfnad4UbVobfRORqpw1aoJyBrVatEisED+w9RVx10ymxaQ7YGIt6epf1CFFRZfkQ
PBt97D7JCsQXYNCRlDziCNigWZHZ53g6/GHp36cp5mY2cvMhUO0UQYxadukwOSc/C8ozgtj+LfHG
LAzkYLwPbQMT0k76SE5USOnARrpedxuFVJ98XSYHlolyr0bQJ9KGK6U02vLFq7St4SNByHIiFnEC
MUKe+U8KXX0BOnHt+DYieT4Q+b0lPIHZgMuOsUXdClHT+rIk9puaTx0q36k7suvDtV0/dYl7TZMn
1Z/Gpv1KMu7W6LEaVgFISAjYVu9ecyyCQZt+KhvGgzXLTZZS53l2tuZknvO5PFW4mQv1VBWXSXvs
4jyq1nwq7Jf93B28wjp6iN27HO3fNNz2zDf1mdUzhPjWmFZqAowadtvonMJygqhppkcfqQSs1G3P
4nQqs11ZaHvqTZxRJh2bH5/1Jju6S7nVNW+r2+NrWk7favNEROvZct+FhfNsqd+MIj0hzMUGykhm
bq888wVjebnvRHdQusfqCCF4/722v/XcaO14JdZ803Clm+WDSiQqcoxX/tXhq5kFnwr1yLKgZ/1C
6/BUZOBDpzd9nBgz36ds4Mv2LseEY4j33B9CwZgBTIPlPAQ2gn+cCwTCDzurFP4LcxkJqti7Txc4
COibvw/T4G9SIo4ZljQh6iD+Fs/s/RQtPShQ1fjwVLgz9sxBOlQcDB/dCVVK9sV0i/I4wQC5uCPj
pDaG2K1TsYQt0egbTLJ8lRD7PY7ZmF18d7wgtzm7xO4+2bOL6p5s+ANk34Nmuf1No2Jj16Ld2vma
wImhr5bkVl5xrBvhOENPrJbqYmhBshdkE2ORAf/sUg/bBRHymxLx/4WRnmOHZaHe084nJKmdARfw
NWXzbQy3KZfecTAk62TY6yXJXJNuVjcOYdgIiOWw51AJLpnZz8iwPOe2qbVyq4n4vh7bb+Wo3XPb
J4dR4bCzrHr6ij8+sw95Xc3fBpPknS3mOu8VMQrSBJCTjKED9F0MpvkezR5yd68m6pqwYfwsG/L9
iicxQfyFL9kC09k4lKyE7RROccx8VoUMr4huJXJb38F09Y5Lpeqd26iS54wUJg9kysbp0IFuSMRB
SpBiwfjCUJFrqrD1CC1LG0RmW5vD2YUY6e6g63Y8GyXvqdCThHVZ7nl46iqUFdxNqbNZ0r6vw9FK
jB20I+OlTcV4Kl0rOyx+Pe073FofrZOjhLQmrYvmXlAeV2Z5XHq92mp1pyKvoLfy1UxedKwrFBPK
t18cRzJNU5ONLdZSfbCzZc32srVgy9lpPl8VTGqeXjVwrQY22RVmReA91h0cNZLn0R/89DyBSoIZ
6fXZdvSXNjScqnoGCLEwJ2zU2mjQDAJ/lC2vwmkeltG1Y6jnpnULLxcLITrqyJzm4MbBzXSttCK/
zy0d54Ndy62b6HStIHgPDuBw8B6xddT9HuRvgE3lrbIbL+wCXJxZnaAFz2LvMpPH86wU8zBbTdNO
5mW8M/IYZBO9UHdWTiJOrlBMX/N07f0grELbS82jbjszX3in2NpFeSqq4lMR6DqWfN24MxPd5GOm
OqsqqYE0w36TKZogSnB1yQvvB6t0PDl5IA5UZ8uXTO+m114v5v1Y+6TGA7TlWbO0BZOFCevVTeoz
aTb9hhKzPjCPP2vGeD/0pXjAUsIO1h3FqfQztWGLQhKE4Q8V7eHgnSUaYnRkNRpWaoQgNIncIlui
yFkf8rzIHjLLaB06AxMYxIZsH3NvnfqZ+RhsEin2bGPMY6D5b8QN2lvfHptwgst7wRR/AOy6hR0F
E/ZoKq/6T+rOY0dyJs2y7zLrZoHKKBazcUmX4aHFhsjIyDRqTTOST9/H/xFo9KKBWcyiUUBUFary
z3B3utkn7j13C1yx31TLMjYA5AV82Ni2PtlN9sR2Zag9vUW8ZBjG2IVpN98KJunnoGIxsgykMKTx
kEVxTg5vMMns1TfCmdRgqHgQ+ywGZolsww9TNO7ewVl4EI2fbUY59bBGasrHurA5PXrrHYx5XNJb
VPWbr23z2UlN62B0g7ezGtUdcWTHbNmb+dVSo3jK2dL9ymDkoC1KO0Bs3DWXpKR8N9ma/CaHsjqQ
SiK/m9lOduCJmy0zyvJcGX7KBCLt4c0oJGk67CNuWv/QJTkNrY1hGGVS8DQvGL0sbA5rOQzw1tDl
nCcz1GeGAzNmao8dN5zo6cWf0uzTBENOV5pNW4uQsu0Auf1Yynwk9Sj4sGR/Qef1Ox6rGKYghsER
Lt5GWwX2fRKwI28KIP0OekEltyRb/HplFA4ei0vbNI94DavIL4fxTAyQdUnHyjl5XWJsfTwq0dRL
+caMv4s6JiXHwCDTafZ0fCZkxXsNhWFf5yzmsogn5pqjN3w7dgadH2f9sk41+7Bc6/4s+tp/LKBJ
H4pakENl9F4UIquIV3VcySP4HtqYjLj36+KU7baxUvGaiyw5Z2oQ73Q21CTeGFDcLUFZ74lfRLvQ
K8cY0QKXFhXiUL8vIy1F4OR3uRbj+Z4xwMlz4L/j+xvXzMLB3xRZfUpUUPzRjdBX9lLZF1Ex9j6v
72QNBznECikUO0GfDPcPgjGaPSkP4SMshGA9NWZ6CATtehgnAANso/qNu4U9ML91fGamPuGsHJHk
BYbX7ZJi9C85m7AXX+lwK20yXXXJJL+Avbu1TSWvduyNz4Ia98D0fcRcnlX7HO4qYSYowsESWOaP
YQzOuWcfs+MMN9a+ldgQtrTa1kapr0KPNoVNy+1NTJq9YWHBee4Nf8I2Di+8rHo7FaX8I8KlQow7
p7dJec1zy5PALdv0NycNxUMh/Rbdu7rb1e8RDE7LRF0O5yBMoYIRznKOy0ocnPo+DjHD6c0ddHMV
bpMep87xn3VW05NOZrATJYIZI/VRjBFSso7HpNiZi0e6yUwACS0tkV10yf2uLbr+xZg7LKJykA95
HNoXO+3VwQOgcMFyzTQjaPoXtJfV3svu6slmIMTB4PLe9tr4cMY8+VWkFqnh0vEdbGhz8yzbevpA
UxL/YlVYtNvQKcsHVbAb0TJguh7my61dlPzqvDK7qDw7xFYT/gYyp4DMqfjQ2LKJHF+WHYKYxjoK
qdiA56z35Qp8kzyGddWxWLjfWB7jvcgZnPbagl99xSkuVlXbNoc7y3EHyzwj1BuYWqHRqFgOmx5j
AaewwmVJSzub+hlBssNLZ9/B4rtlVZgWp9Bpglffg79tzcTngDqcN7FJ5zH2znwcBiPfh03VRU2h
G3iYZFZldVU+14YjzkEcerswdryvJHOWhx7zHqbDFDD0RAIk5BfEO8SQVfQr21zFCTGOxMXYx2U2
zB869PYWO0SQ5PJOokhBJD5QPst9TT9ur2p/mB4MoZ1h68gGCPjE3DIhbNMf9y2+5HeL4eJVdyg3
6iRn2+hOikc4oWJd8Cklu94YOnWhu1PynOqueC/avqQgb5kV9YZlvYRCWDPo9JyYmKIus/PUV/Lk
x40VYVUKT1OzYHpSFhE+qzF3uDKSJbOupbYNhAe+A/0IQ7T57qOTuaBN0Xusg8aG14UAg9HYuPbv
j/Aa8qqLa9fM6ps5pBg6EsfgOuuE/TyWtjwWs22/cAxUD9lkdSAAU/1jdm3LAqZ02l1tIrZdtaC7
Dqnhm8+6xM+x8uX9S1NzH/yyAqwmGaqubuUggED0YE6U0GM+Dt9NzpIqGtC3vBuger4auwsOwnWm
13ie9bPXoJlZmxYaebk0QcRJyFRH58bdJdeJ9xn1zzWWA+m9S5xduReHdzNPnH1h5tQr+GnTp3Zq
yV83h078wqHa5Dg3YrGxBkcSb6PDg5NN5dkSJCbkQ4r0uZoYfqgxCF8sjgqMOUp4X4iKwPdbqmh2
Y5YQgWckHbvrvDzZoOdfwtZ0om6Z3GtVe+5bxVNrrMq4yEhTauIV/G4N/2+Msd5ZfQstw5DHnKBU
TNHafu4z01zI+rKcYI/Uvs43wiqXJ/q05oNY1eyYalr7NSIF/bMsTfMYLm2wlt2IjT4xk5fJzlLq
A9JW/DXAFDPyqm7YZYlv4v3qglRuADa407qvyjDym5ApkZI5gRCujxPGYGC2t8KueR3rkhoBvfjO
aya9ieHhbSon6A7MM7pIl0a9halVQ1q6JwE0TsX+POnjW7csy3EMZ/OLMD7yJqopPvhjaZ5UrnHH
OV6w7XECnZq+SXjm4jwiGLZ7mAFbrsGvVEeO7TkSmu3hksTAd2jy3oSdefyy1rShhKtRg0zdrk0a
dzv7mmeAlYt3SUOn/amqrPnDbbk8FX5TnV38B8ineMupDHT7SPZg/FT3hH3WrtTJSrWK8dwgwYHR
f+dHRh4h6FZlcEkObFS48mQJ+4yEDO9kI2B7nDB3PCl2MGx2xaAAjAGaXrE5Z4FbuWCirbw2frhg
YasYQ09Sh1Jq7rbaSe76sz6D/ZgIvzVXauybb7fUyS9SZuszYPL8lrDJjrQ9it9m2RMbjAUEhHiW
uMn7whX7LtiXUIACDblWg9McvCTunjGi1Cjr5mp6K3RrAj3pS4ypUzCYP4un5+Yoh6J3Nnyqylh1
JF0+oEoReOcah9iYPBHmaplis1zbJOqheG/ynq25jof3cbIXNAApXJkNj5VzqjERXBrDDUg7dhbx
4HuxHWy5Yn3Ufxlf15519EnZSCn4m/jXBs9684JeoXrEBSo+GGUOwMAbazR3latwQbVASjGVN4ux
q+GEvDBMw7LYufaOndQ9+ymL7SuFlPdkNPOIiZmQJ5//bcxOwpfiVmWtGY2mTYPpJ6m3N7I5xJkh
vfAwMh1at31efYPGn5613yY7aliPYUrcxoxRUJj9Ds0JbrvvTclGLyEL7gAdYuSwR6QjICgi3Vca
zh4oDOMH3i+BuV6L9DTRM2+yGDv2LS1pn6xFTEFMghbGhL6yWTAMOnJJD67JX7aCyNMeO9sG05AR
yVRtBNI3844EF/LgNMuyn0ezetDoPd50pdOdGlEomHWDZW2wPuFrGdeq68o3xBYuA6fAXJFWnfJE
L6O7QdWCPZfO2ENLwIgCDSPubuIz8+TDDgqUXajVJUWvbaYnBLSwgEsWIMehbsiyYknmvo5NQb5f
4YrX+2dMfkzSM7MOB/gYGfJaFGkyKD57cB24nZPsXMQOij2sYZcZMe9JNHydFf8/hvhSXfLOqn7N
dZ8QIj/4Ud403YkbKmVn05tPnHNqTwwMXSwQsfmJl8rXZ6h0/MwYz7vW0sZ1xAbIuvFKXX5Dd24u
oBzFmhmrobdLlzALVDB6/3p5bhV7yQnOqArR6DGGFClQwKnyVRiMIcORLgJJqXdwi3u2HyG39WlU
7nBK+8a4tSYQuE0rq/hoSy99Q1AVP2qPwSly6vGnKD08oUYRRwXNHZkxLdBg6FzwaNHfqxHUP5Ns
7CBINVZ+Hjjf/qLGa65lW6yQhBLRAM7DYgBrk+O+cV0Kcxw66bQ1tA1Mq7MUSXpM5FZEL/kfIs8y
Bniix/9iBmBMTO7yhclxkj4NbcCxEQZsiVZTayLuWYwyfRG5IEpJ3yWCi8c4c53E2K4g/SfZX7tG
ljxabEfH8r7SFdxNj2WBIBoLMEIiwlQErokhcWCvhF2eL+vKcaZDnVQhHKZpsX+NSEcveLM/W0bU
rxiSoJfwHzfUMulP46r+GE/3bM1FpMsevXvy2DRUOJkU/fPkam/vaCuLanNx/051bv/JRq975ax1
zqXU00fQFTMftTTvwhGzw5zOYhkQErOwe5WJmVHeC1A8bx7KjVm9tItRvCwk7C3rxQmGndXL2t2J
aX6gw6eWdosjK/bsm14kAedfWzHdU88XukKOrIL5Hogr1bxvsSm/VFaTX3w1pBfOQyo8P8zIxPFc
Z68Q8LB1JB1wz0iG2CKDR/qa2ZqWxuxKdgSCGJsY7SmawjpkMMT61eMZTpZL6nXWscMt8NIZJQyU
ISxrao4cS7SVDgytKmTNDDyZk3Zxl/FHnQk9LPNHDCpNebPFAkR9TvVXqwJnrQqHJKI+0MGjbeaI
tzXJAY8mmr0ngcHv2Tbc6YYYwfte9Nx9qnqoqJoSGaWAk38w3g3bkJiFz25JGBcQoa1ArHbLpVM+
oTaCJFamJz2j9dhlQsNx/daXUzFt2mDKXlu7rG6a2TqY1bHI3wqEcF9M0ZAkBZzYflffgwKGcZvb
BoPpJvHcGy0r28zRKQPINmUDEKcLxyPU6PER4lvprWTR90cRG/IaVwjieOSc98rEtl0j5T42i1tH
kFCpN6y+ubQBLrVcxu0LwWr+efgnb7noWvNY+WlB9Us80TimGu0lW/1LUzaK7+BQnaq2RC3saa/Y
AlguvhK8QkxbyzuyzC1fmbznJDixQCH6o7rn76bzObXsliGIF26CKlwi30grRoShcpk4VlW+rZDi
rVtPFztJyk3Ea64wOSB254BudjofKqqRcbZNmHkOa17BRoPzhVwo1cjlhfAz46npLLlnfisiwFOA
+F1k0wzlGrFu7m0MAx38i2qQ05VRj45CosKe0MQgwQpi65lWQz+0c949WSQXUXMgdURXFgfPdpGG
70loBX89JPZv4f23YJYyFqAKq/ydC4u8nK5xhkjYbhxNqQjfETJA66+W8VSztdsgdWTKVInkkGm4
Si02tQ1nTxZxSugzAWXjocaECRqNiMKDMtuWiFvtUXOkFGa7gCjCRyPU1nlk1MGMYJ6fmWDirRvJ
1sNwBeP/QouXC0pRQtuKqsEm59r28pWOQGZW3RKEx8rLJlAFcyHpiaf0g3KXKaVopkOKBEZsArvm
JQ+utgl6bpH+IxVmdtOIkhW0gZJCmMxEkxGFnT8E4w2Yj+9h3JvN05CQ2FFbjnquqk4dJnuOH9qw
FcDvmqIkVxQrjN0SpmdhGWZiEIvq1Z4CSsqRc8VlOoKsgsJtlVo0zisGMu5zOQZG5LYoHjaJI7oH
2U4Wyd7K2Vo5TzGBIwNReH5qnO3By9a+n0JKH0YoJyPKhpQEH3/kPXcIslqKzMRJGiBFt++Lheau
GOeMHpObK1Lj4IrcuLqJ/dUMpULs6jCW4IV5+ZMMgWxjFZyfqjh9ts3MXishCQ9nD3GwKVS3QidY
LPJiek3bxNy5S+kBwUjlWvh6+rbjotuYC8aHMGtYdbVGnHwomEpQKotM75iB9HfqHKMxg1SInW86
7klZlQv/yuqj2o0BAFH/rMOs5WBOyvm5rxRuNnIvNxnzbDZNSC3/4hWCqlZL8by0gBsUjIu17bbh
tjFFsDOzqnxYsmpetyULiVn1vklTMCKvYPwRoL4Wxi7wmMB1bL3vxA5yI8Og2wcyNfaEmejnXk3N
0R+W/pQmDl0tA8c4XOXObP9dEjdDkLuEDxOgpzVfuHSvjNHjscvG7sEsG+ehCtvUXy9eYLySzEhO
YwLS4oMAZ3IrCxJ0V/8WMGwkpaeY2Thq/NftfZw9gdz/zEd8k8yFKaExBxkPYcwV6LUQrNcw5LM3
y57bR1ck9tkzFPXy/xfJ4X8jMaGDOOe/EhOiA/3V/UcN4f/6A/9bQxj8y6HxCT0M5SKwTQdPnv7T
D//zfwR3tx7Iae9u0ncEksX/qyG0/X8JIDghBm8Me6GPJe//aAht91/8CQ9IDYJsx7f+30SE9wSH
/yTZ4++B9GVZLpxdFh2Cl/ofQV/I3Yu+QkC3n/rHYNF6F5QkF2USXMkCQwhz0XguGuNgGXT7sceh
oSpjW894eirt36gm86OZcrd6s7HuUgcNS3XfnbF550Qt66uX33EbgSZA6X6t1J3XHVpSFTPugVNJ
YPPJLtU2IWzqUrzCSnao05tWttxUCX4+tL+2ZRdY7NwdyGwOfj0/UFnrDafmQgi5FeGH/oNxRrw2
pf1js8sd5P2q8pY/BRLNEygCaOpNui3NdDoUYxhVFLpRNc3fuZBphPCOJTBrzZQbBFzltHGsMOdr
00QeoxdvyM3rSCbYKl1KcXNkAk+3fceqIbjk/dViZnirELCQQcW7Mu/Nf5j78anigorK2CbrvSO2
yZ2r9zaWj6S3Wclo3ugn6h2hT9ZW6hJ5Rl5gMsSbkHtTAWbNoWgxs0tI/bVHQ2AjW6bYRVNSmb21
XfoYmgWK+VPoF+diYh0zp7AEW8bf3sjlGTfptE6SIdtzjuFpRvy1tTVFhOcuMsISge7ACuSRVVK2
mWbWsIXPGr3xG8w2Noee5YyIqlLzj8bWsA+CiaQB2u/zVHFjOAEmHuWn7t5ASLRuGin2WAFbVmzZ
DU2VYhIMrKlA/55T1J9FHO5IgjNv7mxaN4wHv8s09Lfk/kXguIxIT+CHa9vazzOdTBvPyFMcpz02
Jlypjur9wgh3Xlf03fjD53kLoeUjT9Nx58zG81Rn7R4JIVgUMghXM6CeneO4WTShzVz5C0qvHu/I
1aiLHxKWZybGCz9E/3cW2YyHC+J73O+SxgJ0CSJlpfxanTXG/CSj+EpptvdFSRY9ntvdMLObiU3k
RwmzjLLIiSYySB1Kqzw5DOzJV7h6vr184neAesHlUOvThIwvr032wPE4bSAcsx9cXAHogo1kSOLe
ynaDcjN6lCFeFz94HZoXKxD3HfQynXViYeSb5DE2/RbjeGGhRNXutnXojmbpjMfEhgpo+/KMczyH
EICJWwJIWkOrsDCOlBUb23nctVnKcrvpcR4uySVbpuVasCWOuDagexTQvuL4QpC9y3ebEqAqi+Wc
VMEDcVzekesf1VvtnqHjf6Of73cq8cFAell5sWj1E2AJ+H5xrMbxFKGkMc4jFvF+QEdhVV73M0PU
Jut5NUzJ/LcZmbgtRf/LnZEQhJ05nuhd22s6eT9VNsl9Es/lE53bexV8M2laQbILL3YZZJfYAnkh
gnGIUkpNhtgoEVD3GHs1e28YEo2dl4JTDfLyl+zBntUDRATq61PgpJc6Hcj9RmNwgET15HlsR1y2
efXMCqzxt53qz5MU9rnpUn/Dfc6kDRQDrqXb5CLkaVTkzsg8OkQZHVtH32j11jRYpamqJ7WTMrCZ
k8hLj+2QNLuy6LAWIH9bZ7FQu97vLtPdL+Vk/nis+pcGSMgTQcP4FcnSI55dbqHkhBHIo2a7sBSD
POfY+wyfIRzblARfCn07hFhBNcqUgq3dyk09ZkMFatz2vSmm+Vz09YvJLGWvRPtYFXV8G13GfaPK
oCoF5SWtTeuIOFCfVLw8CKQB674tRJTU06+MvvdF4ZirmGDY9XjQVaPYVLovo5UGWwX0m7khObf2
PY7at2pOrT78LWYxszgsSj4D3oIkb9SppBcP6kfbCOj3y7e+FvnLIH6Aac2bdPK7I/LqfBfm4Uc+
Crkry+JbYYnbCgwmm4ST/64i57OErR0lqFZWRMYt8FgzUCzo7DZOfu5DU70YNs9OY6EFdsy6/Voc
862emD07TogRFs3YLusQN1e+9TtDWcZD05anQEGEH5U4VDOxFv0Y/4qlbG4YvVj3YtEZzeGVVhav
eM++Q1a52HctZBPEEJDTK7kBjvd7TsqXjEp7oQh0GX+vbMhuRSgiNl5fhpXriLHaelaVf06765jM
yTFFRLOi2+e2IeMChGx/EaXJtuGeeRu0YLOXZol6H/AS1tIA4cOoTDdy0U6urTq1iRHDRIPHv1+7
mkWAz2299QqPENDWI4fk/mO0WcWrABlIiEAoYutRIANly4XwD2LSHdpCBp7JrDthJh7PxsYqs5IR
WMn1i1uWa848wvXp9vDgaj4rFaNMt+bNMg0duRYF9mlpRnYcvLe9k2NVyz/Lmhj0ihRGDfUYDUy5
Ys+3XxYKC/mOE8+7hNl0TAxU8+TMUyk0HmAQZiyonTOU9H2e7zqgTl1Zyi1xOp+ML401x/+yFdgK
Nglvy471+hvTCb2qFGq1JtC0MZq31LzNTt5EvuPWa93N9AYT8qfKsE4NK3LmcyVbP7ojq67Sl0ld
knTbW6RUjbOLbLxgtMyIIbzGNfq0YT5UEDvxoAfOBxjwtxjFpCzH+GQ0xLJnuXkpi9G8xMWNgZJ3
YBdMujkRAlViLZd/fjBPekQxwsBHYbKd+/lQT4K1cI4pPDXDaAk5UvUaQlMcZV2T0gMQwghops7X
PirnG2FPRDvW3SE3+k9m6Yh0mdbxjdOXf36UzrjOei+NCCVZ6czCvMfU0VnUFUyaz62VnoD3fdgl
8zc/aJ60XT51bm6vuh5hlw2h3MxxYSH3mo2TWUCmjYmYcAfb2zFIRg1vOQfZYMbvwvqYWPO0TkX6
Mb+HISHRb74PbSt39XNjMq3BEYG6bibJaU7RvZXNVxDb21I+L9x0JYqnTZxJYCkeKqUsdt6medLb
lN9Qm90XAH6me8BPBypLFnH2HfqiD2yGNiFZbMw7oyKZ9onHHs+PnVdn7l5DB1xN7AJNVrn/rACE
oS166Rtr2Yy1fG9N5O8d8c6Dg+igEoj3nFfYsyCJHueLP4t3u2vT68zmeSI54Ztr3Fvp3oXWYzDG
k5kjSGrpkR7P2Az16NzEBOKRU7Df5drRW8N0jSPtGrJLVsCv3diofdIu43ooi509O+1Jw0i51jkn
Je5SXlHufcctJ0Y6oACYnacqab7SiQhdw7E2pLAOq3Bh6lLM7aYxK2LLsp09wErPs2PSW8GGhTTi
EBCTw0DCKtDeUxvb59nPvlFJ/k2WOtnWNSpNJQEhdaN9uEuJDBPZep6BZUfUdcEm+itrYPdU/ikU
5dviuxe79xgv4rBN+eKgmAPA4JEh2+PBjaqYuCXu1QXXfap4Kkp8/Lk6oEVDVVvO45rj9MpKFlND
xseeTSfD5JVn1NJTCqqXj845gsseYIxV8xGJ78VrlvHs3n84NRWZZYev5JjLyS4OHCWnoC/mc6PW
A8/bY2I38yNrIZiJ8R3J76Ua7949zMFs1+j4xZ+u617l0zjazbnUZnP750cbFl8Ym28Gk9Jr5yU5
RUs3712hrMc0aes1sr5hF6JSP8z2Z5cs9u971vm6s9r4wdYbg1OcxcXdMA/I74SZfp3ZNhWhbILs
nFvOQn8QYPDrMUGAFqwjBw3VYweX+NRk6pXv6vRgNna8N2wITtbA2B0F8IynxzAwOfBx9Fhrbpl2
/IhoLKKs7/+V7DXzVpnscZmzNkcOlLLDj32P7Wpj3gPJ+YD7X75iOCvPTPCwrhCZ1qfhF1SMfl0y
aF+jkORU69w1kaDLzumYDxsk2DNuuUzl8GkqhImpya5kyF50hcLT6tA20bBusqyRO+IGxh0an+5C
otdOM/Jee/ZCEIctnnBVfGFpzPl6w2FXxUe99JKT9tK21RUb7aFMCvy04Agir07LtelP0zHv3Ke6
DDOUEdywnraGrVnIO/gcRoRjrJtJ1ZTC/P0QOehl+jewk/Gqn2frOKfdZiAhgvhjv3wp5rI+sW6/
mGPzwM4xAGkEQUsjipB8yRFO3gQnwzp04wuFXLzumMtvnFI/ULN8Y/RoT3RcRMIk6F4y1AHwxm4d
qXSbQM2SyF7GJ2E7R0EWf2pm8jipZiqtkpIpoaKZk5r+IMF+ExuENySUnDjPkeMa4scJ+/FSMCnd
YI3bh4nF0DzGTG1Mf12neq/64oPdGTAyPb/NsB8zoc94jL9Ua+CdtVnvTilAGIl7ms3BpHaZ7jGh
4VojCbR3TgFXogd1ggShft+VP7Y48GFfKPbEBqHMu+riH5dQmYIGe+cvxVOjnXNC2bpKivl10p2z
rUyX89ICg5mHy4Oi9YHg5f7GvsLz0qqP1pfr1qAHmNNgz+tCpJ4IDPhL8DsVCfpJxdqQiZiO8BKh
mnfIKbJhys3pG64wVJfOAWRAeVRy+tulDcgARz6g6YNkeWeVIMhiwFiwyOtKe1/4A+t0v3/sm4Zj
zxi+hxomIjysJ5ee2+rYO6MKwfjn9mf6K6ujVmGML9aDqvfqnluT5nazkcYf4XqUCwu2msmtwRZi
Ur7jPfK1NJthMy8Q2n22ClGs1xbP58o2kIBzLZ81aMp1puMPhizc6ADLsP6/CwuaV+HDPhDp1iWQ
24nlIZutKkqFRCafiHU1cPMIomJ0LM6t79dvtJqo5HEWr3AIiyi2lbdzVX4xJLBjzxlebCcLTuzz
2JfxDvLP7clVJ/JOTv50/9q+pNKyIj/OxvMQLtC7NAoObwToghuwS6fhONs+2q/2XGvjUZsjpmWN
Ip7cy3lThSAuSp/7w5SueWDtvQmRKZ7T6tzKxdmQn1auZy8i6oJzK1f1jnA3Y0+EzEc4gLELuyNi
7E/E/ProuNAW657g5BoZ2DqW7rRVPbKYNGE/qYZbSq5RNop00zpUH2hJWE2otuU9BvteOTFid88U
xB3k3WouYeMnUsFzGrMXaV5TgnGBAhqafQIssW4QDFsAnqWzuc5HWyNy7z9TAP57aRt6rdkZ8Wt2
8qpy6GwuSwZTtNluqZaHduK+VhAV6C7cCG8gFUyZNCdVlNcA8+j93xNiej5drlxEHiDQXFiWFbtX
XHtb+cqa7Rj2pcel/dwIm4zflgtq9llhEvlE12gx54Kov0+rhTV6axDqnUFDAEdifddiIzRJCR04
5j2z9Xw3SA51VU5/i9b647CDXSeMNNbumAVHLX+3eTIessD8lZjmtfcYVIihMpE31WY0YJawF7rB
AlfIzppYcRe9u/HT1LmBlb66dOSlq8hfAHXPzIblnKjsdhePRcJEvSjRL4gg8myL/HqoSa2q9sM4
/e2FwFgzsWVy0vwgJGlHTYNbcKyzWzLycdUJcxTpchAnfVqfDLxyayhMcq9S79cARG/txIQ98Lzv
4cpA6DHkhpJ/pfT02SFl2spGXDE9sk/w1MYwFd8RFrd8ysmKONst4h3GMBjmNIHEW1UH7wDunyYf
70Waqn1dnKFMODRoDANoHmLUwCUFP5+Fi6Z5UyfUIiDQtlatuImgk6ZieK26jBMjk5+I4vQmcw8y
89lG3j1yonzuC6iFoZmB6ihPhBAjttKMjxK1HTDjIFpPeFgW5u4sD1ZNbYCY7CVdEgPyXSIBM3bZ
fFt4lpK7nABiH98DF9qIRyTAFH9pjhKWv9VDnfrByRqAZNBo5NRPKB1VH+8oG98QXvj7JPOea4xL
oGakTXtyU8ppoxqS0d3JsSLT+raIIbkMo8+9KtVL8e4mbzEyhvNIT0zaF19BJrWHsF92Vs7BBa7p
RU6IsWLuYzRiyRdC/x3aKWczxVnC++v+uH38ldTiPZsIQKolm+uwCYNDEWwEi/0MZzB+k0yBYsRe
KLLnAdIj30rsuUv9RjP3x5K8SzlGqXUXK7Ra3ItQun+6lt7TaK9erAB31CPZlxYg5pQLQo4KQUXo
Ij1c+iNhEQf2nClDgBFQBj0TmcH5qg8N91RNxUn3bJAsqVvamEzsPFGi7/LwzUw+yqKSNBQEaey2
TFOdOUbLQzkR9U0nyzitiFF8MYCqbOPk5G2wtehuuJeKKEx19jQM6EstfyijiRkddTUWuJAv+Zgf
kMoLxK59ydbSzh2e229tL1woQbob0E7XtBOiXmPr9A6TMfbHAeW6U6r770HqGv8oyJkIL+IJ3WhS
DGekSnj+yMKxyEtYGcun5difMcD1tX1P6CgneWUFup1k82jUdhz5Yvzxx4HyKlGHRCSskYwvE1tC
ZFCTrmdUditTXQQQ4F3hXnSd50fX27L+7Pelnl4nw32Ni/KpKrmlpT/JDTKSfD3Td5VyD5rNXzPo
hOOmgosMlOKptM21LhZnvTTTdUSqvq26E6q/9uSExW1R2UPnSrmdneo1HTjTdIY2bDEQKJXOEG6D
psQD2mvIRRMl5hACP/Wd+8x25HcP332XaJMcY/tGLeWZCJFP5KeboQs/VZrQIoz1JhsQYtuLde5o
HEWv/b09wAWLUZ00Q/vUtoPNvAluJjrmZ9uODZJgjQxvsP6QId2cy4lLNvFuEOGrRNi8aq2Jc5nJ
gbT0V+xwPJE1O3XBB/wsJIq2/Sy67rEz7EdD1A8Vkk1KAihlYjx3pXMzWtFHYZxFJt+CkB2575mv
sM65Suf4zOfI7lgSWE5CWp6zCM29Z69m5FHk+kmF3K7/Tt2Z7EaObVf0XzynQV72A0+i7yMUoX5C
SMpM9u0lL5uv92KWARseGPDEgIEHPWVWlTIVCpLn7rP32jGZQSds7zYTO5MQWlzcuzxHsPCTjULJ
xD47+tqak2azLniwracq799G/uGS3RwerVBF5ynnsG6V90riCc+pp1jnkTqAXnPWlsv9JLWIwgLd
PBUZzBDV66ANS8s+4SbW1rDEWfOCVUVbEDs7oiEc3ya+NbkCbHqpprNnL8OiIzSVjQGmde+c6El3
YHOPCMOuc4hzOi3MH5fU9wldCVponYAfzw5G0dRbz8f9UlWsCLBUAavdWRKceq8xI/beaxYn5K+D
4OpJpz2V2BWsMKd3puQpTC6L4lMJQg1vK1YGgfCMAtg1+bBA8u7XUa5fQsNe9V1xM6YGViODiEyy
ly5JqcHUkWZHh01+jmbqu/UzeyFFOxzeuUwJtZqwcARmvHejQl/InKsuS4S7ikGe5+ah6dN9SxXc
gPqwwIvt7CVKdpoDyxHISQfdWIDLZPHqttZCifZKlTbFB6ydsJVk4bJC+kGDJOcNcQ3aF1w5bcm3
y6zpynaLakGUz9h5YLlKfxqPPbO0r1fFk9dy+UlyoXWMuXRQEMjoL4tBmC8mqn5dzXrSpnTVtSwk
BhkAexs7cEoxy6I+Y/70EosmpUG3sCuWXA+ps2skNRlJTvGGAUV94I8ujIYFh3TWE7d+UFfhuphA
xesu1cuGLdaQDf0V64Z0kxqKXkr5K+bgdvIaIMHauPekyAGtT1CCoR4zmpPHyRuKdcYfl3vjyLFh
7LT9EFEObmB7/evTr1QKuSzL13qZcPaZq0/Y+Mc8C6skkqe8ewv09DszTGANKQVRoipDytWmP4ZF
rK+yrH6V1iygE48iMy1syvM45PcKhscrqTlch52+QjIpL0KabK3LpFnHtu5vWb4xxqCGPRKI7hJn
S4XAuYc3kODXoJeJrcW1Kbg/UwdF9V7qrMDp+Tfm1vPQjh+ZCVrPMN5U2jhro8gP0Qic37MTsWpb
n8mmuNLJ9aOV/JQpx8bunLwxSy4Ubx1MhmW06xN/HecM1zzsUNTqZQZ9ZZV6doXcxOoCn24i62fh
suhMAjfdxZr2ztvK965Q5XpucOwA+11zNl7TPEAvZzKheGgpq6AnelReEM95NxISlKI4YVByV5Hz
6Loc3XiIAYjRMTJ6HQpw0TN42E+ddD5xba46jA8D516OzMW+YhWxMGreprpGoLmLZvszGC9oKaN0
f/e6OLC+6sm3cCpBkvZj79urkwYqnlgrzfomD/hVD9qT8NrP3kQh6BCeFrjG+lXfn6ZRRRfDv2d6
bZ4yiwcx1utPyxOH2KiGD+SbVTMfhStq1Z5TOBp5QzFraDZk04t6l5qgBSu2mnenCp5ixffE7sS+
NCkJsojFnZdOLybT0K4K55dxKHCEAO48WhwjFkJp9cIcW+2uRcUmzbilMsoRyHa9vSvLLVn8/vwX
APf3MxTS4dw17afWpuHuP/9hKJSA7SG9JbKVe6EP0ltlzA7Kmn47jL2HJC7zbdCZzK9DGz41kYo2
qehrYgqTSbPmu41T5dhyittQXOksDIkbsiw5HElP7+7hINWd/oCdSADpNOFzH7vtuZjWKrHFhgK3
xFpQkKrvvIZtmGjVW1Iah7DxOAqaWXL1M6AYmjt59B5QNsAmgZ/vOA2skROx9fue/a9C8SQLjX9o
njyoUNlZuQTZAJzq6glchJq40sIcnuK0PbeU5V4Bq54qjHcnM7S/26mnAEXvNm7fr93AFluSe5vA
N6OVYKFcTPCbIYXQnJFxmzfU2s+4FlDL1wg157IsyAwQ3bZbtP7G5Aapqg3qRrFXPnFZ0efOLQqn
l6TPzEsJ5uRJhtxB2fZYahAPJ2ePxQ8BEYN9ET8KMIxBsNcKJ+IO+5lkMLVsyCOLzs5JtyPFyjyi
vpXd+jodGeLSrHtImb5rbGm8Kc14ZVCjk2T8qSWTu01r01ivbcxBZP9GKnd6wpexFm5F0Ab7pNIP
iUb/QAXUoaYTNvGbaGuTwuTx5O6NjphjATQJ2N0i1kv3EvU8RJJXohIYHsyy2yhdPWmKI3RUzSUU
VbGU7dE2aSzAuk5f1vBcVaYJg8+CZE68xfO7l8QAEWr2ltqxUsUcUUWkK/piujUQihBILpbTQ+Qc
x4Tyn+6ddo17nSq5Zct2Dho/2UFowGtU9QzVmToEX2MfBJuc8N1ibKcCazClcKVvPrvmVB0rRUI2
eYS9May53c7ZOwNwSGviQe67De1Az3izHqndYiR1q46VCftM2DlPlNhpS62v2BpAQVyBtc1OU2Gx
Uei08hRONpXBLtnqJj4xpwbXwaU4w0Q/2uQhS2CtWsHl/VK09N0LTp7K1d5UPhY7NenXIdfZWzsj
B0jSJAhcNiej7ALahhkzg3U2kcpOXe2V7T+HN7p6aFpsVnVGWDwv8NHX3NUQ06gRJOtgbyuO/XBU
VLwCpb8M6f4DnsBPzYupGQ0TvO5h8RP7tFIp1LPRm5YyQgqNBc99oXHiiLF4Uu2CrUJRMIKRd4HY
3W9JWkrQdUYCR93iYIVstBBUW87HfGNFOQ3IkijCd4h/Qh+ctZsa8vT3gyRyvE1zKgnCJgKkF7Pp
Kmu4VhTKHKZY7hn/JTosx9vMZJ3sh59dRbmHiOsZhtKcHfkJIbj6Dt0A4GZzqYfGBmffvWMgoHYY
9nLnkyEa+HsYZvrdGoCeMw77FCuk1kbGaXfu1UccooK0/nhlCbbRw6ZaWzLvmGUEwWMgvmEoD6AN
bYg4LPbhrWzHVC08TsrEOc+jaiEDqOCPOzrbBFWaXuzU2eqWb69i91vW0AOcTJcbKA8cvhw5+HjF
a4AiEbon4SK2BGAYHA3GqN4oLn44WLJlDDOjM8T+bBWHoqeM12KKoDhIJdMdWC942Tbf6ITf1mWC
rwfGdA2MgzLBHOTJti755dh03ClRjdOBQUF4jNZ5UYs1t2EUIRtNYGDDlVrlp27pHx3OPCw29Y9f
+k+TNWjIBu2jjzA7D134plU29g2gYLysa00Fv3hp4VSACiThD0wDzMjCmtucYx1+foNCvuS30E6b
ZO6GDbu9brzKvtWYxKZfbgMKMXT6lAHNvsgme6SOi1LflcsxK8I1Aj3EA3j+EFluSZGBK3DfJ/Fu
WPE3Tl2+yypCAGBvsxCNf3ET1gesBTAVS7kdGnkGYURXoSpBgBc5O1FIWKxD/Bhl7BpF/Ttx+3pZ
xkRuI3Mf+BN5oNH/3XGcW+hxc63j6DV1Pz2AY+iDzqcqIrmJY4gBlrbhLjnhGjYq5OQ10ZPtiMVl
sMSpILFZT802HftzTL4n0FBuG8LBC8pESRhO/BI+o4WEEhzDdrJXWtZ/lug01MFcPRMZK28wGBSQ
3iBPSLYBmIlEPl3oQEJB58tLaRGawH6oN805rMEmVYionBB2aSlXkqUsLZjxIQ61nXAQlRSYIxjX
r47/4lSAFDlSdAIxS008ufV41YMuyaJoCyJeLE3ddebo5L4I5TF37bds8o6ZjKl7yWnG65olltC4
nu5l753nhRC5woUDwQutza1WndZ8CMd4C9I4Zyfl9TR11YTtsc24evgZGw0k+a1j0PsWg7cIKVHh
VHQcUjbMbMKSaVz3ersfg6ZBvKJj2gXMqYH8JFF/8YdTlsF+nHREUeVpz4mOzawcZnFlTPgXB38P
22rXJDCuzI5F3HCO8ZGweQM8YJg/rbhneQ5EvzqR5mSAvHp8/chstgZcTx6E5jolU4C55iLwCUVj
vs/cGADABI+LtOW27Ax2f+iefsKf7GU0HQ6z3yYCDQode+/GRko8JPuo6MKqzMBfjSum3mWHvskj
hcvaZMFNlZX9OsmiX1Zfph6YNBU30TIwiYYq4h/C1c/ZvM8sZctGixO21KmGcPWdBKHAEtTa+52z
SYn2LfSCJqxEXVVS33o3etEFsHmTxYzVaytZ5U+iJQ3phuFJQR9ooSdjQ05nj0uz4J3Oooh8S9OG
+5RKT0l/FGBTb4sV+1p1Did6rf2Ma5Vc2glj8NTB78usoYG6EHwOlmyOjmse2bsUzx1/m+0Y1slq
ao11Z3gA4W2mp6H2uj3orTu3fDZBjfNalN50MCEPJjEoQ0B837kZi03cWi/cIuoDYADORvAy3MIk
lW5nZzBb/ZLH1Ly17EP9uWO1YQ0hB6yYk3++q9gE8+rWaLJWcZwMNpTdsAlzBtIxHL4b3OYcuyZj
lVd1wbyywldO9omsQ6CKjS4KsQ2xviyl3A/OGwiEcGcOfXkwR4XuSDATMEv9Ih2oEJUy0pc20j+J
nQgyaFjmPF1hRnBlvNNN77kM6xWBqBjKQMt7PqXIHjoFZc+DIZYCg/9qbANiiX5zsYbfZW5YD4Pk
NfYAyKwhyytjcJzV4BNn9TykXBv7ZDLp57Yd4ovPcgP8951eM3sVxIJ9Ji62Dj78MiqvWJ7aLT8s
8e0B8p47fm5+aBenNqjxrDVXgiHO0V3lsd6gLsgE2auON6XgDG5UsKsyAmNr8NbNkbhmn6jmlLGQ
QFqM4QCFGw7G2jbOu2dW1doNahOoiabf6f3k4NaLF42dGLfcx41q8qrgNif4m3GLmcSullN7BhNB
OjYhf9U+iMp0xybkcFixck/SId/h88HmmKsB8QE6PWyd7EQtDYOBQ3gEmVXvGbKtgmbQwuW60wxD
HhJl9WhslIy6c30nyzrpF3+SPD+QLk+4NuPvIfJ+XCvel6herHjLh62rrQX3xFJ9ushhpIMe8851
1G4oktvgjeDMFGJ80Y19zwOJpfVL4yAj0dEwn/ub7Vg7R6VP35HmvKoJQ1sGoq68aza+AlwC9mWI
EFZHth1u3IEb9IHEFBYg7ijcd/Vbb2LgS134IYHr3iFnAVPGnTrElr5gSUsVZZx91Ymxtwx5Dlt4
caUa8xVFar9FNdnrsqLkwDFoxLNzFe2Bfy7HeMhObttyE6nybTkQsSexDZqkxdYDdmFnu7zxTG6o
WwIPGQer5g/0bU6kUQ5a0cSAl9h4guodtRnZ1rFtQB56M8Bj/K6y0d3ZHCAXTtQyEOJneLETLjij
y5etOYbvoVJvJNvWAwydu5vE6zLz4y1LXEZvO0D5MAD5xgzWpWt6N1lQ71ghB+9L2r1g7G2yFGg5
/jTOkE71C+pCudM6ShvgN23ylkdoYqb/FKP/n/Xh/H8F+QrDwvv+P4B8pfzK/6v3/p//4B/vve/8
K/UzwqfMCVou7WQwgf/De+//K8Yvmzo+x9Q9+L5U9hVl00b/9i947zEZ2jNV13NdC+zvf/XeY0qx
+SeGa8/me+N/A/ClzX4u/vvP+jRv9tsTFDLonfehHJjGf0P4sufq4fhJc2d4cB3S+9CqmE2sg6LK
Te7sfIb6NKyIEMhV1U1qN9Z9tK1y49mqUu8F9ZohS9M/wqyZlumkCegLJtypCRN4W13bSeSXhCnI
F8Cg4t7OXgfi38hhPFetkQ2dYdK22QwH9jVHTI3jPptsn/dxnyFZ1zG27eFi5BwG2KjPlQWYITxJ
rN6hVQvLVk9wX2XM0UVbPxv1ACarNTYBWbpNC1zmLZ+sPWwrgA8iBspiZJhqZXb6+5lrIbIJAUhh
7NPuwCJ2o5mTgMTlZj9D/9Q6PZM6/jxWvBy+C7IsjjOsbAk9DVw6CadslZtOtMyC+uj1Fsu7tlrY
VoNLXFXM8TSxVDpe9qp+LUtmJHoUfG5km25uRctuYz0CTQh5aGdUFFVk9WiOW0+s+lMsLSTl1kT5
uGfYzbNu2BsTwOTKdSKgGEjetvpmsHQ3cKk+XBQFaZX2Igg7gnZeRg1KJlxymia7ZP/HSXADlUg6
Q8tgZ2ZGuYw87x4gly7N4ei2yW3gvEWve39n7Yi3kyywT8lo7fS4cJtzWskI90O0i2zEurIc/aUn
tWPHnXuuvfkygG+OIXR031RXXzGL2aFYF8XT6JDmh2TBJIx3HngoBCvxxiKpWKoIebOaEOJLqZ96
G+ael4THfCSM39GLMcCmZF+BL3CrGewYqnSkq8X81XrpnyiJtn0iT1qCTSEQgBw7Q8s3Iz9fYAD9
HiEPOmoW/KSaevdr9xZg5oEsjBZlZGjvU46DvEYK8VqsKKr2rVXe0v4zCzW9lO9TOB4TLfqd0i8M
9cNi1dOpi+UNBbvgCResinFszCoAJ019OXn0h5qADfENQwk2P+q4ATs50bc0QQybWvdpsutfQyPQ
L1i7jvWXYRvkztJ1nGFwcOBv8Mec2OTuR302fsk9jjeBBYg3PCAHbFVu4HO8o89gMKalYzbHubnK
t7S3qc6u7jzB8oySGhULfh9eozje6uke8/BGGbcMRhRignnLtI7THPbsaqAcIuMrmLr2DReW2c5J
jGVMgmtRBcxbKZ2rHjBZkmA4QIedpuSnH4aXAbmFgDlFVLZWsQQF96IusecxPGApKOu0Bo7n/KKk
mrmSg0v+wqPrt+t0Hwg9zaIQrPChOQsOv/FeWUH7RDHfLpVozunk3QIwO8t8JJNNMayaORulh6tQ
5lRUpS0lK+HchYzPBmEzUIe89qGejBiRndZ8DiIGYBmxmEtMWLG9l2nHtNJZTwzs7wPafpYhbRAA
D5jSpwTJwxXmQ85uaP4AQh56baBRMg2zrAVi58cLDToNbcwpJSHFZJBibF5QoQrQVO2PL+J8h09C
wyZLoZW0jH4FvGDc5XF+1I0xWhqmlm8T/Ev1jPJ30E05zNNpyNH6kkYA/0Mf9D+A/7kIwAgBTHZz
N4DNro+ulUPdRJvS1Z/tvHpTrv8w5lqBgn4Boo/Arv9WDtA9oM8lBGk90xroJdDoJ2BTy+Jurizg
jTqxzHUfHm0GNIPPKGEKDlT2RIIdM4VKP0TwGTj5xaAPAczBo42wPnGe7SEsftGVyL6nyfbDXKZQ
F8l3j4qW4djZuTGWWd+vtkXIpWubJxEZ/SUxMVRaDaeEIZ+ghLNsHovpXKfyOLQtYJ0WQhCKPPUI
puwXRA+W9lwBAQKMjknYKOgezaGOum8ZRYQsTZJXFTQ0F5WdAOxFOUV9jrlzOae6p89y0t+aBkUC
lgP8v9rbTXM9hT7/lHtNO+aTOVLaSIkF9pV6W2NOAmF98oTC0gMwXDlx85S1uBjsuA7ufu2Eq1wO
0zNtvnwPzPuLvotK2lpr45E7Cip7MLJGnos2krlyw6J7o5hLOMb53TI09XgjY8VyT0TXvI05J7Xy
7KYu3u9MBIvW7pNTT9XcZrI5TEKXKjfpXAHClJetQh0CGys662i1yRN5jnQLhlwjxREi45KR2UY0
i/hzxYib5N0O5HALQTYXT/mg2FPMpSTtXE/ik8JfaH0J+EQFw0al0jyXqV2tlEFDqW1GbwZSeQlJ
6EkkPnUecxGKmCtRMDVhDBNzTwpoPzynveEcFNX1zwiqVCZhT9VAzUZ0tK3HuXQlZCvB6izZ18pY
p3b5kSZFs9VlQGu0T2mLRudoR4mLXtmEtzx0FO4nQzX+scYcFDylAFk4L9Z0ozo30ShXBKWBR2MN
gcrBrrTUKCgtIclZcxzerTs8XLlpffkLIgT4IMP0YMPgxzes4B8C0zvKOB7vhJtM4OKHaC6vYQ6H
SjgX2hQ02+j42Dlve92jK8XdgLP0SVi2xYGKRYQaV0Bck4f1U1APVPP8gMfUcygZF+XfVh3pULBD
xUozF+74c/VOXxXiAFpwWAUw/O+NqKoVTm0ObLgYCo3yninvv3sCYTLWwVriqwDAHQfjIam8dN1a
bn32sSccQSZODO+d9WiwoODssLVf0bSxEp6ywGxwwUQDeb/GoWMoE6Ado1rjvZZgijU4qZGp4SpJ
xzzjkcYjacWw+VHTFbMueXTjTUDdiMeGW6oqCOdOsX+YXOPh6qW3DOy4uziTLZZGOhQ/RXXFhxN+
uxVHy2Z0DGRoGgSqkBNTpvINVjr9IVt+mrrXjdeWHiav6WsyY3zQSjbCHp68VTUXNyVqsuftPPhj
sw2POkbN//ggbR+vXXyt2A1dw/JmionOM6bVJShw72mkPZVt56h/jRpaPPk8/FypcSbNZj5qv9vD
0fV3vllG28AHou9FQ/PqKpwoI4rOvSNVvbLEB0D67hKTEAASnvq7Pnbsi+Xas4XcfGamdM8J51he
Abt7pXmMfhY3J3MfVC9DOzQ3r0Za/PsBlbAdwaHG4oQdm3QWF/5y1MJupcpEXdr5Q25HNxpb9aWN
+fOIOm+ekobWmd68cjqQXwAMdqauSDPBd9+LHliGo1pcj7A5t07JTt1pLPMGp+dAL0DES5K/0tpE
gxJPuUtnOubWtns6i1ts9mAvMJKzjj7GDqxw+iWN+ZSKt6tpH9A+wjOt3NUSCWLpJIm+D2zz1dOn
6OnvB2x7c2G990h5HbKuG97DhjstHe71zc0tYjhj5O7dcdLOnVWn6yo162ua+vspzaNXCm++KMNS
G9jwAE8sneq0pvQAY4zRJaPLpxHtsGLof/HHEJOlNS5jsptrQK+kE1v3GzhVcug4tzJsumdaLOAx
GO6zViHi+AoSceVze3Xdd8MRzdaMFMPl6LNpHty3yqzzU2BqRN96Fr6DMhnQIrgaoeBgn0Y8bLvK
QJco8/AQUpR182MKfXNReCcjm8FENfKDM0KGnVJ1z4WIHha/gwIkbmarYO1V9h1Q79nSrGvX2O4V
Nw6VXaPfHg1sZmxrygA4VH/Et74OpNp1mX/DIbnIQ0WNaOH4i7KXCt1XgkrIblYbMxeXO5maC1yg
NtGhIFA9TWXcSrB7X5VqslMU0gWepwKTbIS2q0lr+rEyQAK1Bs1YOA3AMzUdxUjXkVdibfPyunv6
+7CuHb2+D0lo7DIYD2RYK/VQ1ZznNybuBLA6GNRZp8vSFP98oLMiXyQ5O0xR5Dyn+beBx8kvFZbN
IZQ1cBeiP3xLHd7cjZ9rv7NiCrc6dzZKvz9LX+wI8NPgNJ9iAmlgVuQaHyV9mWXtPvXdVjhY1/rM
w0mL4Q6SwEIr7V9Tr8HJ6L6sIfgoNQsub4aDamhp3MOqs+xaTCnCyle4nZ0NEPdo0ekAylj5yHVc
1s7BoAeiFd6TYzrVxSv9VZVnAmpcJw5/P/v7oUn7fKFb65btIw+cOno1XdLNpVS4COoofynbQ8W1
y424z8+JiCkBnJKNBxxuH7k4fHStjF7ast8os+2f/v7KyMsPEXG3dDyBISSOjdNoNgYwVj6T3Biw
VgU6vYr4KA1viLYAS5dxcoJps+oGWo7N8MONeWvoVrdlhiOwR2sEwN1Xh06A9jXhzrCV9HAAdWNK
IuVSb3I2U0uCcRb74kA/vWgJixaMgpfqXj/nz81r8HBd/YYNLjs472Op33FIXTVydEtCkjKhJjJc
nhLtZj+55/BkXuw7D+oq3/vtF+k77akVxUrHr1SjK8bWL9reFs7VPet7rX3Fa5OVr5KClEt2tG61
teJRbTJP7+93IgLx/MR+MZRBW7NXlJdRc4wn1d59Td4GTJfPwi+jBwM1aw5zvCOlLZpa1I8cECUU
UDs7hl3cPIzM5ywkxM7JyXGPCNzPPSehc++Fv4mLBwcDBxM06Kpf5imnjZHVS81l0z6Nz9RvFLwQ
6d8XInV31rU9xMs2e10th5fuamJUepa3CifI1f7j/ejtIfnyHtMTbjTL5LR2YwJbrHkOb4KrQeSY
xErwGFG9ea7C6UgR7Ykcojhss+Sg2nzB7oy72s6c9l70Zb03r2Z4Ht+dh4hPcrO1x3Ohb7lw+sWl
UCc6EuCu0OIaf9h/pHb2foY/rnjO9+z4Q1Ll/F/2Kq4FoduTfsuMNbTQlsLfmngg5Wvx1YkvbuXu
nVVW4/EPEQbalQ9aLNo3hrG+p7Jasqle14rx0mLzN+aLcRUJ527D1/rwid3VGdrLdl61fOChemQl
5HS54ao2/Qv/a/4ABxJX82zewxdIHguKDC5xom3zM4a4HaFBGnifsuuE5YGJfMHK88Xgbxk4aovQ
vYyN4KVlYLsHiT4Hps62uatI78GPS9xliZEEcLkgocpDvluKluLWvize/FA7BS1fW8K+2UJiJMWu
kxN8chghxqV+zY6G+cl31fLXPZKpEF/t27AY+OKvpb2O7r1BaQFcPRpY+PYqfddw+25fKy4HcW0j
i2K65WS9yw12w3LYJG+GjRlr4ZzMOxvNj/DTxKR11e03yoswsgr4StMuPYX7jB/fUdxYA8Yv2r18
KV/qcyo2KlhNFX7dRecOm9++X66JSa6dWzcc9Bo21pqrn5Ahh/iX+gWLwCLZOLPMP+8hDdag3wHJ
5sui6r7iU7BLdaB8wc980+Rnxajshcfhq/0qvqwflR68x/wCBM/uXb1poNUQ/KGo2vtn+2//ICTx
IVrIc3ElJVDVwb4M7xF3a/ozFOt+om6LflNbd/tMC8OteUtfprf0s3rIpwL3iXWdv/n+pXMu49kC
kDGUe04hWda+/JgJdM4u9Ip9M4Yrpdhl09ssNrZzLCTnWUhkXyRlcaLwYKlUvxrfshRPSr+IHzO2
OHnKryGQseopbA46R/P2ye3vwydhDv+1uTeLlnE6OQJB2rIRGdyFtQkY28JtM6yS5hLj2UyhMVVl
uTb6M6eZR64HO7FLnpK5aMg97fRddBi6a7T2rL0GhXY3focZohJplElhhqQC+0W9yId1krf62eP6
rF69B1Ok/R4ZHyQq4xcqB49hs9dUuU5ySu/a4JY7tXWk1vlSVUm21/SDV7OJzoUfb2TFa46vP1wW
2aKpjnJPlcoyhkPicb8vLim3IhpMnoNHY9qbt3i6Od7WQUoI6Fv4UyXFhpn0qTTZDZjP9Viatz7N
GQuAQT4FR7ulEZO/aMn9KwSrykyBsuW437ZeLY2zupS34TV/rvgSBHwOLZVpyV5oao28krJiC2S/
Nx0Py0awXZMEXuT7ofjD4eZgTWO8rRPf3vaa/zxJajYIvOokYkT0zmB3TLtM+zGz7I8wxvq5Et4x
ZJe1iqTlHqYx9E8VwMu1COX4PPQO8R4wajfQvRg8BMnWehjCB8Ws476lJnyTOGP7TsnBpgClNZeO
OdfZ6klgx/rNPuMji5X+DrbMD+uvjF3mRuCUWh6CpEfrhYO89TaDNZ3DEVphL7RDdS/u7auJcKiH
Xb6CQNoR3HB+Epv3pB6mJJTe5bsoHRo6Gvuqp/oriRQTG4OBfFuX37A3j17ZWz9D173h8TGowPb8
dVBiLYQVmewxgD1QcKOl8AfSMZMzPSAG7Hk+1Q+X61s686HDCER//OdTbACYy6fo1Zq4I3rKPK4D
/dVkKbnY9p45rBPB7036M4dmTC8RaubOMggL9TgPtkZl5jv4Ioap71U3gjcw3YvwBRaGv5+iLl2J
N5argA5VrBNuf2rmD38/8738EUM23UYYSbymc5bqIGGCrTqDGHRAP9rfyE98SZcERbRd0U/PVAzX
frq6syZjktTpJTYCY+fbVMi0BoVRysGJXrVDcEFSIz2rtGFbNLzP8zZN1rEYH1FCLfcUT7hKifwT
Q9/wWtIaNNrVFnQ6DhIDAGsujIgnHlZfNfj5xW9nj/fJuBiN2VKM9uXsqQ4Sh3ZnVcmLMTI755Bg
sSVaR1zv1iFHTB0NEPih/hholksa+QnNK+dYeGx94gsQO96IaVIl4XKycxwem4MozrKpyzMGm/Jc
VNkdo06xd+GL8IXsiSBpiblatY9srgARKclQ6zop+lycrIx3b/RV/7aMU10yQZLG/TSB964yrK8j
Dc4BmOkN+wKooua7QEi/DLHZYO3z/2Sand7KoOaVw5e2C8ICTbUfd5Ynk7NjRuwRbVahkQMxv8kB
wtmx7q59VQenyfFAZbc1d2vKmhWVQ1mPnkSnjmmxriaJOD+cwhfvY/pOP/sX+dTeuItI0ANvXLet
UdxqqtKTggpvoZKlXyZ4ZIqM8HNd3cJ6ODtYK45kAgC6Q+B4drWyWAcwrleiO1OLhlSEQRUczZym
L7DSCDT4XP3YCuyiTEoE0ySKmIkQO8w572v8kiFiC6YhmoNB+7J2HulhpbB7oQD2lGP05hg9qcLq
ZhvWNzb4cdEZLVd9l330UCOyKsPd2kIhLd21N2A1cOetiuW+clr6FBl4lCDaUrvWrgvIrwEXjFbQ
N+BmDyDGuyKEuKa7GWamxvwRfrUDIY4SEoEotfM1q+NLzbtz1XKwGFHEl75mZux9CdMCm9A8/dP0
nQQnT1ucIUds0hRUPcg5pD8ZeszYWbsZi2uj1Z9+q22rEObJdChAex8UktVymrBje7jBHHHHH7xI
O+tl7Lp02+JwUMr4Y9Xt3oARt/MM/3Osg6XjapIOMZ0cogs+RIfnHsz5R08Blc5xORKHvMdOKK9d
8KlJ7hzkQcm7lDhw7dwgzhsP70arQzzXgwX5oWD9nEx1fHOpoaH+kceck3vZ0nS6ZpUn9ZrA9DsG
YH/vVE9ZejA9asOrPq9WA5b/xvJvEzaO5WjKTSX/nb3zWI4cS7P0q4z1elAGXIgLLHrjAq4lnU4y
NjCGILTWePr+EDk2XZVVnWWzn01YRkQVw+mEX/Gfc74Tf3LiVAodsiRZgTVohHCrfwWEiNae3oaf
jXaq7OaHmlTOo/Txb5lBvxmUCgizDl6hZSQHdbFYGZ4HZCiLf5CMZ+KJBtIzDlzS7UmlvE4YdwDF
GJKzXE6ZpR0FTPeNn6EQGkx/akmmXJtHQHTD2ZnFGKpnucPCcrCwNNOHGTItH7BOdrl56yh/+uB/
DRAfq6ZGVyPGoHzah2gZlCTWz7YJflZWk3Ezn7Q9swptz6PP66xoOwjnf3AQwj9wdAv2VvCtbf2X
BC+lO81/Sgsko4aEQ1FXmlx5+2pN8x7WD6rUKXKOvlFo/4MP8bDkPpgtnaz7Tl7cwkFgcChTLLdX
Sw6EILpd76pPdy0d/QucbLKUnSNXJi1as9UkpRo0Oug1rrhw8g9ZU3xkpcNOGUrTtRWGyZzAir4V
LnDBEutXp2w7vzl41J09nem7glfVJdNBK4RIjiM3RvKeOLNzAtapUj1rGxYaEKmY2Q8XaWOwluCE
L7B+WgwuXDLzJjqnk9hI2KlLQLPayXcoGbGThqDqoG2gsrxPA/tqrSv+2ug6F1Qjs5QoKFaML2ld
LvN7VoWnEkj/yjPLs9/wow8rZsAOVeNu8dm1JolZkg9AaqgHjMjL+CWV9VFinvS0WXSk6LjtEDzB
0vkKM5ojLbloXCv4BtNByy+YF4tLX9ym3DGPWK99t+B0QR7sZ2c80AQoj+THhciUahev95JHbQpj
GQZWtU3aknexUq01JYb9Qc6/eFX/0YK13g62LrYEUcDo2jI5AD88qowBT79/SQP8bsHY7yYEpYPE
/nLwnAQFdepQI+hLOErVeSd6f0uwOu7lpBuLSejxOgmD2RhlkvkTzWZAbeNVKNNuktbRzFrnZmPf
eBTQmqhamDaTV9fuNMTEB5PgoQ9Y/iKwP6iyBUa0Sd2V4DMY0Tm7pnvNgrR4Gev3orDbBVtKt6ED
FJBCa0TPgsFt0GpcebOYyJYShJs6iya3nHRY5VFOSxrxtbWpOWtFd95B7AtgtP2joJsVhCBAnGlS
lkEKNbmTz8Q0AHvkjCCxUlIzNvEz7wRfzCsWFlevF1gh5hDkWMitp5EStPKVfERqYh6uGt/w7UEt
qtsjC2dGhLq650TohBkvibHx9ugzFbSOqVQYbhmccToljn7CSCPyaXDECdZOLGFUFhwcuopxCDh4
7PCWhXAv4DvRh2C3GdVN/j72An3fBzTHSw1b42Q5zLCSMFt1gPZ0Jdb22JyefhNUO6mGmEEVZzWJ
/AcNTwgn4Cr8bPzWlBjldTzGi0Hxqo2E7L2CR4nnvIBd1da3sgvNI+yDE31Cm3ogP5g4X1OmcNFl
oO3A0lqoOdB1HKRsn6rNNgi9K14NSEUqVYuYe0qfcT6nG0wFvMo3j+DdKpc9BgNO6nsMYez2UXvQ
ZSddSDpMcJUPBwr9tYgAs9EUL7n7Dwc4jf0pV0nixnKf1FdrOg2BScQ99xGNguwzLtrxLRPBuKVQ
x2e5q8IVoB+5L8Twqx5NCUcIGtCHPuXD3AE4HJ0eK0Dn8airScqjXm9Ehm/I0NIdncXlqwjKIx59
+lgcX9uljn3FUjs+kByhB+ktAQ6yN58B0zigXt3H0FI6PpWVaxkklgIRGBv2YmepRVV7NgPa54tE
rEv2X/R02R4ImdiLOinSrR3DmVCKMN20VLezrOmPONE2RNWBPffKK9cSy2WX+KEEmNjLqgCAg+qR
l3mz6zLU42zkqjhmLEMUV63YneXKm3DdSz0LHs3sfI8njqm/5dswNeV1BOG+9UP0OTmpxt43q7//
5fefJbGNV+v332jm0G9z9lE2r5S9TTV/1mYznUzsdxtqlfWN0hT6W9MRKne0jzjznEeucYI1S11c
s2bTKm11bNqkOvptLNdhD/YMbcA6kEEyD6gH/b4nzvX7d02Q/sL4BW9sjgTRrJBlC0GUaCz3baF3
e6yzgiNGDpOlcys+SA9Hoc8awE+5KKVDR938iyHFF/GCeusH9Ip2DkyBykbgbcYt9gPO+7xQVh6s
/Z2aNHcw+YhQQX2RvvwxqJENJowjcJ/2Ozkk3S4RPvcBTDm4ZmXzxngfXDLwi6FKzsR4VJZnZvQN
yIKXJumuSZkfQSQ0n37qUOLm8dSMPQFd0Uj9jCD0DfoAsDk/014BJSCWpEBo/YGpxlhPykIvcOnb
c8Y8DnUsok3jqmHv/8I5/AmYgKqExD/JsknnggdxNFjsXapojYtMW/4RX5q3WNxyi8cQNUzdZnFj
fsBO5zlLGVm1NaME7alpvnonI0H/WcEME6ByDuTbksUBPCUAmjHe9dKjrGP+5fd//fdvRYeDtNML
lBdShDDLu9i+2lnhlrawT1Y7eVeMDN7V6cGMDPQrA60n+2k7+VLUzMj8D12fL9BR1GIqIAs86WcN
qh6xmQNkkhVRV0KgUMnowsum3QiwkbqrArZNlOzp2Ag5WwHgIe9krt/CkYqXIHBS6CJUkJuVQieZ
YlJ6iHekcrRXa0w6hqtB5Q4MrmdN/Ic9kGU2XqMSKtOkVZwHx7eiJPrEjW1NowmbJ+gIXyX1iQtk
kdr93ml1DBfaDD6M5POYBne7ZBzvm1z9s9JnExgcA3wqH2HCQQAjR7YAKjMclCknXE8g55SKmXGD
nJzJ0j4HFeC5eAheR4qybhQVAzQjsbBXmpWf2NFFh72jawnpzRKEfZhxaCAqYy4HoWwtPAuMEhQQ
VdHKNO/K8Obj9FmGlXdXVWgrqqNv7Y5h/lhM/g68I01LHq0obXqx+EjUxLN3XZHdEVHfKxGI5cQM
smWX6zpKaEft5Gjip1ZY35VKfrcMdVgpXEZ22ETObZ2ujdKL+UTTOJzzB8mgfiW9TcEGnZSTEaZX
tYLsYYbjhiNNfc3aAIJekhs/gATpgf7D02rnKvF8wcRK8fbnW5AQ7d30B/9at8Pag3rz4jsZIyKu
BBuLvl7cX3SLT9iJ//it6dH9OPGDWWXAGdaiBR05Wnsbx3ki9NPYG/FmoMAJzIHy6lOJtDBxjF39
pjSvqV0Pl6r9bApJr06vzR1tarzMdLDNtiqCbTaWL34dFmd2+IaIdbbMObm/2YbFUIyKT8g8gXg4
5NhoqJyWDViYS5Z7Jt1ySUKow5me5tw6xmhZV0Pz0kGju3Ope1hTtyqiKN1FedPsZQGFduKYtgxa
cy+tkZRKMzUfadbDdlNsvgTjnHOpM6tuI2nwTvcPPAbOMbJa9UjvGWoUGUJP/SYUHdVWNpJGO4pz
QUJAl1UNkz54fF4Qf7GX1HW6q7KAtPXkuZy3t4kX+tcENOnBmrIvEXoB0diZZWTK+mH72Kez1g7X
SScfQyFJ+8DTDoY9Pd/1EfvOCCACDSdVcH53nHNAO+ERirE2SuCcQdhsJioxYnC5tEsTI1MgvgJv
vIWSoAUVc7leLCkGItoZ1PuJl2XkD1oyt5oz0uNAiKLO9D1m43Efh6pLHId6WUygdFNE57zqnzwC
rC5W4Zp+2m/GaSTloEeLuHPE0qjFyPKYEi8vik9CKN1qHJU1kknpRmn4HhkX4ST2nGb1l2QvuGep
0AZMWe08nkLX6cdDM+UGwRgMBUPQoFzQ5Ksx+pSgA7qsOasJlVoeViOGNA28hWLJt0ntl5a/kn1x
FNM4JlspfWWXYdOmLdfgMpU596YGnuB5DZVFvjdstBSMQi1z/ehX+ntIqoLcbHhtBntfD2r81LwJ
+AW2kC2wq6Va64bLhpAa2RvRALhGeIxgo80SsWg4areNOyBy/uCQyobIUeTV7G2KkRRfv0x2CQqy
xv8UW8Emqvxo5wy2timJDbhGNc25hO8KVTu7ttX0/aSjpLSBgWrGEdKamHBb4yHlSoSZIrhGlXwk
OsP65iUX/a+gMAe3gLnuWgWBm3ejNnQc+7I5/P6F9aZsqbALGugWlUGaCk3QZQ4VvDRk+FcFFTEb
ODrtYwxsavQGIM3ALdCcvOwFSC4nSJUb/SSaI96aavV39uTrH+be/8Wc4koTfFNjJ1b/jecX6vff
87b1oaVlKW8oEXim0ZtP2/Oy4WCCd470qM/2HKfRh9Bid+yMFVBagaEBJ8tPiycG0w7N0cCbrfVf
vyqp/4tXZRvMZAxhScnX/MdXVeaZwfKloJkMZ3VTzJs2ItGz3uOduBmoiGP2a0S5UvV8UcAELSEy
3Qb7M5/z4WvjLs7GSb84L115ey993HdmvBuXUTMPYG7ezarEvfwk2gddWIpr+tTf2+f4bB7NVXo7
n0DSd9M8+tR0Z8XCTVvcbW6PBkvAYUG56QwvwDvZcv9oLNTM4ETV4u1m7oQDl4gs+oqd/fDXb4lm
YzT/kztbwz2uGVDa8XtzQ/7H9wSvgWhITLa76SJuA2W8REYIreQXShIJlBaIfh7HXlDZFloQpRAp
aFMuYovGILtp2veRdSxbcNLDfzguTjUNBIiGtxL5kL62nc37s7JnYZFLHSxoxEYzPIchzQ18PE41
9xhMODE0kas4TbHLi3gn79SbTGEZne+76BWYlvqlFmd4EeNnliUraqyylTSO3+xhgQFWbhz7dFAR
Z47hM/ycypP+nn/WPVXVu3baOupqFSkpEe99rG6UbaVOK/sEXHbBXYiCqfRJG20ArMsjDe24J4sK
pKS8+d4as5L+Ej/1HzX2q6/5n1cvzaO+28+JctXL+OqCFXgyBDkaNxoc5x94zQ8ckFG1tJ4teNRh
0ep5twWSzCmsUOUJl4e+6JMIGTveTp2kmipqM3JE0UeOfhmCb0gfNppmBrVJLrFSoXXyyfdRPh0U
0FuNFgrA+jXm3OegkapopdNr9q1CO8XPtIwvwW2uGt+ykm+TU4DS6p05yfA+Kw9x/+vHh4zgv3h8
JEqC4ZAjAP7/p8eHc3SsFAzid9FQrPNpZ43jwW5fbQCV3zJLvq9Ycd95Wz7HZ33vz8RWX+tXQK8u
Tn8aRsENKScmUHyDN4eCcBqfL+Fe24ILl0dwOvENhgUK3YNWGtGfSnS7BP2uNBipQeYUq7jABLH0
t9Ecx3yOsbHRjwGCAqbXR/ExNcvxm27f25uGVhjg+7zx3i2yC193VhNfLJTFND5MbyVaY8OKHLNI
LBshPmUjsN3HR8Fi4kadRjq2DVYtHS27CJzWglYoRilJ7vYgDGaR89RY5+5VvCkflnEhpVzd8hdK
Xd9o9XkDmHjSLmX8AkpejgsJsS0f140DAqHm0uDtVAi9l+oUIrs2CdN+9sWX3qQZCsg0WMN1+2bd
nQfgrlv8jJp9/yV/BD+Tn3Zx8LCJpy8cORdh+jOaZd+9dXLsz1Uznil0/65a30BvTP3O7LfwYRGO
i1dff50Tx7OgvOYCtGiGvXm11jRnIEv9bBCgwZY1EaabVSRcKoNes1fvHrwq3lZjCRrkpt+D3pGQ
eVdDsUhiIgVvbXyZv3n5Ub6JO9+uhqC3D998w83Tn+qmSz+AsgTUqWEm5Zkw3zOLOaa9LXY2haCc
BnoGO4vk0Str7Z3O535Rv9XiMziVhxSRnlJa/dv8BowJ7vSb8uKBOzfACpDlbrFQIh1wAMTe1uod
3Y+l8ZGUuiThMcRnH+UJbgsO+KKv3MSiPMb0RmvZqMY1VLsWk96UrZ2MQR4jmi/HlzXRtjragtBZ
mh2mgGBk2uw5mdwOQfv51x8i/Z8DMiRjVEmGR9WQNk1iOn+/WTLzCyRAMd4IX2CSLREZO/FE0rh4
qo9j6Jv/WVc5/n+Dp3D8CkoSplh8KGogxE/e7L16NI+ow8eLyZkfpnaKt1VPlFx4lJJfGN8jrAPl
cTsRkgrpIVF0Q8X9QNKHIEqIHJ4UOxmX0T2tMElMXl8/qpxiGigKK89L3H/zDc+7/z8mgnTVUg1N
s+fmD6n+6XRQQRWBH+mQfNW/sFQRazuVpoLVDiVNDrs69egHWIiAOaMV7wZXKYe98qKxmzrv+b26
jmcL9doqfzRluAkg8OWsvD0rb3nXsEiYx/qmoH/nKhIRI+Xg32ya4l++fkpJ+HnpUjeMP7WJ4KkX
WWKnzc5v5EJ5ATSZ5e6kf3XM0WnTibcliv9CoQI3feZPK6B54xlxiSOSrWP/nuTS3nNgryB4xVTs
9GS1y4EAyl+/zf/qZbKtm0TApLQM3ZxLUX583kOO5//5H9r/FmmtFXkZ0k9me+k2wKhlnXxUYE2J
YqBwnbmnkfZV9wz9YDgMdQ/S9OkIDN9OJhGTg6/Gt9yJnobaZMvfMjV3VlgHsCEWZeJ7PS5Lk1FR
HaFGRaZx/uuX7/zzyYRGGUMH7GjqQuVh/MeX78dk2M3JhJvM2GxZd5AuoRMDnF5qrCKckBCqB/uk
pJl9Ipa0S5kU73//7vefCx2gEy7FY+hbX21bJZh8Mx6OVAEAzBkwThXzXgROfQ5S/4B1tNyoBNLY
nPG3m52Qh9//RY27hK+vbNuCcicMSObRqyfz+Pu/kKy0Ffebhvt+d/DaGCzAYCWurRH9mBXlAWm5
njXm/CBnxXkVIj73TE3yWY1WZ1064b6ESi0rg0A/k10ST3inkLLrrT7r2uauSz+BJDcrleNnUZBy
m6yMsTUHKe5LNt7kEM+Ew4l6EQlOVUnFLhLnQe/iHs5GQYH2rLMHCO7JrLynswYvZjUev3aEeINC
385afT2r9vas36sI+aw96aqZtf2bPuv8JmPS6dHN6j8hGTLezuwJGDd//VMX/7QYappgIXQs1kKT
aP+ff+qK4TfYfMOdnnyUGXgwdVPbTPHtWvvirJc1AXiY7ts4xuW5V46kA39hSRMdbmJJHMK4iaRM
OC8DdGBpJ9JsUKbaqsk5KmLHNXvKZ1U/gN6I+jbZ2VmLGD17IvCWc6Tl33wz//QIc7bm8GwStCRt
qTt/+gRaZVCXvt8GO3GSNvp74A0rTsHKROhNc7yTD0StjERJm02t7gsLCVyn12IdwQo4BnpyDdt1
k711wiDHe65u3Ssniu/y4/+e5P5/9JYBzq///I/PnyliTVg3Vfij+fskraabNsv7/5y93X5WXCrY
0n9lDSn73U+Wzj/+P3/Eb6X8m+lIiqVUWzUtRnd8tT/it9L4m2HpGDG4BUGT+P03/yd+q6t/A7ss
MAWpQqIPqtxUaziCfyRzLZ3nn4EgO4wuzf+X9K0m/3S/I3BLmFfXHJN9iq4tDhn/uIrGGkfDOA6y
TaiKV/TCtezbrWo3/SMPFUynXlJs+mqqcEvswfuIRQrDxqWs43tuxP1ZBkxLoGR4Jl6oBuehOE6h
vaTaTiwjuwb7YytHS5BzFFFzHOMBu3ZurVPx7jktWbcRDbWqGc5wP3yoY5SuO7S+ZejkzVUb+/Zc
w4CZ8viUDTXlI5WWrQYBTp/0/nxXhP/U2jCutJ5zUKlT7jF5cse5DaR4kGtQBgnaWRP0+3oaslXt
yHTdD/aK700/1+0vxRkQgk0sLXXbcMueOWPC4lpmDSN+DYWzfYa5n5yUSbGCbtWfQBLXpZFPJ6Wu
7m3T87FEq1l2OW43/AjoNda7wld/ayqmYUBUAXxo2QUcd75MgCGtROwMe8CJzxr+wVBSP1+91oUg
AAFe0mZo2csJKlA5qasWICO6DFHHyrp6UInK8uLRbYiLhXmaRf4XUbptPrsKqaQOLEi7Tb6Pc6ja
U1kTzIily9f4MhD/ADFAZCr1GKyUAzs0O5kh0O82iHGgBhapKkPHXEbGjrOUbk7Y7At7Aean75x3
J2QMSasVLhc6wOlbcp1CAtOT2bsmPJxs4tj2HeRCGPW8V5gSmGZauLZ43+M3y3fo5G16OpGMqFz2
lNYaLZ7TfoyvZmUtk5IbRUX8blDCb2OnbSkuQUd2Lhq45b1Rtb+8CEo+/zbdQVy+aYWP2Iz6ASiw
8iNVBFWMyXEY1RFaauOilY5Mu7RHGF35xr9XuvaWVzG2yvl8TFqIMgL40irqSD2DVQmP+UuLxuSF
kW16G83boklMTBmgyEi5xVVrbkSLbgjVwrKnbSApHqbh9CBJDvmOxSiwsh+NEX9YpoNjOMAvbEQ/
a09El6itfhpfVUUlSjGiJ6iYDaS6HitKWXzEPX0uZfKED5Z/gkZtOHvNbi6RLD+x9N/C0CGMHiEK
AZ3xNCT+iWyRakt6lAvsx1R1fGX85HrefoWKHfLhZllEq1rp8OrH2R72G34B+qQUnX2tttrNrM0E
+kwC426j++0tKSrUwUlZDWUS3Awa52ie/dGjq7mGkpgLIzTXBeDDSos0KJ3euPIaA/0rotKgUx+D
33FjmF770IRFNlVsntnFbnE1EjTisMPHqUu+YfWK9/CsMVOqfODqKqJitQHmoVg3h5tLZ9pfTMdP
tChA4RpwmbKWYAPQyBCUpJekuhhaEjeaBnLfi4svo2/rVyMNfiVGUL9aNqKQEoVXhdT9BqAAVim1
7c+gNhsc3NJzyXVmGHzbh24q1dqbCH3A4NaXI1eQdYW8sGDc+eInr7amFqdeldGmaz+LNs+vHvVy
5M9ANY3jnENXXfqnb6PXJbspGK1DkPXGymxb5OdSnCzfTDZtHzguHvlXg6f+WtntvfZU71g1bbzK
RtDjdWeePFxhW7+bg4F5u23LrNtS/cKsu2Jig6yWrQ2MYfuSETtVIs0jnoUQr//wksh7K2P/RpMC
yankLTWnxg01UPjtpFp7Z6SLt/ejt6Jrdl5MrwCHD/XUl753Gkzxi5hbx8fCDQ2lBcIiH4ZKwsIL
rkIU5R410+DzkaiopyowwnwoNh0wCIYMKSNRoz13qWyPZATjoz0V1lKMIBN7u4I7amuM7htTd7Gk
gjZsbULEfsG8wQEjXJJaGWi9OtisYouKze8yaOqhqsYXB//uoc6udhNIt2+q4NBWYEYTc7DZNry1
rQT6IRg4aWqxsgg8TuI9hkOTblMYOhEN0kwrwhQzos/+EQcQC1o6PLggQhAkbwNQndYVZKPvwkge
8NnfrYFJX1cHAHgy8VKe235uRVHhbqam8d638Z0baMD0Hyp0Y5BHxYTTRNoPXSVSV4A29okCL3IL
Rc5SQDuMoEbVQLYw6srvDXvBsgbLLqbpRRA05hbEEFNi9Gg9yVsUs/5755xyUy4B3vc5r7oEbTMD
vOyvyPrGKSVaCbrHUIlVN9cRfrMR8csG5ccqV6zZCiekU+MpzKTctKPO4ligTskKEGNffNGg+tXB
cmQei60UAGuYfhBUf8lCRCTuTEtBonpda4BRIfrcWJrqdTuS4dDML7xl/cpS/fdh1F448VS7ajBf
fW4n/G3xwo6Xr3IuNOOZLOVHSJhzUJEzkqJzsxoSwejMg5sJTHyzrOk2o5sLzSo3WdyKT1vN30xF
+ywKPKqeadQLjcHKdNSGDNVScWOGfnke8vz34wSxp3yptUMfpEfZvRuhcaYMb1F3+Dr8knZHmtlZ
ohv5ZSADwtjGJxBVDGZ1inX82OdRyaY7oWfu4D4+YVYwSgy0+W5QQXtShoE9kZ+HApdpM/TNtGkJ
1UbdU03sH6mZ3VKzNZZcMONVAhe4xgGG38bhj2qkLzNx+CnzsPsU3QBWrd5g4mjW8Fn2NaxNwJGu
Vs8CL2FdOLWhy9qZYxDN3lnRBDdAmbgxlMaqDaKNoACUsQqgrCDCY9Sp8bgy9LhYQW31FomWfjeR
EDKoYaGECxFmt1I3+0UeNJsw+IV4Tqc8jY5hxM7f9ET+UXwuSl82jLDmxoLa89ft0BwVFWa0zag3
1EDOihQ0eajbBy9XzgFJ0RVDGiy5Rk37SU9zF40ZZ79TkK/MW6QhvzVdD8urYy4Eq3erY35aBkXw
ERFKtENa0L3aPCbetEr40DdEdZswY0w/OjejKL57Ud7O2DxzpcFNy+zgRi8cIQUPa1xFzN7IlV8c
FsEt6JhxpoGLKEAMDmjY3zP9IurhqtdF4Mrc85c5XLTA/GXY1KaVGTUhDr17bhYxmGrteMepelrm
dvfO+TNCWfOB3rX5TlPUYI6R1ic1bKCrgELoUoW7bE50QpE76kHkSzC8SJ/mKcdG8XE6BTN+B+U+
qX4qlHQtB7gltf2O+qXwlHl4YWPvi4ZMSHgUljjBr6qfJrz+5g5HzcUzYvmU0afSDpTmID2OiNRj
K401hN/xA4/YiizE0fJISxZqNGxJFGvLhqrZqOPv7TjZDjEsOUFF1darsxcrJb4KdOaizaeGQY+p
IckAedN2tQqZJMFhp5gn3RvgRLHP2K9G4Wk4zFQ6xHjzvCC5R6P9miQ31RpAnaFJL37/knC4XnSU
joDr/d73fGDTNgtXI/uKklG5MOI30d+DEA5V8itIeGxyu2CqPNn1qcSxXuJMXpLJxFOJhS4Y2/FQ
0wqZmWQadGpptpk10c/a+SuwrBGJZTU/idbA6uk/OSIHOx9YZIMr1RT5M1fGx2Qi0pqB+UWOZ8T8
E9LSOUZboAFi5af+qm/J27YMRzFFYRGsp6R4GIvWMgmz10evGOyZtbwl0UHTIurSRrWSj7BPqoPt
s/8nAc6PIjLCTQOOeuGUZPEaNV7JSEk2jm44R3Cww3bgtHkwvB4TGuGEnQNYHn+xRyeZKG4h7Ivq
Z+Up+WHoiM/+ztCSuMF9WLt9GCS70fc1CKcFmHa7WvcYTA5ovcG6NaAf57b2oSZB+EEs/+aVQ7+q
JxCSqqcATsF9ycc0mm6Syw2owmDakWxaxqODgqzFV5FxE8kTXeUTFGTLbEIGi00KUEuW82WhO4z0
IDssJA1PUTo0595OBYBnPte4wuINrcTIvTKIjx5cziVIDZKmOMTv9cp4KxP5nqQTxoCA7ppWWQ7Y
MCk3KkhPTWnJ4agelxqeYaD2xdkXya0dRAS8QHC4UdTvIqHzY1JtoqKNqpxyEqKsCODSWsLJ1CGa
UC3C6jAJeLBW2w1PZxge+ArJMbTNQ03U8IzvkecccDkuvIC9AF8oGy6jxN4RZ3zUcj3ZyjfcutfM
9MQVmWxyA0NhjQ60rdHVKc3NGo2iEL/dua6Ap9j8mWA03VmCtSXvi5OCywc3TMWd0ITVnKf1NbAt
WnRFYa0DClEoLM/piiRcAyQ8vgtlx1EzvqBbslcWCqH4yS8OGjvZwuKHvO0TEWwMo1nrMsck3XAk
jc3fj1+xpTBgooYJ4zDFCDini9osf9T+xP/CwUMd1iA5eMR2ba1X92kQdITowTI3jf5hQCHc0KXL
4UbFwRw6mbMm5+8QbgToWANribXcPoUpjYGE796STnXOWulA1MpMV1aMu33rUtWL+Y55yRR/nxST
c3TKQD+JaU4NM9qSo6PfCbjr97CHyhPmP5lleqtK2tlRRPhCfRvYXm3yHkCZP/ogAJI4eGqhBiAp
Ds2d2UXpGz33blY4B7UzxcGh/YYGgsbfDgkNVizn2dJs7MSV9WTdfF/l6m9tko4oNVG83OvGK147
awH/xNgMkRw5O9sIDJqPHST/VIvWPsUYUxu103H+pdky9HXq+3g2Nlmp6Ts/RoRtY+WFZUr9BKOw
N3TuSYzeELLE0JEwoxDZpCamilngmMg1Z2HkHZnPyXUG5hhpbakfpVTeOc3Kn3WUrRUKKxeAwa1N
0RcCwiGbwYC5aRU63KgLqLHrlk6c5e/Q90DjNMWfc/I7U2kCnDN+XViIbw73PAzn8ruToxpLMIfA
jYIMx6Ci3HK8rEY1bDwtsR6pNQ330n7NNDxwznDO7Ww852FP7xwH1HPf3+zMT7+RU1iDy6VIItSc
N5H0Nz8wil/mmO0d3qf3wPLXJjVYDSt+z8mSA4YDY9Z1wrw4dUUj3XSYOyt9GuW01uF8o3n5ln1C
xSkHoFwvb3FnKLtiaGmrrG3XMXLJdqEy9I3BPFB1+gwKxfgg36rOVals2RaO9LxZeY6f3pnsHCjp
jth6JnulYf9fx9SLc+IdwyufKAwtnd4BD1/IjZqOBupqnzykISMQj9R2RlXxKy2s8YcI1O2YJ9pP
uok4/CmYkTwmJbojurViAW2ItHB8+gqDX/LT2nrAxjJvC8XW4yUhYIXHRvWJumGbooOsXYWplfOG
4b7C0KMx78r1rV6kb/hNsfU2nn/PlPKeDzdz0oMvnQLP8lfSxQYWm2xw7XxI2JtzhhlxU18aJXGn
qhlpNtdg/CCpXAob9V9h0n6R+LYX4xQx8HfGD2EGZ3/Koo03ROjytTmn2fyj5ce0LfbQE9PKf21L
GI2ZHX90WaZt9NJuN3QeYBsXXUZKBD2p94zyknhECUognKW/4dTXP4GLcwU2LYUbvrMdQTDQNDZq
W07y/UbkBe+ID/2aALts4iNN1jblG9F8Mn9hbBDcJw6Fwmo4ANOvu65iRd+wCKuMNjwW7SQ8qqCZ
Nh66g1uVdB/5KV2tUicBJnL6RvSxMBaDYJaOC0/jLJANu9zxz83ANI6TzDHBerR2atZDm34/wzam
FV4bQsQhclgdKoBGZHoo4HoQvrI2UiRbcxzCi2eXnKMR+xugTpCwTaKYZQJoFAj3MrIU/RJ3W94v
81rBqz6qunWtR6W49ozZlv2ELbPtBSN9ChlJMQQQZVtGCD3tGucep2lDhmlrT8JZm1XruRTYR5uS
5M1CjLryCu+LsC7tLaVKD3NhUtuix//F3pntRo6kWfqJWKDRuAKDuXB3+r5oD4VuCCkUwZ00ksb1
6efzrJzpqR5MN/q+CyghAxkZCrnTyd/Of853Zr33yyDZayb7VYyIeaJNcUIGoL/LkLDLRH1iLRls
DEibkw8Fvmb7tusLu9s0aAjY0YV/ZR/KGsXXcts1ykH1Me/J47w9Ed9pQxo2Ah4w2aGaW/9ckeKH
UFPwoL9nzDGuRuiYu7JP9avR9Ycmnt6XKMreyGSg5ZS9c2jtDohx7U77xjZ2rKqX0M8M1MDO3WZz
lIc+SH3mj3XNsudgOXYd1v01sawfSS5paUhOHJ71NcBijX6UVMeFde1T1/ykWNJaQ7CpQmXaBu5h
vrT3L0vtlGxo8YvKn4KWzEuCYoOgWo88hbgQnKF+TgAA9jG6ie9Rlh6Qp60sBEUZzwkFBw5C0909
O+jkzoHL7xv9ztxaZJW2wPYPvR9UyCdZdowYPFaF5+p9Ow2rmc5sEgIlMCFzCI4yM79ZrVI33Js/
qK6F2deniqOl/1wAlpyWSdx6Cd/Uipe1P/loVrSR0Gbv6ge70OOZZkIqKVjVNZ39y8dq/KAAtK2r
e3ho7gQuUeHVVwmrF/OPTbTAsFg1YgfGKxb86LE314pevFZDF2wxEJJjtk727AB/MjAVp/yPjKgp
N5bXZWd71nl4L4rR5rceB/DoSp9mkxsTuJgVgJt5VeWWdQmk+xUhrgAQxivkFPJAL4l1kO7gnbLG
4HcxrrMqjGmEKbsPSzfDlq5ll77G8SuGyL6rq4nkDJA1h63nyms4co2m7x+s+1UTZI35hoqGm1es
cpfOD/dOB7HJMcTVSJ2GcPWPQPHKLNheKK7a+9Xg7aou8TeJaLayaHEa0Gizts3ZDCX1qasgNj8E
ZWO4iA+0PcsnUKSAOb2Cid075r2etk3BHavuAEKkgf4Crk0g0a36czBTDznqWp9L/1lNtKP22MeE
G90oNRqOdsBBLBmqZpvbDSZep2E8aer5PCSckVvdkTWy5/zIfZ/4SwH0feogOq5M+IqNyymjfoj7
angKfNxiftPeRjwit4QrnXfMWpctes7opQ8JrLWNa3XJBe2UtktnP06otn1WY4BN5YeDOHCZdaCf
v+PIK/eVpI0ppYwZ0k0FArkiZh5HLkzxXbAUf+IsLW/zYMBeiadqZ5CFfpHkr1U91s+QLl+Q86rn
uQ6OnmXi7gyMAaY0E3NpqWdvAVnpJLRwqCzGNzYR4jLLyfrgAEFmNvm2yr/6M3PvUQlhb8RgCSxE
/JLq1oD4ru9wOUXJdoijZh+pZPmpl/dgGuUlvv+VicCnQZ68/vXFGqmXPZUUjz/GGY1LYlRyM48M
zjERTfSUedm4Rq/PqqDvI0faWE2EzjeT8PTRHZQHaYPjOJdIyDoAKqHX59cyOpQV1nJjKfKbvA/S
f/2Thoptt3W89zL3mpuA+kgQSLIRGPcI0rwFszbXDQuRZ/dLJJHmkBn3D4zo68Lh7YuguvwoVCxo
zq4r6GOQa7yRI9AE5YNilzM6aberxuZlMYz5OAfpq7c05i2iGHRLej/zXPlaLk8zm50rLRDGCkoX
sVmN5Z+fLttWgmi2ky/RofAjjMt9SR+Vt+38kel4THniCczLkaJkS9a3uQI/1NouOV8/eIgHUlyR
aZHnaesjypBY1ffyz9z9yHois0nlf0HxHm9mRvC+IDs4eDj0etVe9dD6q95m046nX+24YFSYwKeS
GTh3d7ZIYXugPY05JRUhQWHa03KY8oyI7RgE70slPnSdpOdqps+ot70zOeAfS1olDCLenh6K3/gd
4kd7jA59TZFxMA7xsSwVbhUikWwsbN3sC5k/yzv1+68vYwL6UhOWClPln/KJWTBO8m9dzuV5kePN
9RuDlh9cu9XS/slSBYNAPneV94qePVyTWjt7BN35IHL66GlMDBlLuaXYNiVsRrMZAK3fgom6aJsF
39VSxUnZdC86E3IhDXA+x4B3Pw7SE0DzbOWDPz/ZCeMTx4tQO7zotUGvgoaCMNgwI92GG4E5ZjgS
bH2vqCpxdI+SLT9hqMmgawBxJF/3DbdrNdXsr5yOkcjlClJp99jPRXRb+uyd3G9ydjKIPIbkIdcr
WsLmmaZFRrZrVA0H276Am2Ou752LbX3YRj7uvNx8idLZfipo+CP6OLtno4VuPrsZ20nTQMaZpq44
2AA1+Jl5/gwgVSUOm0wXgqyiy6EmVluT378ayml+cs0s2sas4sh2IDs5egy1a7wZdmnsoWbkIXuj
eKOtMQ2R3PtDkqnjRF3HpzUT/lc8JKvmSp5p4fn15jP8gziub+4E+lPm3RtQ+zq0Y3rUUsvoNrG9
lIexH5hBRnH2e+PJrCv30CgB1TIyaZVhp+g6zH491BTTYnkQdN7JNfz86Jp9v42GDgOtD06Vouh5
y437asamfEx7d0M8ul8vVGi91iOjn59GSDTYbKnQwdYsrAffd2m97/M7ECmLDlHVhOwEtnmPSm0E
9QfUc2Nd14M45KTNOmWOG34F9hikZIjeBwesoT3LD3xcLCTr8qYFm6Rn7gSytqiEhQ45Zs7em/2b
KoHYDrNPZqG1rKvhEJQxeJDuODoVW1pivoNua5A5e2mF2ki7UY+9a4Mysu7IT3fLLqAJPYtrOpnj
kVsF8mbd9mJjMUluaPdKNhD0cKtSFdGinpVss+6Til+DKvASB4p+1n+POIdUbg4vQKNn9NUy5dHt
q51Hmc8+tYNTDaLg6i0OT2SbIpDIICddzz3fKxrBwhRQd0ruy49wD7mzltTILGyGdjnWZZ77y8I1
G/HQybK3OfJhxJrOr7+MD//tEfnPPCImliTPxqPx/7eJrJPP6juNP9vkX5wi/+e//Nss4v7DJ/FE
BS7kddN2fdxNf5tF3H94mD9N0/Vxvd1tH/8b1Y5XBEkYQwhZaSkD38ZE9LdXhH8Fvl2AasdlJHBM
uf8Vs4j8V1ujZ5s8sRjKnYC/hYmr8e71/r/8gn3ieqVZZjOVtQi/AwqKYuriOVyxNVxB2jXXrhvs
RzMXR3+JjIt5FwDlXQrUaILtXRykGC07JeiFCbqhdRcQ2eTOa8vAm6UBoW/qDkZjKtLk0fFMSbBo
rEN3wPygqucJ5uMO7k+zddD9CLsN26FU8QbptP4rv+dKSVls3u+qXPydDvnvq/s/u7pdYfukHfCu
/UeXd/Kpddr9Pxf4v/3H/7zCfUxPpmmbju9LLifTxW/0dxuB+Q/rn0Y4jpJ4ou7/5m87lGX/AyPU
/Ro3A4yeruDv8vclLrx/eDaXpe/aAg+dR6bnf/4Peh7i3/XDPy3F3b/79b/kkjx5bxv4N++xx2fO
8bi0A8vHF8U3/Hf+QhOrSc7/J8QZp7hv/2Bkg72H0gAXZujr92ZuGYUdUR+gUbWzc5uSqt8m3hBz
EGyfRAYap0hE9uoEJDwSxuvZSuSDbWDK6VrFrnk8Vp32b/B46/M01Vtlkf7KLBVt8/FP4AY4QpxF
8EcmdCKo6qswKXNKYRfOXWE9TIQDZGN0Z+Q0gHQ2dR9O9pbc6zfcz2gZfPrtoFa1D9QJg6fpCygN
JhlZ+BjmHygd9Bl6/msb+W4oVQfyzjGaXYqFCTy5JqDOG10CUkmYL2v30XOGaNUwqhGhkz9VStcb
FJMpOjeF/cMu4mInsi7ZVNXFnRq5QnICfm2xt6t53lUSOyOtdzC9hrMvwDn63bZNl2nVsaKbkwXI
eDWcEPRxGzhrk434CgPry1DMv6cM7E9wTzAn+pUq5mLfFYi8cURHqnr1VHpQXSF3XoqJ1hogpAwg
mNNM65XoJO53L/9Ec1abZBI2m07r5JxhI9NQ6/6FRddAp2AN0T72J5Oo6227Karkt+X1VjjIpV07
KMvbceCVdHrj2afyNCoqht6oZAUz12czosbRDOHK3mpJihAAOzv0dGOxHV6ZLXenloVkLC0cc0pt
tay9XSxRN/E0g/7MOUXahUcfN0H1uQkY57jQOL5Di2C5H0P25ZAgqcEr7tgUDLtd0+J9iE1QfMFH
i2knzfNP0wK4MgBgwb3Q03FsbASXUGaxKQXFZlPoV4FZBt0xHTLNthzT9DsYj5z1G94e2oRZsAYB
+cuBjvHWHLJwaqrg0Jcum776UCSBeZzo8tQiKi5Qr9a8y9OD2VXVhqCS2OOW0aHFAnOAa/bF5+NF
BvnBkWb72hC92dBCVD+R/XrIRSCPLc5lt8S92qiPjlc8aZw7HFhEn138iH3mZQK7QhfYi0tq6cuq
07Xp1M3JxA0VR/ZTG5POlpm0dlr2+Ul35VdzH0Sxh8wHmqCndWGTvBkWzVYniQnd+oWLSGlQNhTH
46mY00eAtlzksZc8dguEJVXRSSSjeNmXS66OHKYKhCV0SSa3cdfVgmw8L/VgVW8VoUQvEqskyEKS
6ir0h/qSZzSuFr+gc1lbYYJSdUfa6iKOr2Pc/sHGcnV9Fi28Qpwt6g2L1hJ0H+XkOapi5fb7mo62
GDvORlcs/pXVUDqm9664TRSz9yLecelj/9PoImVHTBeXmoLr6NXpsS7S8WRzgWo/zfke7k8qNyHT
Y2lok0CSfi3YRTTk2GSELa/vveAIHPfBnPn+rnc3XqTqfUhY21Ie+e7XTJYsJooPx0Jei2xzl+On
4juYEyyf4Dmo3kt3JLCWZBxCO5uY0kKduBe1J8sC3hPrc8eNwaspU2Pc3vng+2tJHMidtuOM9OeV
OAj7oKQ+2TouubxRP2iQwKZcXBveTgUVyoLMKTNBm59jlC9YBm9Lll04d6QesDUGBGpAvWRnYDtL
hvGtgUO1FymcddeD+22b8Tkp0hn1p1B7Fe2KLnIuYzA+lXNUbjveucDrwfcAqmqNHX1cv2Baxbfe
KE6Db4svD3noDhU4JZym9/dmFUkLFitI7ESxKMdDXcRPNeSfkz/1z5m5oVWrvSqvOeYejFqlAjJ5
GXT0yUZUM5ZIH6itBI1r/zLG7oBF+BU8wc9ZwdvSCb1eCQXfRXvfw2BaSZNv2SfdKvHA0/qITPeu
97AGOpHdCfZjUHibBdadgzkuG+FRTxS6g0FilcICpXYbILLVclRB8cvvrSdaOz7aYfi2pvzSXJST
/+pjTbVKhyunSd5NeawXCQkCksRmxMO4xqJL0zkwBOK3Sp18NV44kBYnPQh+8gwZphcLXes9bwOx
F39dYC8EyWYR4o7euqGkyJLWCUpgILQH1NPZcXrsXXwKuou+B3f5PU7ssWYOtLEJo6uvcXhxfseg
r2CrzD4LV1e0GzmSOYPT7JDr7hO46sv4R1NPO4niDcPyk+TF3zEYxuvMw7dljF80vdX4gZAJ+rk/
UPO3ju4GIIdV0To2qcsWrv8KekiGtPLyIOifsJIYKyH6NyPQeyvH+gMIfuXrYCRdm1Pr3bOKa4r2
GPnTyTOaYOM1AeV+TfwYg5KE/5LrNTslFVZJal8o87hQRdvuo8FxDjQ7ngr2QXj/p+9cQiq0ybAp
VdtvIkHj9Psp/mlT4ENFXwW43a6Lp3Z08c6CkKdtFJQXWPffENlO/pyhFEcSKImhj21qy2Pf0Jwy
GuOD0in+hngi4Bpk3aGQMLYdCEq7xaPGTKGrWW4NneX+RTSRjWWLbr3qPep8QDVdHw4DT3oj51nh
WUi6g3ABzVfFqY7qGiCjNRxUVfmhQGfb2+xCx6EAy9lQKd4MjruPBLgw4RTdW+eWYps1HSiE2rX3
btv0YSzNr2QW1cuU/EbKxGjb1u7VmcyFVCe4HuHD7Y7rDo+fH20Je+cno6jMc+UB4Z5HbOjcqOTJ
m509WTa9hX3SnuB1P+RREJyWWP4eFnpiE5TWrAdZZuIC5+2fMWHaAU2S9VMg0uXqtbdG6P40duq7
z4LsyGNuHaXNQwX0fwuw66tsf87mUj7Xw5rndX5x2/jW9Yi91aBxjZTuukGspLq3uvDQiJ/MmH0/
r/U21aVLa7FjPiAE/5R3LFKTFDvcBj3VS6NPhVDgh3E+PFOLZdxAQc7YYpeN4LpaGyZJcCs3v52t
EMu0Z6+IzyenjsUXon0v4LPExsBrUjtAerP4PbVUix2HCkEAuZvcawMg7YD5R9tbNjX+PYIwqbfS
mdVhqHWNU8dqYddH7OMMszmjwLJAo21wPQTzcgoS86urln6H46I+6QD+sEe3YmZCwg0sz7jmUj6M
hl8dZ1XGN7S1trOqMCVSDKTCO/MAi48kJbfg4qyQ3ci0miOX4oNlhYb5lZnGWRf9IyzRJ7TGbRFn
l9L33hyYj3H7lU/xBoV+r93+Z5m574xJ5FhjVBwNsW7QoWf/TnNh4lhvXqRgIzPCylmnPXHzRbbq
gCjiP1j2TOMvazwqaWjmcnE8EjoSD2TWGf6G+FwC3IFdPj03C8NeQ5X0tYj8p3bI6ie2Mt2xskGS
mTDotnZp25vcyOMXiGdgEMdXx+o+Fg8UDb33yUNgBT9dUyJSi/KRjSEdN1SHIimVUaiwiSCmGUZI
ILTfB0YarL3K98NkiJ4HfPYPPMCPMhDXekTgGWgxGpkTz21r9rcs6KHpdoAtvQGrf9qA+vbLXl2n
gNfbGKggzNvKeIAW+RU3s/keVGyakqG7TLGD9cpI9aU2lm+ZNwFlfsaGtrXmsZSeGxYTDTtMmA0W
Obd5iskCrmkSmt4iPhEsjCZxFEbx2oz9C/7NftOzS7Hq+cly5RViE/dH+GXAm7rfWHD0xmJxtOlm
+OyxIg62ZC1zu7e5W8/V8F5OCsWJgcEwmCVxBpzTAX2sEsFrUGEFdsvkw4pZEyNKhXo2f5aDgp6V
zHAeM6herem8Wf7wvMw2Y7nVrpMEM8dkRg/soa+jVq9RMO+wJ1/EtORv+bQpTGrGyrjCfNiO1jry
sAE6Bc+VijEaC3JxRSH/JJyz4aH028s0To0BX03iTkDSG+gZuMhmG4d8G1+sdPxDDSNaste/FeV0
9n1bQyoHQuTYEPsrUv7wdtZkrXZpoygXRfpg1gSx6gugJq7wcT9M3lrO2bthsOl+C5w0PhNOS3ZN
wGdYdgMA8oma+QX/68rpWhIcKQTywJ8PPcnkqGvtFecKihYW/2qMK25fCXkC8VrNqtqSS8G22F2A
i9LeYtWXgE7OUEuG3ZjjxCiLdx0RxYwHSu00BuoK9l7alE9Se2LV1dE7bdLMvu45ncuXXEzHwstf
LDk+M/mREsSOPCQU0EWKwYhJLZ/Gs+P2HzqSjAf3YDjXPyHtbG1YRvWDFTcgHeTEpzFOH+0G/oyo
c8GGjMg3Azz3kmXA3WPnJnf5jSJYcU6nADyZp1/I2QHOo1Uv32b3Iu3F9kqsFYZ9dFXXUCfNMdWm
5xVpCZ13qvv4gWYBTNZkJbb47MdT6Z5Mncp1k+GnqQpvuNQ0v3gOvV5sM44tj6wd/GwGgtgdbiXo
6OZe49Tby/gwZuxhre5PSRjzVMUBnEjeYsdI/Y0UQj059y+tNX3VJKdAWJbsMoeYdSkS2A8KtvZt
GvXU3bsvjQUBqQgIeuR8irkCh3OFeiyb0Tnbwzxu7KyvN1Yppi0RU+5dKq730xRRC266lwK++Rar
YHWrB+ckdPkl4VW99Tuv6cQFkYKYxgTyfxmcl9YVd7rrx+hZb1MHD37iTJHX81vmJJ/KUmHA9hvv
m/0eRaW/z01vT+fnbgQZ9J7FrrcqdYB3dukvY93qs1/vtO8sxwVjYBSX0c4fh53OMHrIoILh6Ksw
hzdK9RZDs92M1zzHBWj1Y7ev7Km4G1bgToh2AJpLDXc+3KudYCjy2DSb+6V+rmNhUfsRYZJQVN9Y
JUteP+G4w+GQBfY8Ty+GU/5MiDHuCGC8gylyMaaUJ8sjrjoWIj90Zt2GhdFlR6Nb7FXXWm4omhF3
bZILoiTK+OpjdWTx6b45jvA2xAHAurek1CwLhduY5k1B+80x44jbVZyowANxAo+s9iQAxGcR0kWz
QA22kkWuhDQEqySWUYFJFeFfrJzsZzW7Q1gLVrHd7F2xjmKO86toSx4mXo2pni4GaQy6j6mx73LA
B3I4ZYuq6RQfx0sWSwCEkqUFRIFzzRY6NJ2BYsSx1Tft0t8iHOMi8J6W8KgoQKqwKYAvDKOU1aPy
ks/UiZ2HKh4KnD9B8aN1DXtdMt7v8kBi4p9HGPv4xlaoZ5+KAR7oAW2KEt/WwVmI07Sc+alobaj4
GXMrnGaZniCpr7TpYLymY5laCw4auPlv+C3om6VG8O62ISVQgxfWbnZpdXpsJ/i/0Ax/ukG1i7lY
krzQl2WxnZ2xLBVmk4hdTdnSBG0WxcEfnE88Duo8idZbE46M6P9N9MGjRhz37WuaWObWjqAbO5oz
cTZa/Y/+zlwzjKr5KIYRksxSHSzbscO2Tr7LsTCO9DhycbLcDsK2XJwVxzeRNe4HRDco90vnwjDy
LT7oDtDDRd26pLxVA1i0bO59egKFTWMTJ/ykQAppytHbuXM5vI4zDQzxdsqRMDi1tPDbuV06yU2l
3HxGFdjbODIWHqz43rLAuJRzJs7TOPvH1o7P2XSX9vQ8UTLDK2nb2NgnziVQbzG4eO4t1l22KUuG
Ulx848ohwsvxyRcnrFMh3uPyiNZUbpeGQ6as2Q4RPC7h+KZPBfpCmROm6UUOxbpS3kZDmdhUJmai
0omwkVGcw7gg9T4WaRuW9zxlYrfjRtQc0lLtvpX5LHFYoQr4CaB+1pjBuUWaiaPCgB9ejBhW3RdT
OuWzx2faykLVD/MzC1a0iMVLT4n/KPhUQ4RF4DMCJknZVqCAiiPZUCArKapRFxnxxs2ap9bkWJnA
DNizH//Q1qRPuh+lQhn0ixOXV09v1BvoxdibP4H3d2iC447gD6czMHpLk79AdnaurMtAb3PzP9NW
SnzW4T4dZ2dLq+wM0W1cMYbEO+CquUM2IMMmdrFFui09u3nuaUzMDSd+nO37Ec56JusGPN2S77Gm
L6qQPKrmJb+6dkQOUHDSndr4Tlzpfhv3n0gN506YT9ndiLa4XQ/zqL/N6WjvEvoRprRichtKkqpY
ztbKMQEFWiTjs9zQDywc994ok4NTYqdnJpoPtp8wIBONXOEc4PemXntOs/EhMwh6edHdYRWMz2PE
WlKLZVN1zbaKPAzGc0LYLzBZXvJ6jXH5TNXdZ4R3+wzI7MuCJKpr79T202lxso9+OTRT8KsGJx2a
9fB7It+0qqcpOxitpneuoCBebk1wF2GLTZnuEpsf2ScYnb4vvfFgVzVuaa8zNxJnDjGS7GRX4+Oc
8di1Wg/jme9ZzNf9k5cT3esi1Avc8+ST0jQsuQ0MFM7e//KpnDdYZZ8Xq3umU/dYYJJbD4b5iSM5
5ZKE6luWZ8tQ/nqR9NgPbvQlW+N76FUfushYQNkKksGHSrc3Z6IWR3coxppiqbrS+yTpdt7yS3UG
Zr44xUlebVXhmvu41rcFO3uG64kPewwmk8Sw52UbVH7MGd335DL2BkOKd7cg8krCepu6jYm0TbWW
StqXAKcQGc6vJTHLY/nhKePBg64O4w+4tG5ZQpUIsLmBo7yVz5NuuVdw0EP1cH928USLpDBjCBjR
uu5JgwQupRK4QMQPSPLlOZuxWZu1PBgdfVa5U9ywd5zQYNZF/52oXyqY04MbL9fc+NO7jDZu7q2n
jPGdhDWcNO9H2ozGKXPp3JGVA8Sg/yQaDY0qbxG3GnJzOI95mAoj7JZBXGw4tfDQv9Os6B4ypcdV
DoX9wBm3CWEcY0iLqeXLK5ekWQYImlPICTQz7aUdBoAO6PixuX/JFB7BghMyrYRRySl1SDLIjHbN
WZwtd+MAIwh+OE2hTvA7Tc7F6iPKkuZoeQOPZ9/6pnlMhu1AAWIbDDu/k4+kqvm4Mpr1SCtjWsEZ
VP4Q2igujZ1zRsaYt01nSYDMKT0eryPURP17ISacjNZrYBafvZqPrmWdCZSz3LbtPeckSQ5qviTu
/BE5za2CcUIw78AIeAVV8baI7Hkg0bEGpkd1w/g5N8Uum/x31743Km+LpX9Q6leOE3qa4CnPUkbb
kYsnVyYAHB4aDuFzsZi/nDIjTi3GYB8VvNELoA5BZRrsJ+4fMeLoWHOeHHwuDi5efDtfpcIMpYbC
pWCzB1FVEFuuPaR+T2GNrlMAuvV7jiMabtJsv/XEkbLMAsE3hV2LycpuYnwgHX+gXcfPwey9uBYZ
TK3eY5F/+LKxt6bOXpvAvyWZv06U9bjE/oshOaWfGnv80o6PH7J+b5eJKuWKSSzn/mKFcvLRoNse
K2LXXNEPO6H8TTVyO4jX6FFRaBpxu8ncVyx/tBY4sw4TJTZ+P9CvI6vbMBrVdvGxr8DzwStvYoXq
fWO8mi2KIEneIIwL4g1OYXVoe1gOZxyFSO9EPgIslIWBMdsmESnqd1k41g9WdBAF4u4XnlICQsX4
HRc4tYw0/+xU9en6In/8qSXTf9Y00SqLR/fa9pTqudanKfw7gWsvurR66cEfYZPlPUjGZYcPxNn4
ATxFvKfVsWgmTITYLkKjV9/URsh9kJttKEQDv79I72E1jjKU7FJ4JeUrlo4fXVF+TF7aruFPYsiv
fhuKMU137ILSHLnSA3a2ipHP9pNO4/Vff6jMCKrO2dBcC9yUi+9Pt4TcC2bjmZYviYAZ0ZKd1MRJ
NKtJiMnpnlyIdWbhuWuNkjJWszUwfk/3U0BehkDL1+yTgIojxtqa3QnKDi/HfG3hN8mhN86p06Y8
lMnEmnrwT0nzVgZVWBY9mQBo74s0rioXj5WTUB7Wzme2ItkFzgz0tFzsxo4di1NTfufMPjxJ59zT
GgcrwBsfA19ei8ZydlMkxAYV/82CEvPozFKvvVxdXU5Kp8A1un3Tmuz3dL5OKf2mmoqC6AbWXssE
uhe83/zIkKQTGsfXke10TMi9pNah29msWPZsan9pGjy76r7hKkrkVaT7NTkKwe3fgy2s9o0exXsN
bm2fmMET8A3Wh4VVU6jSv7Z11R1HUkk7U9P7MSvzwoM3ew5q+V0QUN4sHKrXqdm/jQkxlo3p0QZS
ChYSKs6ZH6myxUVwP7KZ3NfdyP8TRB4aHifRboiW7zznVNzma7xU82urmevydMjvPYcFtn1+xBoo
wWosWYFGksI7hLAiLBd9RJzqVvQktntevK2am2ek/OjBWpwAOeGolJhuyljio3HsILyu/Lu/k1Km
JSRljU2N5CknBgIJj9Yw+iALOaABPOIj7Zl/lhgCnkvmmcRKeuv9Nn9gzfjWyF6c2wCi8qDEn07F
88lJcYfOWX8kd+HvXIc7Du1y5/rct6r4aSrzla4TQAWO/cOLrDfldW6I7H5PFPccrxpy3TnL/5Cj
IsGO+mzH2ULyT52NicrOlOVxRplv2z/ViVguXee8dm4jtib6aISefMG8d1KV/TVZc30MiOU9LDng
2Ug+9H12RUKERTsEcHCwOh6izg6AdzgmHQU5+omwfIT8xlxL1fwhkfG7ujdikKtbnofB/yEC7622
suXBOBKuZM/T9elGNq+lMlejffY9Znw648p9OpV8SLnLbxztfMaSk8ikij8TeVP+pvSA9Bh9a6n/
xD0tumblV7uyMAFxCEHxKidBZLVmOwZZsGZvs6Ev48mtvHjnsB1ZLetGAqqweazt4qVggYRBe2gk
RfKaPaJhcTKmawLeV/s7dwcnZOfp01jguJTRdXFHw9Q9V94oYHeRjnbmXPZn9JAaUUTRqdy321w4
zb7XZKkLE0W8vA/I1jfWb46nEy0/i0PiZ7Rwr/sOK6XW8Skq4Q1fWcqLWG8Nv224XkEKdXgZYU1k
gXegCxUyMMQqejpCVMq9ljdaxIO92czd02JU9q7Q/XJK4WQVvws+988y+3HHx6+Dzj+mTlTurLom
8R7JPQDxlsx63q3nYToAwVJrIhY/AMnPGwMtOwSNQ1OO1VibjhjzSrKaTg0gVW4gx11pIljNFpVc
pSaHUgrw5ssYh8PitUfnLklC1zkhPrAa08mTwD0HUnihg5pD8krZwVd/j9UJZKhG1jFWZNjPtTYT
+kniCJDESHUQdYluvvyhoYUEWmZx2AXuG2FqIOXFK9WO2sBOuaL92P4hS+fIJPeL5rkFcRS5Corm
D8jZ03lk3TQKlKIqScZX2rkuoVk2uF/h7xwxNuAUrOcTflCmPW3S/tA33ivtJN+FwvFJN/TWMp8h
GcCbXMxLXuZA+NVbBfAj7Ht8C3GDaBTIrt82a7uu2PRRm2PllXXSU/GadbrYLUjfeAq2fptaJAHo
kSaG+Vlv8Qq3m8b2kAbxawT+naVYlMNFFfRjzc1Xv/ARvkfrpwRKho6jYUPtw9YwSmttBP+LsjPd
jWO5uuyr9AukEZFzAv2r5pnFmdKfBCmJOY+R89P3CtmA2w301/0ZBnFl60pkVVbmibP3XrtGjqxS
zIptsW699tmZHcYGTGdEhYIPf2Q4i5viVV/7qzwuko094trwv6wSJS+ldnnlRvNzLayvgKpDy+wr
JrIUY3vXPVYTkOnMHgxCN/kvb67TLY2SFK2GbyS7ibSlDURUPgROxJui6CoOFpaCtXj4+zHLGfv5
pkmC14LAvMc8T1Av3VWZtc8iy74WgxgPYxsWx3xmOTy9kQsHP1IvIKDx/dpDu4kSPMT/PPXwtyvP
fhrbAbp8P7cM2N/kGLzVNMbwhCwB8TaZ351MkLYXI2i7euBWvgRMS0leblmYnqMhJKNYfaDNm3s1
xH9mzHHbycCDCad816RiH+azyzA5HppFhVcy6gl1GXtZOKBNBgYOal+DSzYgxwrW5hAxKYSuiVRn
M54H4MgnI7I/LekREE3tFKpcZIKbCLxD5MqYnh5uz5asw23FGh9QXZtdDTUl24FynnevpgFuaaCF
5+YHA43YNQ1Hhrm25IcRiLsaEayKBPxA1xvqWZEY5sf+CimBudosAR7saeJhYZ1YF/YvZhfcALAY
KB5TtM+98rmi6ekUZKkNESFBjBw86ufoL1N2EuxFlibnmok+CNX0HBsFqZ+KWiQrr651AbamTbt7
h72pyZKIALT44F/ngdJNzjaiNHE99hiletVvbNsLTy1d7NeF+wu4+hEJH0LGTLELOUXmSUKU179f
7AzuBm5iNJY+5DzJixlwy5oT07+0PlAmoagehl7kn+vZ3VvcBmxpLgBexCtZhGojaFffNzTMrD3O
Gk2RWGei318DxMxTnA3qkcXjvhts79qXebRvlo61Z09d8JTDRFns8UmVLERh0RFLuXESiJmxucs3
3SYPM3kB8/AUxBSsOBF4eqaQfiO7qduFwvrje0NKvuSxgvDOlq/UNxEcxnnn1BeK2LaulAnFJMWV
TFBLa/wCi0j1055V97Qpg+Ek7VZuy8UWd7vqm2MhGOOSKd3mQZH8qYzgbWCTenGiONqoxqQAeWmp
zMlhoXdRd5yS4DGmDWFfWx2zrdMQLq+QNUdzLA7eUHTrmgf8QCER1Xbxnk4m2hNaWxyGxvOOg148
hQNehSKL/LvhqW/cCCZ0gsyjhoJkrzJaa2sz4GzzsZg3VYYIQlNyu7Wo2U6TtH7sgpKdWKFORDJA
JgCNxzoeVael2ruJkzyQD2f87knG5EOfPBhJPxx4s99Tclenv18SmjabzlYH36KEvPMGdqFQmLgy
cZU0lyzw1CHHxbSLRxwCsXkt7DT/CY67pXYr9hwfdu2CeOUw9FhddShDlh9UkP5kmM0OmeYpkVRJ
Sc46W28ifcWrAM0KmdatE3G0Q/DBLIizUxh1YFbbmpeWbD1Wqgj30wtpPihg2DqiMPqamyuxxVcc
Jxlb9pQ6NFigByNohy1x2Mfcj72HaXLse18oe68Cd9Pm3Sd7T6pYS4skStT8MbHoImqNwSZL8KFw
D6mvgOCnhzYD3ZUF6QWGFYWirlo4wWft0Z18RhMv5EyXehsjMLxDGLp0aVBg8e7xwcafmBf7uhM7
x4qW16pPz64wsgPxD8x4xXwHI5scmqZCpM1wtFtNazDl07fuJv217U2bfXj+FCdMy0qqYdcU8bZy
nXlrASfjEM0WrVgi9iaLRMM2lms+F+y4SnLDhklWMfcQvodahSe/iYo3u9qkeE9qO1WYskC0cCpF
nFr4bmj+OAk14YayePfoVai3rB3znWjC6O4NGB6SbrgS66XBI/CPUQJOJjeWQzJUT5V0i1Oilo+5
qfM9jUNgWYr8B5vzchP4OOdNZymvJgvsTo5UYwzVvG9FTR51iZEbGzBWsl7mW0knCF7H7txC1Wlw
b3HCFJcGbq5lxL1u0/t2HruQzpY0dqD6u/qM07Yvdj/+KhOScqz+3KrcRA5tdNxEI1op6m+Dobwz
nXcLn9MhTgsMQ3GHrc144x3mHBZjW7J8c1+MeAMKI3znHHclPeydQpbBGbr0TiU6pxg6xwYxkpgS
YDwvrQ693ZK4qOKHxnOuZENLDi2Lt1VPdL7sMlosVaxuYe6aZ17hBuPJjLuLXCElQ/6xyw4UwgJ7
H77GoGDXyfNzUSkvB6In+CVCvrq6U2LhUr5iOMTB1zrLRYiIJ5K3sNfMKVRom0hugrE0D/Tt/ewN
CshVSABULss1he6yMjlNP7gkU2Y57lScnArpfdhEtsA3dGRRe1pkAyYHI8SaSfb6ni1lcnEDpiTS
5gYxcDhMeIvsp3hO94SZ4kNt4EYfgOn3XvFmZDFgi+QXJagVEVz4QzwHYtAmB8eID+kYys3opC9z
3kPxm1nrq3Bi6Jw+gy7FOJmPlxwVi2Ih4tBqjz1e7x1osgBKIFbDkEAmmo19VvTnBMcWH69zFRk2
IEF5lH31FrQ2Z6XfdpdkNIVYPyeL8hwOMFvuwIR2WekLiw6KAXeoP5DAdohvZ83krHvMmHEybXre
YOAhivHWZu/vZHxXbMfyuW3PbRr8tlhua3/BH4hHxi6ah3cngYCMjE9TYqiSNRbIAWMw3QNGKr/B
6p6WRXcuFMASHeGOW4glvPRzzgPE7K3l5M+3RkKjc62kx+rH26kYquoBDSYriV8rvCK7sW+qA/zT
FcZM8m1O/9qEqXUOiu6rAkuCZr7znOqJ4cxd13NSXNEwmYwXzrA1LXhQti5pGppXcMMz3ELnkOcB
q5KgGQCK6Rd+xJPmKEZKtAkdBUQ9XDwPpaNrUBpwKTfk4ZZq7ohDertocJ+s5OcwhPa5H5nycyTK
bATwmofOzNAO+z0a8OgGbYY/IvDuOZWqn22VfnoZfhqrc977tP2UWbgTXmTe0rkNn/slwNpFpCpi
d1C66SGIW2C/nfhlaaelTJzmB03SftvvmWvKj7blNJotNd4vovo+Z4AN4MDpEA8+krhFF2nGG7yR
MWWBQzrtlTM4rNtZpLDEp6x34khgt/gkRxGzbY/cgv3xMD/Gqlu22M9M8Ev80gzdGTKvYEUUFtSD
x+grflnVHLn8Z0Uje+8Pv11Wf+B2/QOI5adJOGfDR1omk/zseR1LYlCGdSPPsg6eaI0u9247FtvQ
BQJkCfywtaZFsEB3mir7tDhkCEooDGf4dhzyVflPzv/LvsJse4bl1h6qNAy3YZ1fTDGUB4zysAbb
9lDPDNV1BRwBUFzEfnDd1+7JkUa1HTsUF2KKWw+LAosNHi+F8zosmMck51lDfSdVi5ujvpqWdRwT
ab6ELOxOGKW52ROZfCWUjx+s8c9Ox0d27tLigdoTgmYLyCLh+4c5c41jaGEx8l13O3o4qhxf+LQc
LpeJGO7Dklfji4T+u45AJRznkigy8ihvzNwYZ3Is3cZgrbK2Qna/BkPcKmW3vu+KW5wK+/z3C57K
ch83w3Nie9wWlH/lyGud/Vxvi2aU0/9+Euua/GorVX13/1NHXH5V9dwmPBP+piH+/auXquC//+Vv
+b/+Qf/x5xKz+FeUZkNP/H/8YvuXjPvY/2nnpz+qz//5PZDQ0L/z//f//Bdf9/8VVkFS+S+DKtfP
3/H8+T/u7efvP+o/s1j//Ff/FVMx/+E7vu165E6EQ/CJrNO/glj2PwQ3bTIsPr5Eaf47iGUS3iKB
EgQMhYGU0vrfoL3yH8JzSbe7LokTn5TWfyel4pDs+j9TKlK4xN1N03HJZVmOjmr9+je6PZGAa5ds
UTuXrtsTyIhoCy8w29iVGz958fhQseAE63sunPoubWd8dP05OsXQlBZXHi2GgjV6HXYqcz4FLn3T
RmndvIxTXCDtdWdTHNr1HodqsF+XpMjrHSz7GE2yF+exZdtEm5q1a4exxnTfByx67XxDF1C6lyRX
t+OSUNioHEaMxKNwHkGir/ovYjzGU0rSwUze8vxjYeP8lKWsYiYvV4S9S1rPw8K5+GOfX2JU1bU5
52zxJ+z9wAtXk0IzpPftgCu7PgBP0wUZOMQKoGHrIlYWI1jM8jb0zecu4+Tuy3YXk0j96fwSAWcY
H5zV+zXxh/JHYBRnCpvca5It9sGWOYKX+RbGB6Um/1A63i9z+YQATNmFyx7SB1MSskPIJ8YbiaJk
iXOv8k/mGzy1Yfa9KHxMDF92X9nrsZzfyDZTWJtwd4Dye+ldCUcCmw3LvWg238ABriGxH0Tg7Gbi
Hms3taI7wIOqcOZDViH7UOd3aiN+iiU8RcqZ902ZXiKLx00ajsPaklCH8O6QirliJpNPU4ZzMRum
fh1CND76LlzPRtss2NX4EVM2dmfoa1OcHQsu1A2TX3Nqy/AWK+pTiOmJfRsRApiT/h4nFOB6cXTn
jk9m2c6+pwkcVdmH8zqCYbpZ6mKXWlm1y5L2wypQoeDJABsjFlx9lVH5A2Ul2hJpZ5SbqaGWPLau
nmfZa9XWYuMuh7qe2i9elgdfxvar7KLf/pyEh4SNUWfhSTVgh+7yDlYF9vnkBueXBFbHutnSF6Hp
Le8lbO1zmdbqRbrl1UOtOUF7fYdV4T+7Tfjowxj0qtE7G70hj5OLwZtFG4JVjvpiAQcqvJIGnZg0
Pw/7LbLsM75MFs8Eyw8cpmg3wUdd8vrdokYWG4zkp5DF2nk2+xOdrQFhEH0mtqlYJno037Khf0Z3
gDttyR8Nwv8dtP6qDc3gErtuvk2CBnoKTPgbFsV36DqCsPTsEhWQggZr0xJqHzNCTWSjXmfPu1Ra
U3CUqm/+4mHgTKyLYSOYpENBwEPN5qHVnXwZT+K1WbLfqJ3hDmxvvaiJzQmAV0WtUUva/JT6S39w
U2PXuEFx7UqJvjiCodXdfwgFuBMcwpWe5slli7zGsD7IldBKk4BZKadPpsCQJP4AWqMSCTWY8EFo
vFu3ZpsdJYxSSNA44xbSNu2EeZHeaWtblu4B+y6VDAB1cCrjjxwt39u0LQ09KEXB2a9ysa4SrKAu
n3PcJJc2d4a1l0pW1XES3vzcOYmgZtKpJ5bxSC3kBrLyOAkx3GgIEKfRq87o3QkTRWuCr+yhvMz4
c+dIAZMp+oNRDAByJ3l3VdSyxreMTUcqHwtnl91mS1aHWGZr1gKEfyQIiaX/BfYlOsbsnDroJO/m
6EGXGB+4GMoyu5BdOGTcnE9Z85WbJT6t9JLGk7UhjWYe+nbpyQGRqndlNO8JgoA7r0/5sXVL98JB
n7rzPLg7eYRTtXXai1V63RorNTsseSEKgMKdyjVEN2qZEuygM4Jr5evbTu8eYr9saD/RXSHZcDHA
VIUY+ytYzShFLkY18xEcOLhtXomxui0xgrXnxVcJUmnlJxqhER0XlleAZKS7shKeBAFLVw45iflU
ucCfKsvE3q1V8tHTsZw0vtIjQxTX+2klqX1nRrLuECCfJa3t4J2IKXrW+OR3I1zNJsV4UbPN8Xrs
ckE3rOqakGTb5ty25MbObHkWooGIo//p7xf0KJuDpa++56gwD2kmWHi26YMi0U5Jn39F9QTWZsoR
4/JTkjrBPmJeXFt5Z7OGSq9mFAfPHlbvAFuulzvvTQQetisxpkAEhM8bW3LT66eWXDi+TqGbbSd/
jBCtoM83w4Lqk3a3yny0Ai85pkksINwvmIzCaNwVVtjBRQ68PRH7i6QJdZWzktp4XGjryTLLndVD
w50wQ7fVn2RRNBrpbE7IFh4Hxr61Eapg/JLg8BqeuDk86axc+3kbcfPk3sw6/wT11Oc54BO8EoKg
yzJvobw9a3q+jBDMCdN4pX3GvxSvDT84DQim7hM0ovUyvPARYtca5tOmC6qTVVdyHTRo3SLIz4zE
xmaZwYQmCfbFJXpDFNrjhI83CsA+oE7zEkXqw6jYDtAtNK4N592Yswvp1BuBkOjge90Dq+K9ZXJK
a5zsy3bBzqUpWLxw/pVjOBSZe1Hh+N5l2augjGjewZK4IrA+tPHE2bKQVGm6vyw8lqL1sFb22X2m
i2A1APtZVbR9ufb0PUDncosOcEtYf0CPJmJoqQQv+MQwXds1waoJayl7pBUNWsbQ/8y49hBd7Jrh
B6GeUQ5vDj7F2Wk+FLVyUvGQK4tolWbLhUzONTLIz8XiPIzep1lRJ1UmBAdUKYIdsMMTN716NbJE
4k2owv3cVl9VRw8A+rxmJCIGl77Xglh03iZDvIBRAjQ+EROVFuWPi6sRI94dfoQg/gpKn0c5lZVe
wAIqbREXRPEE3zNeK7u+CVlHe28GW9NlXr/qWvMl0f78gFQgmDvnixNPAKTbPButfI0GgIgZ/d9T
TEmuKH5PdvgiS94yTxC4MhPn7FtAqegw2XDeLtmtjBp9bqFaRmRXkiTeV1EOoa5No5VfWWxAGy7f
omU1EYkf5O8IQMG3YlV8q2I2grXLkgiBzAqeBhGfEdhfysX6CRuyWBWmvveHz7Y50bEVRcvOp3F+
iptnO34J2SKsiEa8xRbI+0H2d5lSjKNCb62oRQ3sGRaxTQ5AkLPd17l6J7F3yka8nxYFT3NjPgEk
TSiund5FMNY7j0rqkp39yk2Gkd0X20/ShimyztW2fNKTEWdr89Vc5vzKZxWrLRg3vIPiOte40F2P
VppinLYx8ZSsA31jYuwgEElqb+3NyHEjUsqUJmvldBeDgvCBdOVqcLAT8xkGIg2r34g3oxuAfha0
hC18YFcDt6x65Ly61D+ciRIddrIAS4eo3XKe3ZrAKXsK1Moc1Lpfvo1fnuFyjXYqJk6VnZt8+bIs
88PHITPGzUbQ/xtULGFDPJppiq1bvyC01k4nJT+LuHT3gvmyzB1Q7CGVeXYY7d0yfHbi7jfrRsLD
RfmWdPaLGO98/78LqI/4NPKtxKe/M2R/lrHDZEh+bhvN3zOxE3Q0XyBa5+mq7huu1D47DYFLRYfM
QAbbMekoEOEsKI1YHOO8Q/qCj7dM6VMk50NLq3M5sQrVJesoY9W9wOTmQTpjSWgGkEYQzCYlqZyz
LGzq+YPtw95LMT5PGY4tYU+8sSNWZFZsrh2/MyE9LvToBfWnV/jnflrIjFZDsQkG5qcCt1HtOQxv
HBKSZtOWy4cHz3RtFu5j24Y/vBZ+GTQnBjmJk5qrsvbjYi1E4extMncOi6F0yn+1sSLNDpNzCpaj
I+rwlFFIP9kMHFIrbn0XOeyTgjX2zuBiaEnO1OJcY0T+HhB84pjh1RrBMc+ue4QIt0fzJkG9sMfp
C2+bldmfSTto8uqDAJB/JYZzrrRACG0wYEdC4mX2Zb9xtZAYpfM7cPdqNWuRsehzbwWFPRNsU2wT
VdMP3ae0wGJLSbAgL9KANkK2ZBvUaRkz9EEyBR91AHYuGory2Jf+ePBRDa8lKqiv5VAwiHKn7d68
kN2x0KJpUnBDyA2cYilRBOZE2VOo4mmpNUZzHdUwPppd9K4J5mXD394sFS3WFrC2hhmu64dHqUVc
W8u5SBysUqwvNxe460puCVr6Db4cLQRDF0jo10QdTov8NdBysUI3llpAdrWUbBjdczYMLLHURDhv
JEQkGOPozt31WoqetSida3l6QKee0KsDrFlVPg5XJESw8qXGnSNuL1rmhlGN5k20lqS/PlWNkEuN
3LobSuR7hVIutWQeoJ1Difd3hDKZ1naRiz7fB0jLC3emLQbnN2UWP0uU+FhL8iGpsAY+A/yC1eB7
v0tlea/T5LU4yxH0Ic+dY0/DpWYjOKnetJ6vjph0QfT4ak88cyILdwDJmEteqHeHPOYpT0jKRVH9
C6PTqckK552wsdJmg64OuZvgzFyVHm+KHfUmUhXPxlB+x0tPRSm3ZaENDGgyBJRnYhez6qPthIwM
XSvYBSr6VZNIZcKG4Iu1ZdhUcIOeELzpkuDHX4pug3OUYtsRFDUu3FWvFo5eI0U9fUz8IskNTbir
mn0aQcjrh4l1HhtTkMEY1R0GTdpC5g3u4vdZmzom3B3UuSjiOAiydetQaEGqmU90uYeeeOpsn+jZ
9O6Yaf9cyj/QOFlpLyhjPNhUaSvYylhMlPVAwPgARQnArDahhN6VR7Z/pOjlGLsx+e1o2RKEAg2b
GjRX895YVVrtfJ/HErbreD3kfbKbHJJhdWmGPLqd32U/pJfClefQoLK6iXFesTlpJZCPtmKh77MC
vsCA2hclAT8KRfALtiOdDNqI4+HIkelX6mLQ6amisZFFNkuDL0ebeNrJVxvDKdexNviMI9CAxkRT
GDbdyK3k78dMX/sD7qBJ24TSFnqNWyjamckzmtLBkVinFXg32mWiafxuteVI4j3Ci2ppWu93FBTF
miHwk4HAIh3Z0KCdR+XBz7IWHMfVDMTKbl65BBJ0IOxOy8Vmh36fqvAt9cN3kHnLc9rQEorS/QeN
/dt1esBxAQHFJm2GrYBRvuWzFmzqnKJHJuYJn1Jmn/oqv6m6tu9ldwLHnN9p6qlO0nO/sqA6m3Na
XVVd7P2J/KSS3qudIN7hVX2y3aY4GDU/0Xyc8YQRSqZTN28uMg2o84B+H0Yz1rNwMiGHmfUxTxZ3
O9TO2+zxSYiDYcvZ9rWvrPxHdOtDs6A6yiNljFVN/TWt0QEhhno+44/5LkuvhY1iywv88rdBm95C
3G+etsEJbYjrccaZ2iKXa7OcpW1zBf45Vxvp8Aaymgaii8FO+UWyFQFj6nLJBz86ATubHsblRPCN
bbe26TX49QS+PZwGZL21lQ/wOp4gMCuGtvlN2vBXa+ufrU2AtbYD5voQr7RF0NRmwQkdNMc92Gkb
IW7qe6iNhR4OQ8pxaC3QpsNU2w8bbUQstSVRanMisx9GxRTHotDWxUKbGEPcjASP0ucFf6PURsdJ
Wx6VNj/ienvFe1HdwM/iu8chSXCCs3yHaXK2arC3QMS0nRK7XL+WqJEAm5D/J0GnUGL/qkaZHmLg
MJGLMdPQFk24r9E60bZNbdhdK23lrLSp08Dd6YIv33AT5yRtQCmZ8Oo3vh1BPW1uqModqaUmeywH
5y1XZDJrM3D2vFK3fiqmx14W7qpJvcukLaesMUGnhOYe7ivfH6t6u7fSa5KIizcT1pS59Qig92Zr
M2uOqzXH3Zpbb8q2/TOnrGDlDlhe0to2QAYSftTmWDXCtLOiR2PG267tszM+Wmtpii12kpdqMQ1w
ddpuS/ngPsO1fsF9dcARZBItwJxbaZtugV8XSzytjtrCO2szb4arN+md5kZuDZGxVdhbO3yFnN/r
Q1mD7sA9SrlLHeD+NYHIttYfgiFIn9pInMn052i078xIr762GnOMIz+p7cdCG5HjxIUZp//QEJdy
pO3KKH/zWgdDTr6TkJOkDgbAG8N0ETD0mZTNTE5f8sRiSUH5AtTFTwbetTW67m2o+pDoKWoHEwfd
MI/KY9oSxWc1Mf5n/vx7nOl3CjBfe9qF3WFXfR9Z8YVzYtyUBTTBql8478wvc9FdvDALjhyzoKzG
S7CLzDFAxudY1NfNdHNqeJck2mmqMmwid1YBYF79tOpTVdTwACjWmseFVL7cYVs4Rj3lUoXxknXj
R1T/SRcCKkwB9EFcqqnZF1X5wyrsm2ohJMnBevQ50BKJfDHBRWQlfSRU0yRiYj8Z/i5SUARQzZfQ
elwmWt3y9CKNXybdiJW/Zxa/QT+/CJyBdI0h39NZVxkdgzBqnMODaWzsR6TWAB9ttU0Qps2Mthri
LDiq5+g7D6Yz1uxfJfPdaijtxygLElY2zUdsJF8cuHy/4lAx8ijoppldLRazlZck7JdpgUu+vWK9
eKBnZG3fiqhel1n8UUQhbjLffwmm5LO/QcOYVgAl90ZPCsBiCyscwNRSfx86XM4WjEzXrLJvOutp
FeJu2/DQCgv3OMrsm9s59diW8+gr90i5Mbz5Jf2KJqDVZnEmYPs1Vx6tL4bPLSP43TgwrNLkjyIS
FTYcgwOU4lUxJl+FV3C4tzi9ZxvDitWOdkwuUDwfn06P3kx+cpdm8EXUwfAk9VBJ8TrZ9oPo5+jB
qQKxbWsOLW2sE6JLuKYicWBQir7tpmbpCPnREC4/EhfRKhrVRxzxqQmLz0Cw4xp5ae3BomWZF2uO
ghOtfnc/4rfWBa98mUb81HV4G/KOOzG7u74KD13LCxMsgJqDXK8s2/Q8TiI9e4mQW58VJ0uEtHro
aUuQRhw9ceQ0HueoLg9MxawzcGQ+EJRA1U2gMJVcyrpzTB5xuLBmcdoQU0m4nCtuwtC+rE3gcjeP
+xznQccXu14+udy9k5olPUktRQMI5vrjzvRsW8kpGSQxS12rW0kqvqlerwhYA5lNsbUd/GEWGyKM
JZMfaFOTjMjaaYL4eZwDAn7gUjbGWF3JDU6XDMP6TkJSJpqMxJxQYfA69LS8U6gyHOcsf27aKT8b
nUfSs/S+Q0YGvBzV3ep9dxOk0Z/O7MO9Z6YcIvp02OaKlr62HPBYBs9pXC37tC2O8ZB2W3sgEgoS
dT62ZE98yrB/TkAY1tgJwfN6Los+MYgrf1fD6hVepyFzyOmhWe9n01+3fgwGEMv/esaRt41q45sn
P4mFKjsugEvxlWcBE22CwTWqohNRU7AwfoTAsNQzYsfinYMc52m7WPu4SrB6lkV9LnHnrYK4vqem
WYFHwUPfdN1lSpKf9WLaD0HpNLxLPW7gIbj55TMvxXVasIW2jjyOuQ2aYv7GDJCdGtWrVT8iHGdR
PECYx+1fucNF2rRFsHZLZoAeNEyOaX9zR7t59C3ih3YwYA8au61086sFjeHchnG4EkVWcP2lnOEb
jDoNxxAa0LJTniMIMM9svSzl3fTmZ3OMWaJDTdmmyF6n3oyuvpi9S+O2dxEiKjjeyrHrCoeVa26h
eFmbpTAfm9mdj6YQNW4KDzr5XH8J0zlm9Qtls+W2FXPAsxR9Op7cRxIaW6pBFQQkUiOK0kOpYc38
UFiUowtqE3VrrmCZklKFF05ihz/wg5U5LYUE3rw4/nT8al7BUjjW3JB1lQJLOp8rbFUO3EJETx1L
2/8oEhblGo7Q+HfMCiQ6FdG64dzPo4PPnMhekkbOoW3dB6eVkhtTda+zF6jdurLLaPfCsD8g5JD3
Kzj1DCzRZmddlYDNcA4DT7fD14wQ+4oF8IG+AtzG/GfHwUqR3l2lGAjHWvbriWDWEocol3j3whTr
moqp8nUT3r6RGct+Fz7QBrtlhldF/inK9yyRy8rXdBrhIAKmdyGj4hjKPl3PIss5+pCaW5wx23uF
ZXHVNM52JHJq5SK+khr/aQYYq5tCfDfOODwW5tKtYthIb1bXn9qMFGnWBQcSk7QXde0VtwaOHL9z
zjlpJTbS43rq0eNqGyJxmEzOoQ6IfVrdxDeUGPY5YOnF7eXH7JvipbCKN4uqDcMsa3JwH39NBlko
mS268gSB4ZVU8nxCuSTrA5tM9CSeIxZNx6oetwWy9kPIcndrd5tkwL1kq585bvmW2DKeoa9+NOpn
33yU+eNYgesBW3AoipAIeVVMrAlYm2dhLS61qL94HjVb7tOcewtaBJq6IzwtXu3euQXKVHRqBTuF
j3akBYPH4IsYWDVFiLGXBGcJHaT2njaIfM0ipnty9J0K9E3wWNHYhDkPb5u5tNmOBNR0Er1F9NEv
9gu3xj21V/RLl+29m3nhc9zJSE3WD1U57YGgQ7Bx55pKJ5v0VewP+DvxvQYdDQrYnjmhsQe4JJJY
BbmigxpJ4DDJHmZds9r5QL6MnvwHQ819mXvk7fFGaVf1xPFvhf8v0dAHwG5pv285OZ6cyfi0grJ8
MQufegSawAV3Frdq84e8ZFuTwyIGl8LP1i9ULwm7Z2kQ6w6YJDp0ZmqtStJx65h6iV2SkBgsa36m
YaFus4sbhuWO1mcCi+RTomjmuhpNVpYT3ZU6nxm2vPDU2+yVi83KbYPkgVecH3uXTmn/x80pDLe0
QDSVLhyZLl1jfBvXrnKmfbk0eoRs5QlshGbJ6RuRyQSdxAMaVW9edMjTX+7B6MUPXcUizZ7SWxwV
d7dBZE5mF3H6O0l7nq0RR4GEghIySsyGi2Mwl0GlCGC8Xjuride1RVWP08EVoMaS9WFaLQ+oTCRK
B7PdT6SbGrVArej7xx4d6Np57hurcZMrCCadjA61jyGLFhWMfwX0jWza926JsGoBPmgCtY9SPhX+
YBOAYZ3mJunyLsOYq/iiBmndCnagm96sTZaoqbFxSeEf2tS6tDJcThSEx1siN/VBcduHFv/BKVh9
MKsGq6WH0jUED4FRk763rDUdAOrU9KAGfUCER4dHtN4573lYDZ9mV50hducbowyCY9DG5jFJ6YZd
8JU8JCOnvBJBCAQ9JzC3Ptniant2vu1978V2ZuzrJYWy2XyTRh/ClxesYHKkIXAOqMnxk9ukv+FG
JuvM9wT9Wb+MSMHDLGS3XRQL5cmLKJQdQWX3bgpYenrUt5doWY0ci/jfJiQAzCNrCwY3zPwdtA8q
pDz3EubOR2H6hGxAsuSRs03F/NOz7VdTDlQ49/HPisWgTecIw8J34jf9rnSvqqpIny1FvWskZa2m
CHnE8TiF7DUg1iQoXQQrnOPYHnwhLyAhnc0skTn9iBLHGnXTkESnZ9HvA4HRT/FpTYP62njlm8kl
yMqY8TU2k9+cAvP933ExZuStavNBRndaJTa9qJdbjGAKK/XVNcsfPsEVJl75igH+KRT/i6jzWI4c
ybLoF7kZ4NDb0JKMoMzkBkaVkA7tUF8/BzVjNosuq+ruymRGAO5P3Huui7DcLN8jD6Mm3elR1+N9
0hGBdcjsNy8mCYfUpJAXTNs/JmiRJxy5UAZR1cJEMgdvYNX6bXdLarybyPMwm/rdwp8z1d6fCAPV
sR4yaIDLP3ZSvJaTyI9e6tmXvkWrXFpI2HLhsvGS3VuYNvGpHoE5FEmQcvezMvX9HDGPxlEwMSQ0
toT1nRVu2o94rP8V+VCsOxQL8Nzs4Y7XB32h4lhqmMWi64veus57whoZ3IqAFVxtUX1V2Waw6Ipa
gp2AfDIVpuRsIeSHHpj5fRzIjokBhUvmyIgYgfxfSB18E1Z9MSZW92mAXg4vyruXPNLWwcghknhr
y+HVpYQRYa24CLot7n18QWj1TyK91q7w4D2WxET4Vc+2RThPLH34zFoqMNWlO3os+2hyDzPltz9q
AgITWk1/dOKNW9n/0PPvogAU3Sxoc3LOZm75WP9NsDBX8z2VSfHIdN+BkXL6D6HhF5m9d+rMZz2G
3yfp6nU1kGAqTLs+lCYu1CRZaO7sCO1EIyCOsATzS8kbFFe+2PTHcnLvFC1bdVTY8uRqKE1V5MzH
ysRZlClOrUEh6bEK03oNC7Ivu0xffUFPiAbAugv/YGpWaYlqmqeymXBu688eAceB9gNbPlYOq51f
anqG0+DnE+ibXq5z9tekX4znNI2BmfXRlYg1gaLRID8Nun/mKfeigmsUq2g3OOQbYAEk0i54iTWk
2dKY/wC5Lw5txneGl/NuqOAhZv1watiDrVSb3quxzJ8LJTfgD+mY+k3lLJtUAmymIQlvOKLB7FBk
7Lu2e4xitIwm3AzmJnu+BfATSbwhLsJAOeZf+4klJiW22tVdhS+eeLVjLjlgdZLvXUY967KnEyqj
dDMRZnhpBLOVzPvmTxGtnYwJti6yczaPzUaNQc0+CgPBkKHbn8L8VJJDcOvMJ89zfwcREPZb9b9O
E6zV4rLCdEDCoGMdRD5fyqlP9t5Y63OtwRCZ0yUbu19T6f41qelAiyjclGMWPmQY7/Aa7v77IBts
ZrLOnS2JIdOtySp3r+oy38CqkO1dxl0A5xUOpJvhpfRmo9gD2FHbZqgswkL4x6aE7g8oQG0a4VtX
OfQOAUcx2Jw4Xny8BIO34S6N4VaExVFZtXfPW77SodobOQk9FkOpY1OQi+oE1dnXyXs4L+I18HLn
nkNvM+Wzf/GD5D5MGGxqSoO6VMi+MuXtMnv+qIlcQNyDQiVCKcVeaf4KKqfdzYnLQGnmREfagsA4
Fvosu2ZTZK8RxNcfCUNwFTeJePKZI+w1bWVRp/4RdS/+ykxa26hs8Sn7DiPpeIZlV7DmZDCK512r
euswXWTDxixPAr4JM2Ib0sZsz23tlxcgwjz75qFI+Z2Mwtn7odjhc9nr1CBwbSpNBL5sWUi8Ic6K
of7VNG16goBHzQCK7BYtEvZU6BW/QbZDNl2ugOAPp8BeQNGOiT7Ck1uTpOztWCVExw/VzdNB8YDJ
9itJiQW1WmPm+tDWVgt7WOuCNjEe+hE/kIkOo026Nd2ecYJFfi8rACNWIeTjJEPzEVSibPx77zJn
qHBA7bpS4mcd1QNu6LPnYbHpta6uS3Bsacef+o82uuqo6EFY6l90b/2AAdPkfI4URzDpuzz7CuGD
grxmr8dS6DQk1d0fTHWcgtjkR2LwY7jOSS2ydVCjzbZwIHKGXTo+BDw4u4AXgfs+899Tpm1k0+Fy
v7l9W6G58YzHOkT/VEIy6jwHl57UZ9cx4ydCqJ6XywFuSvhhV8F20E52USaahIHuPxkMopg9kV8s
RTw6rKlxz6r0liDofvj/vwBM/Wp6jaFj4gBh9IEhK9LJxSMpDNIXse0qBHiFr5je00TXJOzF8Rq9
2HU8PIxIJBZDP+i5MqWEBiCyd20HaeQc/2BOcldF1Pa3ui+2/hyruxqKl3zIXuuEmEQLe9t9tmmv
2BvglQv7GyTddRpIxKZgoK9+bMbXJLUOfVedbcUOrAA79hAYJi6ER4Rg+tg33RP8KAYuiPq3UtA2
2dpGx8RpqRgr2QXzUOJ9jM2IISmITz45L8ThFv8s2T1i72LOHHoECyh3R77rE9WpBPCzKVhxMeb4
IJmexHX/TfDEHQd4n9DgqXosP9/olHlUm0b+RW0GBHI7cLLPZj3+HYY8e47sqr1MRf7oC6pCX48s
eL1EsjHdGJYHqmRILvCFb70pUuhOEMgW3SwhDDDZ8movZYhQLS+AnLJh9yv3jjUL2ufWLNAI9eQ8
wau+lmHyRzGBHLC94yF0GNdE5lc+OtWVlxrpFoMISIk0HFCWoRkEJ9059CEcr3EsOWPtu4Ws+VgY
7gGPWr+lj4QV2Du71khuk0ug05CaJv13d5zKv+1AzY1kg35m8G9ozc6jRaURJh2xptkuy1wWqzio
m3RCDo/u8hMzoH+Pe+s5DaEqugDLS4Po3cj1JH+o+h/+Cmxio/ldA4O8qMwadzAssk1dVnDDG8CT
Ue6129Bpmi00HnHIoBStBMmbz4DcQfY68RU5PIGfyrp1Q9K+jiFrM54SdwnG3KZ9Bjo0ypgPgDzL
WSVfGwcmdWp0EyoY+WsRPAvpv+zXrjOCeBxn8ogQoqwS1hd1D2NJFs+1ZNs7OtAWPRlthKvCz5LA
Y0ZF5oFAR3oymw1qJKYU9bV8aluKuskfL50LAgpaC3HNrwHVKMu3/jCHweciqZoRpTFz0d5D19w8
2XywvD/DaV12KFt6bJPNYIADH+4MjWhMTCGj3mYqvG1Xuh9c+V+6d+ZzSlBGVI97iYz3aeoYX5b1
pTZrvqz0Fur2vQGRsxk95xf99hJkaH9zsoGQwmVk8HXVz5Or/40D0wg62RVOHrEBeDBdWz8/xk7d
3mOxhidgf/VxCNS2WDCN0weaXXsdNb53MN2SqUbCnFZE7KDrDtZv4HGdltE9sOZ15kz2ea6QlhB3
I3b48JsjGsTq7Ez5m1Qzok+/9157UmWhTxnlez2mHI4gcndVWKPLSDuOtNwz+GCIPDhR5hE+b3X7
kaITwi08eQeqp2uxhRlcVW3dXAcsd2W5RnuX+3n64HYDzr9iuc9Dd5ULfHRdwgMGUOKD7D+YMAYq
88hH1uVjlxys9DNpog8MpXWcuTC4rP4oJwz7Ro9BSLj2Qz3z++Lo7jc8Uot66SESQAs7+xdyK9ug
Kv4tKErZHLBaRM7AxSDvWYL73PbtG1ET8OpH/40nySc1InnxZxEC7mR15tT5tqE7WUmSiYh/mD57
Ko+urhD4h5O9sIk+vR7NmUgwWZGI92ib85+60T98SHyDaxYPDM8IKA8c67WE0RLwXKNFpPfmcyR/
2uX9IZ89EAJEy1zTyyMc7ju4RynYU8H7ghUHcO4z0Q/dY5ZMZKuIi0BTI4kZWztkH+wtwHxr4Kir
xgOzY9mAv3ML+dn8XEoyx80YJ5Hbf5m6/QNIjO+EHZQd8IdFUImaMGfToObHEF+va0Ft9W3Jzqmb
aY3GxHhunQGt6zLJl/iqcA/NfwVI23CRcJEGNbRyeAjjq2zcFBULBlC8cDtv9l9lE1lH+Fxk+pnH
fiQtkxDVU195xhp1D1dDy+SSpR6MjYqYRvTT3OkL2XboFiWwRgWf1BcVmek+n921XXfD/Y+ds2DC
tA/EzhvNvU1mvENht6ZE/56RW+zmwvpNJEHugsc9UuU39eQGasc7TFhUFynLn6poTtCCrkMCwkIa
9T+Emt3BLAg1rHMfHbr29iUW4otjdtA0I99F610mFyxFExoeyF6TXc4Hp3Cq1UQ6+OMSLiWmW1ap
6hI1zq00dXKwVSSPPukXWYGHoBUDW7s4wElLebObiQTekdb3CQgCXUQ8feOPzlZy0WLKrjMZVYzH
JK5A70XG42h0xl2/Eb3+y6J15JfoglWLToLxe7mvYePuW2vKthUlL6ZbfzswxrMxRR0ZVFln3uN0
q5MpWU2Ny43GdRnxwFKjm9ahpZVfGVZb4wlncSgn9zqYxryRy3gvjE/JzDjBTvJ0z7anIhlOXGYw
8KKmhmJedAlJb11lEWUgT0ZDJXsm+5X7AYukKmqTajA9Iqx/ZiQTHrAm1xfNuKYqWdzGyA9s1lIs
3wTBFqB8O7/u0H5Vw7VEQgq0+x1o9Lhqkj7CaQcMYp7BygU+c7LaO1Z4QTYG4Qujjy/Ny+dtWjq7
BDc9479W017zZrmW9zdhaoLPlKhnK95ACSBYrQBz3Szb9Hz8h9JW7iol36mYnuaMrRfXJkbht8Yu
WYfg5ltVpreLuwHJLTKjqaSq9WziKkKoKIIhzohzfFv7xC2SxDqZFYSaxWWMN4RMGB5yascsm58/
ZtPZmF3xOnuQ9SpWKqxi91lGTWcZnd6kLRRLETZ7kTe/wkrERtgBYAhzb0Td3QnmE53furHj+/Qh
4QtulCXIdQQ616VVvouxgKzQ3o2wCWcaR3IyyTwkB6Z2nEezwYcMv+4jxX6oyaW4TePCzswneOJY
5dx6SndO2RdQ30qBe302ifgYuPZwHp2MElcnYZAnPhsgDL3GAdrOyd5R+mapzDk5Cqi4iquj603n
skE+Mcb6nHfsJWCUblEqfLlIB+6lNbDYtqDz+JdqHE8VZxYjQnQvUyFOAdxExx5/0pgnsRYvhRqe
JtlGiHiij9xInzi0X1Ojf1HVlK2VWFbDOQZdrNBYr9pjkMd/AbFDBn/LouqlNXBTmPYz7dxJFPQv
M5kGYnovG/dS2cYJ+TM/QPjeFvpltmBtVyNPApfCD2b1i+vINwIleK3ayuF0TuJdQpr5HCA+b3lF
DlEjzVWBgeFJu3F0gA2B/ChtGYNAJXIqKdjAMzKuWWCCNyfjGAo8JDa96VNRHGYXKj/zxTHmV0+V
CaK4hM1CCiahlqBRqmfbm+ANMOsO+2Ej0+nJkc175TYXdGnVWvc+80WHoVw8rUXfhUcE1XaZpacs
dr5cbcIfJS1nxchUbooQimqO8+c6ad7LiuXNANMkYTNFwGz9ob362Us1Va5EHcLkMTCHH8MrCI6M
16nvQEPuodSKrNg6eNPk6N9BYCMIOhUS+LUj0O+3/taLBexnw8cX05jFOtOVhgY+PFK8PmUy+bBt
Nlk8B/vK886E9LBKK62VN9pPYwwwmJzHbV3QLEM0ONSuj4gCnIweA+yucPNAgNDSHFqD/YSaj5rx
K1IyZ9H9Tf0KAb5eaTztRzLLcLj3frZpfBIH6bWAs9A77OyW0I3kluSIEoimyDYARtIrRoz0CvT3
2w+PaS4Z51jMNclV4t1GxFxUb2PnHU17RoKsCUYZsf62FEBtge5eU4xKWuYkdndVodadw2atyB6l
BnKS6XuPqAJqnHVQ7KhWqX+ind33tmB4b3yygTmbujgN1rMaUOMmMePaMQ9w//b5xlbhVY6TfDDK
9hgBE1FYVXdNM3yOtvfUeIj8AEMzmc3HggoVU9eEJ3vqIP+SZnOpYZHxLc/cfjGH7JQ+FPzrvWdT
OgxoTJmJRAi/LuVcbtRU+nwyPIMIgd7apDwt/wljO1qTR8RbJlDgyUXZ1yavyAm4nkfnY+zNX8/M
8QDr6i8NNPc0gklCP8vdMCGTqFO+eYSrazTqLoaACM1tSGaPrYJ9HiOoYMfMJDjo1kMNWQSR7Ejy
U2PWp2iM/EM5RE86U9RLIaspqZuryuzfsSJtqJiso0bk1BJVuR/r7C/iaM7m6aeP8i9txwi1W2z0
fvpgIFXvKFewCR8jNd9CeHLrOnNe6rAEv4t/EAVWXiAtK2xYu677UdY8VgMKhbUXp39Tp4h2vUsm
UOVY+67jNM3z6hWVIQM9xRC2HenA4DF/6rGpGSnG/ZbFZ7XPesT27PUQ/FmYNBBRUe5xGhJ7GhA7
Ay6iNzKwTBAWNJtJEMzssJNyU9Z5dxxm4jLjaj4TXkOlI34hx8Az7czTUAzhIRIoHkmreW96p96b
Bq0JhBANaSP0A4uaxAVrrMTONnArBGMh1rzrUIPpOl0Hd2QQvpUtX1A34JbSKc2za26UG2/bsVQr
kkBArN0dMaqzpVyAH+WDjBL3MNSui3QEsqFaBJkMhXfoMDJrWkS0Pq5GSHZ1XfzTINcOzCiOVhN1
m3ZgAgW+HRIJM+5Y5clGlMHRHhUrKqe8pjPCrzF8g1sCK1ciL5ji8VGmNFgyse+Gl5yMcDl8MlR/
AY1OEjxidUMCRocKLow+p+YZZEyC6BnuwZoQbjwas0CNnDB2bQPjx46TezcVfzPL+4l9Nn7BKy78
Xe0vRG+0AitrLiGn8d7jg4zOvrA/SodvGOOTu+6YzdV58+WOoCUqmeyqmsc8JCiolfM/pfon9Yhy
BOgKvqd1x4daDYA9dAhJBkNl5YDWpmFYJkCqMcpNAW0W7L5zZyjF1zIF1xHWb++Yw7W30EXR/QQR
+nAO2k0HKnrFSBxBNnFMpI9SEXgcjz3yHB4fmqNpDbeOafCyMVPQSrw+QyNkF9OuBqcI4KaGPeCx
WtKc6hnDF4B19q6mUqyLhGF4XGxSw3E3EDKpuCRbf4YMDUgQYCxFf0B6fC0iv+Xhcwb2x4DaAA56
NRKm3OUr8he1zBwhzJz/MYF8TXuEuLbZc4MQrb0ijN5be3Z/mMhGIS28LxmmIEOUESslUg5wvFXj
GlGaBj9KUlqi/2SNrTay+sv95KJzRIYum4YS1dTXrOEBdELk6Til6OLEPIBZjliXOw2h6KLjSQas
pS9RPnYbw0fMZGbOClcB5uoF+BQ68mbI/k31zl+va2buBmBUOP1WaMizbVtd3bqGUWl+2fZcbbyK
8QUr05trDPm5UdGrNX9EvNwk03Og5dzik8Xko7fEa0E+BT/PuiZAhSu52c+sdzdhxs+vPfmLwxpO
sdCgZfRviQtrP3H1uJRDYBAoJws2NZl/Nfqg2vhgRJKmOIUvkUIfQE9loTAHhoyTGIGu/88Mg7uV
K8lufj4mneRctqx2pdxP12jaO2IkEGRLWB8nvMKiMTnc7Ig3s50M0xu0UlKUefi2Q39uu+bJMSz/
UMHLoB/lUIxR6XvC2A2RAwpOQBfOXgQkxKqgAqq97rmpIrTVHhOYJClCxPiEZHd9smnia9XAIJ/M
ZY2p6EV9FxQ0cSunEWb4asiGbtOgzN9YDCVLw/t0p8B9NJViHU3jmWBDiUznryo4jnRk4rUNfk0r
objr7QfP7u751yDMn7oLMElxZrq++EY1+DBaTo3hEW2IsLofw59yqqv8xUtsWEZUx1HCU5E4PQYd
7hMieb2/UEOoO029sDDsDth3AMbZ+TN1qDKljPnxuObWWaJZBFvxhMZ7SWhU9odBHD3PUfTXoEuO
xDgeauNWKnnUlTnfe5KbdcaTluYsYNOKjqjB7I2bB7k+hB1U8fARIcPxvynnoEPzuyv4fzIUQRKo
N4mP1IbcpWxL8+Rt7Jxh/LIUxN8qB94HowNwG3u92Nb0t0dv73DYr6KcwkSHwZuMnH86aNWuHB7i
pnprI/xKSY/DPeKFCAGIzwTAYWxgalPN5WtQB8EpJEePvQURk7H3x4NNvqoJT4Y9DtFuvnmEm6yt
YDQeAjk0KK2dbWvnescfeTsNI1bROdgzPumOJWfnufTkLU+4JXXocirlM6TIBDFcaDJoBAyE3Vsi
r/M+gZgEbKT9gzHT881djv4brtK60thHpqDaCXf+bPL+aKg+3EhzeYN9HkpJtlj5kk7oERMzii55
1K0dJ2JOBgcBfpDDGtWtrg6IEMDKuDik2T1DK+pWdsqPQPOArJL6Di7DTCT7ll0S7R2ybj5WbM25
g33KUs91Yo3s0wXDVMY4adzxW+LK4ktAFuVR5bJ3uUN3Sw8RAejYkT6AQ3bHWpZ8HRWfyirtWAj1
dU56wTgjeH61YwMogwKnWcbjaSzbW4DdBS4UroUYT/qcdvMxS5ieTRKPHmmJW+Fm4Vp64OOGfnqY
M2pUQTM4/sC7CZlMFFRtAQm8uDvJxuK7Q6ypsczG/WNO5bLDLx5vpuVW4ts+TmG8LNHuofHdpAxq
wtZMtjpL//jaFUwzLXCIrL6veZFO+IJwkpQMmXZWmZvPLgyFMa/zh4ayq0K7e6zyEOlCQb9RIUge
i14e29yceDC6DHsdqnzMH7DW82hn1nDvzDL85wDKerYo5sT8nLfKeFbvbG/GG+PcFNzQzOGTzjvy
qexn7TWLViMkNAgjQpm8dG6OCazL3EPQiMdBMQVvoYcAsy6jTdBFmGhkUu0ozJiRtVsTCcCLxgjy
GPnjzTQj4ykpMoC5TvYrSyuDYIWyoHVMBEkZa3y0TrgWAYg8LSIM02oOxeA9DmSv7FQU9VsnVp/A
CiQ+LZ1Dw6ql2y3xPM05S0e+JIzzRJSF3qMfAEuoYUOEcRvfHM39oLG47HXC/pshMXN9T9eHIJp+
RNpmJy8V67bw7GcA+itsJnvTRZzdxGW2SiUqFUsb07Z1KkJe+nlH2iB+U2bY21SnqzmyzUOYsJXr
NUFqQ0s3DHfd2E2gxMMJG4+pMaEjDx3PduPn26FVV5N45xWpaALFjSkIweEyYtlerJvRJ00JuOL3
aJDcojEIlbGU+xjVNyjaQD4rYcTbcMZ4jYiHWSwzs0PpuhhI7Ka7e9OIyrKuHTgWFLQo5tjf+8N2
RjS74o52r2n7hEuYYiTq+ovDYGNFUjTSSguhQZ0osRmaeuPTld4SAmXYHDzqToOrTqhfTWy4OM+M
Lczuz1gHXNHIWuscCdWkCD2A85/n5bPuqIeb2fluBcW0IqWJpfiulMMbE8VDFYPEC2ooGZUai40h
pmpZ4kR74yiYfZzqxD+wsMFaOiyHgakYkHF3mEWpduAq08MoX8Cq2Jid0YjIuQQ6O0xE8Yz0nSxm
VrFZJ3/spU22w2YjvKR/HjnyCEQy/PM8tB3jGxDEAtMGfGnOtRwgRO7dk8igj5I4OgPzkYYS2v48
sWLALFLXXFxVJXn6OvMvJ1Wxi+3qVRPhem68cT4xGWgt0zmXMj5ArFu2TP6toYfcy9Z8Dft3KdAW
h3LAfKKaQzz8mNyn3WEwQadOGLxK66wCbZ0UTfhGIwgIlGRE46MYZHyFfkK5330FydDEk82QDnkX
a49XBM7xAaM7rsCUWnVOrGPQGww3VX8qOwGkyvh224p5rd8+p43/TZTZTPjo2Q6t+qQHJprY1hjE
07qFzHLCrETtssuKdHHh9TXdIpurOGFVLlDrIcxId8znL4bA3azqbOaySNktszJhz3RlGpOdhGkS
XpLD628T8g3GbOfqASxJq7aCJSC1FYmQU9Wf4KuuoWCu0PAW7+0QEa7YyD9GxvrZZC5do53EbaLO
mYipsxwwehAn0OqHcFA9Zhu84STISDxlWeh9WkW4FUna7uWsLObmhrFHxNYcVce96o1slGNh90/k
Gdy67qme7fR76NKXFnKmrCwDETFOYZIgFoAK4WiigteJqxMmUrdn32WeqI/oDjC0dqPAu92QKsgG
rgEtb09nG+v+fiCPesfmPIKYwlzSqAf7GutkidvSzMqc4ROmewakIx4wxXshMyGBh6PJ1baG5xUG
7fTCjFAfC7PF5z+hUbXwqzLAtaaTkPQ9dOnNqnWd9izgs6MxtpN7EPuboISKm0Wz2AZlb7/RHT6b
cXBMTdd4CjSKz4pFACWMc9WY1umzeGISvnHcE3m2lbk5PmV+9B3UD8no+g+9zbJNBk2x1WEMKsUB
Ferzou4rgTrMwpFzTBjkpMvH1fs0Z/4wtWzZRvR21YSbBqbhKktjvK00amvB1KMqxpzhJnp7EzHx
M8lmmxbpXmcUxqvfI6Bvlu0xpJCHztEPxG0qgD1hsRVe+cER31wZ8i5K60M01Bbb3Ibxm2bJf/Ec
1T6PS3DV3Hv5jnZs0SU4jCBnl6A8A9923jMgb31BGJGR5s+9l7Rsy8wnK3dydukZq6bKLM5d3M0H
2gbXt8YXKthHP/x1YEoci7adH6amB34p5up/nxJI/1cLDePRjOkfiJJ8VJBWSACHKDHMUcWilPBa
uCLPg4UluW/X2umNbam9/jwhut6mXsq6yPeGndNGj32Hzkj5rVgHcyVOVRgzhR+6l9HSO3ds67UB
3nB0g9ewniXxwBHlSZy0lzZyXjJStrwk826MK5iDY/eNSyJyNcGJu5Y/vjaRiaFwH7cKLsraY3d/
SfP+N4y3I6/JyRjt4FRZMfVVHF7NoaSaafpgJfLoIrIRx1JMvxeJJsH+Jl77bqivtHvFJg46yRK5
ehlSGx4zp7lk80TcyU9hLbySVCGQN5cdeTszpk99fRJLsiBjRGJmaMZybGalj+i+9sKdqEyJ6qIA
CFUAdmyz9K6N0TuOYSfpQwgDCzI3XFNWQvaDvN6Wf2sZDJ+i2VHq41kGOAFinFan6x3Qqyk5tWNh
QLZH3vQwM9QdR9Ago20d7YqcAl65E2a9G29cvu+m7pWIW/1otNR61TAQP9yBlgeRCRoSy94aJ+9d
d362I/UFvZ85qY1t2uiUHUHxbsTzpUhewtIIL+CUxMVyMGlOgfqZxoVUa6EX9CNKs56agVESYZ1m
olGu+mthOC9FhWoZmdSmbNIfNIHc3U7UIU8la8qZfmuGsXEzMkQq0dSEHrcC+ssj7bPNmMXeQzDZ
pyFRgpplHyyt8b0OhoV/2X60i76mMTzGl6y//vtVu2YkadNgP1qFLU27+2l3/Qdz4GyTLXJIQzsG
HiBea13bOcfYD/7F8U9j+k8JrfNUY+Bw2KAVWZYfsPcdkl4Qc1hB5elLbjpCMUvMzUQ+shvymZGo
dMGpJpjokX1hFMtZcchYsBykN2qaEig10eU1CnwCosACdukxgfu4M9s/XMrJUbKQeKwpQJS038Ny
i+hQoqqc6ke3Gj4th6FUzSwnDAGj42NfeZOL7D0sGvTI5AbmqHa/8LsdCSE0jmXfBnst/XPVFuN7
XCgOwVa/8BtXD61rqX1QJdN5mP6y0R9PQ76caY3D2l4lz2KhROEJL1e9to8ppwH3dA5mSAoiMLBC
sExX+z5vk11sbKq4MLdkOTB1UQ0pMPAQDOMLfR6m/Mb9yIgqRETPlYHqUu+j5sdBXewik6p00LxV
Hgm0vXt2Ef2tBtkQm3Gvs758iYLxZa4gRLApBkyJfb0ic+U0i+hN6Do7x/zdSlUtrmCdqtfGs86u
3bHj8sxz2wgQlqHiFYEZwrpRXzyPZLqucsq1LeQZ9E77XHDId3YgbjqmoWVZlblxf6kzajbFrD9S
o4Vrgc0tW71PFVCY+XYQrNsWJ58BRCL1lmOmG/Ayp/WD30vKUcSNG8dNr5ayx2uv4980jvqj19bh
kpb1NXT8AIhd1XWKC0qQBPctwHNOwrEgNXOx7rrKSncUd/nVjBKsU6mPZ93Ko6ONGpq9cHRFyy4u
5MFvKhO3cO605kOqcB47igixPnTUPqKfvhQDP2tm2ffJGNXNyuI9wmaKQq//6cy04XGoi2fYRs6e
jYM4zISqqrHHA66YjI5BlC9QbvsyIAzu0yQ8+oqAKjL/4k2CivdYGtUWZE/8ZfskYBlN9y+YkZTq
1g2PoSDr5j/6dPADIzO/9Iw+AFPr//sL7oW1M47q5PSSTDNGuQdZk3tOuXbqBBmrvFjQqhoHkJao
3xO23WKACYH9K1pkelfybiSm5G9+R4hTuPqzzEluWUCJr/mDFr5VIPBiUl8huvKm0jhnVoW0saEJ
I8IeSBbToRfc3UXPJLMiHGjvT4HFyLCx1rNfZXvzOzHtFpa0Nv50ykC5nmccTmBDcOq3h6yB8c9k
dm+j6EJgUIQbfEOsx+rKO3IivGEG+8siamLAX5QITEYEu5NeT1qCOJ3n7i5HCs3UXIIWbeLCJ1V8
+UjUtR6Kx9rx0q0sgnorK9h3bMvxAlSkHIldnuQtw6UJi/5oPhdJaXBaSqbTJhjDgOkbn7/HmIj4
KnofmkFjpj/2qd2EMLp9X/jd2nAXqSezPxP2bkfU+4mIwJTdS54g5kQOhDvH36e9RrTbVnurmHjB
CZ7NtggSxabvR0xYixnaSrJ9/qWRFR4ymSJxiGaOUwMQz2poWQYOMedSZ5JcSbwdKvB6mI49S8GT
ET/AnrfAHlv9yoNrtnNMZ213/kLrIZRPW6Hxv3+JCtvchV2MZ4ZjYa0yEBJGwQ5K+AstyMfy1Mw/
nSReauymIzRe86Et8MFT2qV17p7CivcgA7+2cRHS7fg4prWsniboMpcIjNvdTtQIFTOCnE8aNqxX
7ELRwvsJqq+5YsrJAees83cROdiCGvx7RmJOZ0PL55IDZY0DJ1z3UfJT4lRZe0EojjPGwjVDJlKI
BiIaDd28Wp58H6AqY4uFeOPgMJ9qcz5b4SIva9PiUfP0Mhbv+wdmhSnENSDeXtsRMamr7Pbff/ff
3zGbJZ+4Ly5T14LVWcJO1VwtHJk6h9OIpysFhYGybjtagJtYDQ5303W8ddg1E/0cbCx8lmccXeV5
gknkWDWpjUl3Dg0WOVEXmYxe2WLQ70xjru8zyyapyWKBW4pBoojyRxzx2WNmh++DScZOSWT0BdTS
rSym/oDNc9hb/8PemSzHjaVZ+lXSYg81Li5wASyiFz7PdM4UNzCSkjDPM56+PihUUYqIzOwO602Z
dS2SmUyKpLsTfvEP53xnGpjr+FQ3U1g8BlI8Blwut13iP1aZNeBDJRDc2XVhV5B8PDafSQa5jPFr
E3r+ye2GK50oSlcylPxuzBDSjT22RMs6GVGgn5LWe6wgnt1RxJh3HBIEB+N2Z2Q5751SAEdwkFGr
p9WH02YY3dLwLQfmvQpIL2SNLAzmJFXwXJPGXqbB2fMxf9hWwZmcYjIW3VPiOs+eRJzJK3E3YS9b
RIoqseqAFFM8vkBvJy+RzKM1+JeRDDA1XKvQcm/yIpqW4BH2DM3N4/cPQ9t0S5M291ir2kVshXVw
WtFSg57y6XUs8o5XjhyTTetAdEhdKsaezvQGckOzL7CJr5JK3ju6bT3aFkm7AZnMyPUQOFn43wCm
bGq/R8tvMzMAgLcpxnWCf3YX6s0LazYaujgGHkXiX0ysSglSKajxyNEcZMFLG3XaUTVkoTVqXTBp
xDYdMe8k7zh6QNqMvpHbQiYBNnKDjIz6ZMjYOCK2e1XEryIlTc4dWexsbc4pqX5+oVhYqUMM3est
j81NMiynUiLOJ7CIXbf+BczMu1Uhl9Y8piENa59TvU9JIyTXClxrM4+82LqmHEfUyEEYBzdoygjm
Y7K9QI4NgcDIVngL5MooUX7kk1esvKD6TK8dXuuGbhLazrsT9+bR6kZuc01/AJjaLrOWe2w3tFxG
7V62KnmKXAbNken2r0mTf2ZqvLCGVBxsL7V33aDugsQcvwSM2SatbXZ4eL3lEDYBVttSogdy0eO2
4pVprn2NwuKCKRU/Qm62N/wdYoYsSbaynIEGuHKGlXBJKTBnFP4g8i0TRfFOv8SMk3vjTQVtnxxe
EFBNY7LG7Ezr7KutdxnaqfqcEmIFSy0KORHYQgZx9T7543QeAu2BcpIqAd3lnSdNzDe1X68YsFaA
moLiRqsBQdqjk50NsnYZfcVzNIAoVr2ot4UDndDyhz3iXDqUDoluQ0j2UkKqWXF70VdmXztoHREz
qko7YDciUrj2TqNPLHbcqemApQ74SWQXu1FzwhN8pBsnzTcNBc+XNrbfGwswATJQa2W7qDo7xnFr
9QWNXkCCmrVMa6ldUcfdp/Eg1zRR2Or68FAySUAghjetjZmbeSVNc1Q206FKijfDBISK3hDXrji2
eZbca9F95TXhhbwJmGciHtdGQ0wagv+HhFt0OgARCeX89D/6Ka5xS5X1Ird4N6ZM5xdOuhuq5q13
y+cRfonCmJN330wTDGU95kzbYG+wfHNZVabm3Xxis/vENQYXitSLno6WTph0BP95bNStq/X6USfB
ful27OPD3DWuslnZsEZv68I9jCRTrzvuRZ9J/F4CRPNPoycLSj7EmwUZDcccF8ZiqoMHXmB1w71h
wG5UB7ue+JAVGBH8PmWx6dwyfRhSXpMsCkmGhATbkFHC6DbdOf0kjo5aWy1YOcKExf0UM2ocJyTe
wm2esaXuSwbefp81vxVq6UgIh1VfnQRqX+hYA8rP4javMnM1Olb/EAb8aSqu2bWbwUhkJUgxkCvv
OKagPpuMZVwaDcMmQNm8YVBZYlv3kV67vbFWIXbwOsvCrWgIzdYgwE5pyx1RhQc/DT6I0TYMq15y
ZqOoVlxTjToMWPlX9DYKCaReHOCnb6OSbxW6NKkMJ3JzVOngCEF8VAWYCcISeorsSeRw6W18HK4x
QV5GhWRmqv3pVIHiS++aCG1FkWELzTxEyh1q+KHCREmeBARFGjAmfT7xcWZAn8yROMSVRo2PR48/
xkuMdtuUNpCLMLAPTI8f49op71GEUTiMXrNN254GvVOH3Kjg9aibcZAowyLtFgBssPWxJVNrZcOB
umAXeKPYFhFGHqoKZtPj4B0nLTkaLkSEEjnZsiE7YidInDuUkZ5u0eBAmKi0fWfjbcuydmNlsb8n
qOUxSBJ4gYzPVwVqvYlS/GQRYQLshpYttEx/K8qRQ4N+v1DlKanSg1agYRw1ttHKbe90UuHGSbqn
MCe3thZZyhuo2hNLMezNWkM+NPnZpvGIkIisIj5VPqCnLL6Cx0tv3a6cKXPEiLVJ/2Z1rboG/ugw
m+FNV5XasA65JB6ERbqjWSKTL8OElLrCtxf4R3GREay+kE0sdmik0bYof57CF/US5wqlOBvgdWrV
FfvmEnSFj66l10oQKUmlvxXd2U9n+v5TE6C8qqV+W+HlX+h222/giFrVGr+TcxjTr2aKrt5x3BFC
XV+zkOpfB2qDGFGrHlPi5fUzjWqxJ6RJW3ZOuy06YJk1drEMslpaVESFsBMAY9Lbq57QsL2y3F1a
iGSv2y8MWriF9u4GyxJ70TTd60b4EaNrqYsqZ84SRPcprxwgjuhCon1W1PYZCs61mxWNsmuMvQ7g
ozCIvcobkH9jYHiHofQubcqss2T3gl3CQLlA0aVzGz1bAbzypP5oI0TwDrk7Ma2GhoKRLR/LzbSP
qxMQZpPtvWtsSOsSV7ciuyDPymVOc7nzglauTCQvFk72fYHYD+U8XgLNBEjYeZWzdu3S22QBSdZC
xw/v6tgOKhtlLOCZEPO/nTVINStYbcT9sdZKITygVPhM6OGSNbWzjoSnLX0rHq+1bS8d1/avxpAW
q4CtL/PvcGOUY//g+dAoM8f4kCOcDKz50DYJgMktK8D6RMycXY+gMuPaesmzPjtMpfkNkZrYAGVF
V+jo+ouLMWqlkrreS2c4diTZ3zHeurcTnO1jkOcr7KnNLhTJztM9/TrVzZvSCFpUTWXtcfaMG3tg
0Jil8YNe3/NuFzu7RIcKfno5BF73MrYCXZ0vMMBKwoX6yAqfTX2L4HTa93X4AoN8VwsN3lxRbrGm
obBzgmmVzOLBGB0evvFgjtIR/L2WMvXvonqksmDLqBrCLiYcUFqJtAJBDphXf9Wg7wdSlceULix8
0AP2KXB48HgMnKvK1RZ1y/4i0sS97pC17Lo8R4WWqE1KtAR6ciTZQy4C6WKsCcHGNQM1YBFfZJ8+
9kigKk7WRd57L7Xly1Vcx2t9fr9orBssGb12eqYtTCvE6lF9lAYhnHrIRLAsg00bIR2KPVSINgCr
FdNMYs1NHj2gkUcswMj8pnAH4Ip6xM2bq7S8Jz3wBhReaXXtLGMNzH3N/EfboPooNo6wNgkMXmSK
FbB0gqzbxLzPvQqHpa/Zh2H+YFZRwTwNhzZZQ8nFZUW3VW31TcvG5uhU3Lzj2jiNynsLyggb99SW
W0Q3z7EAG+YnHoSTOjv3GjtJI/C0dZsyV3INcnRbRbimpt+PWYPrMeda7wPidEgA9/BBnIaayKAi
TBbd6G/9hMUWxBZmPYH2WNtew8gODwvUI7iLoW4uMfAX19yWvBUTb+OTJEgUr2GvKye2b3zdshYB
PrUFswoa+aJx2M28R63TXJuaAUHDD4wF4o0Fhqi11nnQ1JKTW5UNqYkOatOpTA9Oa35OZBGcgJDd
24VE8x5195hKPzLeP/ogqzPXVViV6KZ1lCRUaceebQqTQQxjFVg3JNbmZSqBiX//X0N4/PuZJP8v
aSN/CDHZfs0vb+nX+s/BJf8dI0l0odvSJgzkf33PXvmRe/Ijz2R+Fr/+snr7Ur394y378o/Lm/9W
/WP31n1Nwl9+/Jv9l19/Eb//lN8CSmz5yZDK0THM2qbSXUlCSP+1bn79xTY+uTi50I/b9N9zRskv
/8jyqgl+/cXQP0kJ/sexJMMTZZBdUuftj6/o0iAt1dQNRxq6FH8noITEFRrB0c+z+aHaJuZEglCU
6+o8EhdDFl//KZ0EyqAxSC/x1jP/zEKdWOYh4s2AuTZ5S7iQfnqtrr/94H9kbXrNQxJEfv1Fzj/v
59+nEAmSuDKnrwjp8nL88ff5KYVLYdXe2sryjQt4n45ulQzPtXMJ5F1Ad6+hzy74T0aB48B66LN4
1VDYeItUt5ZN/+wSZoIWrkZnLMMHv4rIqhjfA/mS+IQFkQvsF9FKY86b+28K6/+/fwbzK//XZyAN
0wHxrUiJmfNefnrFvIKmgEBj7NfBuG5iJPydwaFgbrTohjCF+4hgCnsjgEtPWCttihZVqQ0eNWof
tsMOpzJ+WcVDbJnYt8+eX6Brw/xGrBlEGw+m+L9/xFJ3//qQHUNyDktUl0Qv/+khp4FdkBjqe+t6
aoOtwYSDiReaqMF9JULQ7eriZggQszUaOvHKndifo/gY+vhQNVn8GTopxT39YpjP0vXJYvTJJG+P
+vhVn1w8v6oCZb/1GpEcS2co10LrqbVNQCd2tiHr8uAY3K1k1r8a3rcexX0MzLabw1cGXJvQNhU4
GMqfNLWAIsLUbF4tZS2aJln1xHPWHJ1lPq3Ui0CsLsdFZgDALLWVWxDoYJJY7nYb7d1IY5ZH2O3A
qb1ZKlkNQHRVA5QKu1/+lVwWxDazC8FcmUjg065bHpryjgtu1c+5OIQ5oAuuhndYFyvEdVBlzTOy
OAR93CElwHcDRRgAbcA6ULjohsmwSS5xVR3MXh5AqCcGeTcxIAG/PmiWzYhS7VOjvBd1d1OwJuwo
JQsLihKcwQSRK4ltHha8aXqFU3PUS2c/PyiMm1udSaXJA3YsPNEkqMIOXzG0W7heQsfJOrxnEj3T
4QhEgWANOiTlTg7yh6Zxk0QV8pSz6bXntECbJvPfHm1OdKTHr+50/whxddllz/N7hQoANx+kP55e
I9Ec6hfHmRWt3ASr5zgFMEHGUJQSbUZqQ9dcXHqTFmWuU79D0FjZWPCwdOB+xKEyvgOrWPWEnhbw
vLj6WwYt0ntH90aTQehziJ0D06AL6iTSiJ1GTZ0hdMwtdJJ1tOqd9zlSEaA5LzHpX7W1cS22jN2N
KN+xIjn+TWn7e1CuyEoBOPH0LJRx8IjWhTkHD99qoJf0KF1q4T1p5zutujAu3oio2Lco0XgmXeTR
Wr27KK4Dszs7pDhm/kepuCRALZkmEz1Es4nBcAFm5/ysHMHXsPwxbF5WRfpaT5Cikt78MDPtydFs
5xQ23mtaEHU6jCSZl765stv4JsV4cLZEeQuUhZ0GtlrYabx9Jlt4pDLmyQZnos0IOKn3oyCWcmg7
a29R4IBwqTkLu29pV5CcYHbO1gqyvaWl8T6LEX8ojSfFeKrYaUXWk9fRllT+wnqU/Jsl6Pqc/gwv
87TJh2Bn9+Z9GZXBYwG6Jja6PWQd3A6Fpla+VTmrvuPdF7rsVurAe4UVi5nB085xbX+Ywaxg8VJy
sEMoE6pQ2FSDxqLhXkmGUEuCP52Lm1iSlX9R78mKY7qpqQd2CtHZQTS3EYp0h0gYvDUdJzqMlm4d
7JREBMvTPg8Kl5ANBQGlj3o0s/psSRIJy4C3qkufAYKo+dwRAerptX9qi+egK8KTbOUNBiS1KCR8
e+iLV06f7vw9cadxitfvR+iPFLQf9y1i0X4uXP706f/+l9lqP3/Tv/5X/z3LHVT0Jrfgf1PufEUq
9afq5sc3/ahubAoVd65RHNDK83//Xt0QsiZMSciacLn7/KG6cT45jk19owRlh/6H8sb5RGHDd+lK
CuZBlvF3yhtD/3OBozuGbbimiRzStEzX+VPBEeK+TXl8NHVxfYT8n18j963X2X2BUS/wkz6mVnVf
l8AUJ5IKWZt2cum1rIojmdRrOfQP3YCOhHIcV5XmNRyPLYOqwAY1yohr60VQF0yXlA7QaY+9F33t
C7t+FGH14HAS5fQd1zqCZ6NQyrpae4dPYThh3PEFc+V2uO3JhiB8glKn8RKS3jOMM1mzmaTh7Svf
zxZ2fpPKidTIifwQUISAwN2bjunnSpQ9QTGMW2thLqqk5j5WAwvtR4l5BhNbhC0IYjs3ntp6R8Zc
X7geHptRTO+1gZaoXJWifu7thGbM1OR68mE5rI0IF9LoDZfBR6ET1J8pQs2TYUtCMUtiK8c1y50O
MlUGzL199iOEYA59KfgwIrZ0JlYB+lKj+shcg6mZS3wCwKHMLnPGy58jpV5abNcQnfx8sZeh169r
9g6lILi1aE76HCKrk5sA0Ap2Yz682PFD1437oRgzVHz+GzvVYN/KOQSH1IrynRwmOJFaBZumQr7T
TcynkwAIXe2z5IlSsr98Fw9gb2IGyRiR9t4NAJZya8TaIhyc2VcfSLpJj0HVgPaj6jlx2zCAgqTU
pnaojmRz7NL+vgnY+oE7unEoAeEuue0RDMNsivOWovTbAxWAuYhaA32uzinKaoiSQcbN1stAljp2
rJapFmN30If2JFzieklR3rYWEQtjPpDM1egc+8QzrMl4wjcYBuWh9v2rX6VPpKo+KNNq15HPctuH
cOfrX/3EcM+B0+tnIwAaAg16b6dT+FwE08GQlTqMhRpXVAUN1XT4PIjyvoihPCSR9+z2/DUS3MdF
2DyQC8oGKK8O4zSgqZsJiLyz6iN7uW6X6t3u+96snUS2w092xgvYbMqmxT3JSOZUOu2dlE1/Zarx
2PTk4Vi+lWwhARlnEy+jT3oIDsNRHQevS0AKerdRoW+I7KnOAyEmh79/YP9/2sFyOksagH99pJ+/
+sFb8ja+/fVYn7/xt2PdNT7ZFuewsoQwpG4qvvJb0+q4HOuWUhzdHOG/feU/m1b1iW6Ss9u1HcUG
wP2pa7U+kelkcdJSuLuCCK6/c6zbJr/+5y7M0RVzD/w/JIGa/LDvqZs/dWFIPhvHSm2F0tp9qJKQ
yCazQ2uQ5egRS83aG/GMeG3KbwWgpKPlNP4VIfmuUkyt0JAgntbTvZlXM98xr1gFahZvKeo8w2mC
jdSQnrRx6JynTr5WUje2qEG01tRPYQiuN0UF206JBVQk1pZeF0eXsIuKDS/lwJax/6whGSOB0rdh
7RH64RRGuowZDLMLiNK9PWHKb5oHVsX+ncn7+qZrZ5NrvolGd3piTZ9s8tyzDi1I7Ju+Yr7oMYmq
EBk/OPM7ls7aPBIqo4h9wcrYNs0KnktxyVHFEK5FwVcT7cWvJucyaHbg5HKNsKW3VsjhxtSFdRWO
r65+Rtc/qeCJuVh9DFHZbxuIsWd9upnUQbaQIDE8EPc+Jxcqr0KzERs6btmu2nLIgAKfPy1rt9pC
UQBSMmvPGtATCmvulWiM9o7Y8thLe4JJBnOvidq9moH8CJ01/l+CC1os6qOFyUWF41awDVuxzkyv
Di0r5rNZhzfo38ycMTpO6d7R49N3lZnmXCJXj/Zl2w2rSZrveqHeLUIaOE4mE8Nnyj6KjeezFrgC
fsvwEmXJXYMmb28H+kc4xjejTXL3aEAMKip/X0fu7NMwdojD4mWZOXf9BLRuip/d5s6bolXkaECW
UmyzhkaQOt3gaOMWStjab6YJfYxZ108B4cE3PlqFMclgHYThYopCdcs/egxJYT3kdulcrKaVtDrJ
sWOejDEGsRByv+OognzpRcDrJOp8rpjAQmEEhNDUKS7wxwAgre9eqmiwn+JgerZMxa7d6Q+tLefR
TQubsxq+2YBZe6zwZYk8faz6Z4376VJT+n7KjUen4gvOx8hJDSo5qDb2mHR4X8VjVGgZ2cqxWpVS
p4XhTtxEYbYKqcj3+GYbX6Hn0KZVIzzgVW4FCzDjxh/q2iKvumnP8AAmrdv6zGgihDLDUafT4VZB
CgCXWxQBrogpn/o3w6BXYeC91OyyXiYuhgDWZ+GCJBRSOxglX0tJ7HKMCbVJLfuKwypM0zuWgVtP
b8TOCA12179/+K9Pa1HG+xBmrqtseONjkhfA3VSxKEoJg3o29xi9YNXU1oTXYgfpvk0I7j+Xia/v
zMFlSF6SpdRZtzhQSR8JHHkDiljbhDUOeJkl6R4D3IkgiuzWd+SbCHtGiNxZk1Dqr24csE0vDJaI
NcpH4vQwW+WsMXXS1FcV0O7HuCpZAdnNa+r18lJaHFtFqw0PPVP1RTXZ9dugp6chba4BpoL7mnnO
Sit6/RQUQXIRJrMMTLwRFPlnO3Ghx0oC8EABdHuzT/t9lVSvSS7sV600P1zPqG5a9FI2Uvy7KMG6
ZjG6PMgJpuVgNaATQOoFbKLvmf18RGRt7Czb+KakghE0yZL6ViM+pE4CHiCcVzabuMeFse9AAx/Y
fZWH9EXUKKWBXXfWoXeZk5Nt8LUUPS4TYv5GAkwO3z/DQGsdFRj+BbgCFrNspk5tm1TAcrYKhcm1
EKNAtO65D7TKn9vOXfttIZ9l7MmtEtm4bawGyYRufclRnxIv1sLCCsp+B07NPAxtSUENyd88fP/8
vz58//8w0wO1yW1/N7pIneqGT3WjYmrgSwQFte0/tGirOIh0YMWsAqjrysvEEvsCpNdHIuE3+7bO
rHPZ5lzFBn1B4n4YLIQ2aJQe2xCNpmNP28oXpJqrfmnn6LVjWCNrMv9SPDwjc79sbI+jBfVNhGLd
jGm/ZPnbXrAgupiNlNyWPZegi0Bkg2JshXar+zzDQjD1Fm+lzPv1YEcBydDI5VpXXUFL6XsWgOYW
qvQJn3b5yPsj3adD+qVrKoRcTnLUM6PfD2iRs9mKVPlaf7Kf0ry6hWRK6KfbftVGUKRZw57Oc2w0
6a417GLbH5+7Ln7D90id247NBrek0Cx/jatTkORH1kb62YCO94h4Qx6Cxt/4iX0/Nj1hw6l8rBt4
8AJsRxon5UYqZPYFfHuAfcCEIcXtPUhPWqWDM0kFhkgU9g5hWMykCCa2EKasBe4YRNnMaMDGj2ab
EM3xYY7QBo2Smy50Egjoce4dMg/Q4pCfRgTvG2x2Gqc/Uh6b5KSCI33RTs4DbluyDrDkEB3vUNkq
rdvRzM5EpiZD6iz1reTAJOatRhOdWhg7Mp+FsZeeudReNNsub+ypF3dhMq3Khh1szam+1jZkk8Q3
ulLZbx/GnoHdVKOJgXyL3HwAudwPZxBwaCEqu2HDy1+UfCy5YRgPpa0nghh859KWOLLGpmwAwNHl
wSbBeTOeGF35gL367uQ5sHq9UGcCp9nehT/amSntyNgEeniagQgIOK7HsfzWNSXhPtYAtNCtIJsj
ouiVnm+mOnohqXnEPcrdj9CTLgzCjduU+0YnwKWrnJs+Z9Amv4sHSbzHgq2NuLsJwXyLWkwcNcxH
0joEs9P6tSGQuRkGCGoe6c+dlV19cm/W5QhN2iS71R2ijHgJfNDWjV3rT0EOUaCK2oDLHi6oMBjb
xbiGm8Il5SdT9doPXcVkSmOuWpsEtqoq3wqJPCumgcLR0B/giqEMjft6JdEZHNxg2IkSK+xQngwj
uXW9fEkk9kw51hketmIZCDIsNZ075eBE29JKAVQNxCbPZAptWmeuB0iireqzV2n1ecQIDBJebP0Y
CVhoiQzSDXlJjT2K89glb5rr1pueUT0DvA5hdOERppKQpzCpfaJInYBz8tXUp7e0RQPNeKNemgPK
yxoR1GbyCLiNEPTsx8zsj2YkMMQz4bIIr7tqDmtYqxiYnXb+odHBLgaVzw0a1hHwV5a/AhccuMk0
HY3Zj5Eeuzp/Rqjr7capQp4XaNUhI/OZWMHLaAUT3VnBnhNAQYZ03A+w5WfSPBMOwZjSEOvAml4t
AeJlaGPmstWwReycHJ2iQ9kk+lM7mTgYRHCLQm5aivhYGdi+0nZgLIwX3A4SAX0p2A8OZIySHX0U
8FOTHguWPo9HizLcJ+jvVqBPzKUT+U8SN7YBEvLQNuVNHjTQ8XP7mdSV9nZo1xqGAqOvL0QN1hts
S3OMYxIutNqFyqzCI2+/z4VvwEwt/X1OHM5BSyx/VRfgw+DyrMKIHGirhudG4quHZ8R3z+R47EIk
STvH7ytKahAUU+U9glmB0dFBY9ICe1lKtTNMtNJxFNao2hyXU3sNeKVfzlPVsvPzg1VivS7wSK+s
xPwaaHG719spupbTWHDemdHG/ayS7qZPOm3jGMNrIY6psq4jFlkibbGPOt1T0eI2H+LunhK3Xwuj
1lmARIswY9JeiyAAGCResb/kC2YHEJMxVe4Ch+Jfahb1NlKPLOsEkmvg6/TcKtc2zWAfit60b2qy
8gLF9L6Y0mSHgmEbF6FauyBrFPF+bU87UOQvHbLOQ1KjQTCqz5AS0ZPU+pottXkqp+SpsjDOVvxh
KHGeAiKRD2jukzwa70NDod4ghKKEIb/6n249Q3U9PowFK+O3L+lcKMPICD+an5tuG1y0Mv7t/HWb
/6FN//07fgxfzU+GqyxWy4xSFRjG37t0ls4KPzSmfzZrhjTnpfOPLl1Y81yWlS854qyelWTfXf+2
WxYmc1nac52BHj26cpy/06ULftDPTbo5PzKGuxhrLMW6V2e9/fOqlDldR1ZG3+MjnFamMz4g51+3
bnsYEu7iaUf0vMl9KXa1tzoqFhB23r/HX9l98fLThOPH/P7nvfNflrbfHwkPhf0fM4P5dfr5kSTU
eTFDNUzm8HVRu/jfuonWd+y14f+wbTWteZv6hxU36wsE3S5TZ5Y3f9m2tsoypAyCHkUsBKzJRsZs
EVsHnbKFIl0mLrDgVCLDMQ7CJK6vScwDbL/u3LrJM7EEwbZx5FeP/IPLkH8Wg82WCyvGjXLtdRkO
9o6sg2QlU4L59CHMt8EI1n6sFfsZk02qpozD9w9FIlEpkpqBSkcdS4MOvvF6UmchWEV6ba9VkDkr
PwrUOqvac8iy/YI8d03wFOKyGnP65BYXC4s7B+No7pkzH6ewKfFV9F91cJ9Y3MyLEOBMhfSifTN4
zi7K0vuUE+hCxChZ3z5jh7ZEUUf79yr0FMiBi3Y9IldqZTTNc8Yi9RqGqnni7ObwZx2lhyhUARDd
Oq6DNqsneYwdUk6uWuBcMR2Cgu0I9OpvC7Mmu2dEFp8FWgKA23wSE9bjKlJfCjZ3j+54ghiOppgA
JeAiEkVqHhyzQvOPQzqcbabQ8KdsueszUsg8A8O9z3Z/7wMaBMdpkxQmBKikanbMGBo4ak3Yd3Bc
TUTZ6C5ldhhV+Zg3Lip4KuoxV/FeV6SkalQpJuZKuJV8GAwUjBjMnIPqXcRGGDC3Ei6HbceXgrXJ
ehz4/TWJSPvBqnARVW6/JSEYbwg8nKXbpxiwI/wmWh9BybVNyEoGFnzHI34MSWl4tg0GMAAZiVF3
q5sOoyJ7g/aoobzalhMTDIUQm4FZzlMo8ms8AP1tanGfBkyx1YwRKPGZ7XUPCXYVo/rFfC0wjyGR
xTS0jZDgcolS2RZx+G6TUmf7SEV8yKscAKBnSgrk7JSN6sF2RmDtNltZt9Ae4PeCF4KUHwTfsKGt
CHTN1nSa5CSkt3EkPaxz4tDp0ZvbjmLZlebtCEQvLuC8q8qKSa1NTqZPoN7Y1cdppYMrMj1C6fyw
eOkKgLwzesXRjVuefbYIPYLmepmcsuNIQtNComuJBv21IyrTyf33zExBdkTfaD0kEq6nXOnvJcpb
6s6FFqH00zNwoX7+hOYT4I8HZ58xYNxLyYXE0Noo5UYDiI2bKXx30AWJ4QNvCPuDGPoxMAsbRKeR
jSRu6XOt9UhP/UIviSVxMOMVQYN7xGvkYxdnN+/vBxqwyUCFGxTg6cVzAjMzCGKqPDt4p3dAyae5
a2Dz4xbzx22r+Buq7AIrbxU2LUVB9Ta/Wt9/ga14yYSbQsEgHI+Jox7vRBU9WKm8BRb0kWni7NML
JdXwpAv/G2ygB13IW6uNvgFSwOlWX8tYHxk5FZJTOTvhVEf+a0fPkzMu84BEa1ZEDp0Tv2ObKLJl
QvinM2x/hm9lZvUCvdnO3G8GcvieF9hQgP9J8wE5gp2PV9fqcqpG6zBozoMe7AvbPjvzdaR19kNB
DNGC0NYx5hKwfLTfeXLq6+xZ055FzAJLPkYlG3k/MVeh7T3MR7jrRh/5F9R2t13sXu1DcPDQ4C4a
ZO9NPj4T0bOfbylGWeE/azoCNeG4Gypex171YunRNxIhL5LrgUDIU+d6+xAx0cIT2SkdUZyI1n0C
8DamJ5IqHhxyKFmJP+glEBLpguVFhbwoDZ6oNo75bqCARNKDlsVmQLEYiA7hLFPRLcNNbw9nCnmD
P5LzbCpjO+VNe0XhTPSlutggs28EzCNIEP1ZU3hKIudYNtalKL8K17pRvryN6z2ewavvOE8dmW91
5T6QlbaNXGtpECNd+CU31DD8JgJua8iW6wWYlgFOkbU2hXabzVn1smAM19xmqdp5JuZ/ggHZ+SPF
bk2HC9EeFr53ZCdLj6HEbVsvLX+MF3EA04Dtlk2LOb9YTcvPnZLpUg/BYX5FJLm4g9+9ZkpD82ik
L/g3l5KAhRGRKdod87a28Rg5Xfy58QmorNyDXqGkLduDXqB/ysiOFzOePnwnIWJLb1XxW0SGObmr
XuLxvvfFQ6rzOD1Jaj1uizJU7wnJRmnWkcOgXjVd+9qyCPSE+VC04HoB/tB1ivjsZMa1s7tr6iMv
iWP+WMN8cfEePwR6elvpLhYcnk9GcmYnmom5Epb0XlvHjbduMP6QGJo//U+1+39b7RrS+KlwW701
b38QV2JQfave/lIjf/+u3yte07bQUQrLtJ2f5QbK+cSbgaWUjqaRYD10kf9Z8RrmJ+pgpgpEFHz/
Hh7Ej4oXnaUQtkSdaRoGtYow/07F++cyk9IS06ouZjUlpbf9J7GBa4SdYi4E7p8VOIKCaRyf3bEw
cAwG0W9NE2oSZsb/pKRFV/GHMlN3yXdjA0vZp3DYfFda/rQBqxWHS+9njJX6Mn/XyoHpbDgRPRY3
cbL1U2gNP/0p/skvFP/sN+I1nQX5qFjRcP6xiHbTKXbamPGtLQaXEWyqJ8GyBTLf8/6R2QpsiP0c
kYG+DWRkCbBTrfRnO6DYZowp9wOc+qMo/4O9M9uVG8my7A81A8bZ+OrzeOdRL4Smy3k20kh+fS0q
I5GSMjqyqt4aaCAeAiEonO4kzY6ds/fagwUWKRI3BuqsDGlZVl//w4X+fu5Yfprl4OO6PAq+8J1f
LzT1jQzmHKkLoW8EV05g3l562JNXqDaqi1YTuUhaI+zzRdst1cHI/s/tfIj6PgP5ORITPs7Vx99f
lrV87M8Hgx+XZdvCRxWDY1jyFP58CPHhftRpMHnb3qydqyJxpFqTmRJ/eJjDztoygpNdZsNZZKl+
JoELWVYE+S6G4/tqTVGBHylmfa6PIjbuU5M1LAzC7BwOPc1TJwmyb3S7p6NtpcSnEHbxBThiti+m
pn74+2+CKvovvor0eW84yjiMgX9TlMpk1pDIbZfxRR5f2lFHO2MMzFNuxkBj6Xbee3CQYH2Ufftg
VJ3+VnoL7TQvGMqBUskfcx1fBNhrVfugeQqPoqOP6K/lTNJS8xCJ9LZiLpegtNuKkoyRvsTSGOCg
u9JtQ50Yz3elA748Lp5TxzWfMjs9KELUjIkua9oFelu7GCnttDmlFlkC7LLrDqI56gp5budk1w9n
N7gfGvmaKXqyGNRook3WY9965wnIFxrIx3SmbdIXSFsFcBV3RwrwNsH6r5EAJX30VCYPikYYGxkE
sSY85+h4VqVWtyoRb53p4xkFUbYKpq8RaHf8nZqYnYJ2teSmrSJ7fqnq/hwH3k74cuf7zpcizGHP
Av+eYd00pDdhpJKWebEXFL5Ft84DUl+LjsGZsJ9JDfrmaXZubdPLbszsMs/hg2IXXtETxvHt+/62
n6SzsnINDKjvGXOSQEgHkyCm+ux6zXxV9OtxHaE1P5uelY6YO2uFADsa4V38/ZOzLPe/vwM+oi58
dqZt2qgIfn0Har/oMreb3K0Z2sVtJaCUVaA/L8jH9jZez7XvR8YjuA45bn2vw+/Zt7n+8Bay7tgU
A1kxg/EtEDo7+HCnOUygp11BUCk2BkbMOwC73WEYdPWGnz+3d1FdTN+CXpuPPeeuc5CPxptpZ9FF
zFO774mgSVbmHLtb34nkWWZ9ulM9QKq//9rsIn/xtX2bjUwuTYEff/7TYl1LUQ/+8urbTTBdXQAU
0Ro0i3OsadrcgaKETowQg+Izn++tpG0JlJvHeqV9oz6ZsyOf86FrP9BLml/+/tL+YlGXtESkxb0g
NthbtrSfriyPpmLIXTyeWlru2m6rjxitVSMgi+sx+g8r81/8DDSDLIv2JHJ0dq5fPwxMoKflpNzt
NHX+W9S2PlQdkR/+F1/pp0/5bXFiBp94HfwRmNNJ8h0sOomiHTxknksPvLYCevz3H2gu+/pvK7sM
aKUuNYSk6/bbj8gTmta1BbWhdG3wgzKDQeli8Dq10+y+yMqpiePSEuMcnPc3W4jyLigB//3PLyPA
Y4L6hp3P4V9/+3kN7ZLyQMlvRLTkw9F7sUjpXUdeQIZ9YNUQXftok3vE5VqFfs5gif+HK1g6ej//
EAzmqKVcV7K/Aen0f+/4jYgapzz1tvnsTumKQXt/bRRODbZTSRWkp03Qc7Lw0sGGFDQnVAkmcXxB
Lwkm/PuL+b0Yc2llYq5h+zeDxSezVAk/PdmzM2cN5jB/G4OM3nqqICGM+QFNndr+Dx/1+0v0w0XD
rs7yiLvFlb/df3K7LFiWHNb9ZSql8tQ/Fuaor+Sj9Qd+peA//c7ssb/90hhpqGyo+1hFfZdi89dv
py2F7dPU4TYPG+yZEYl6pIDqNyOpMC/msDjIUrObI0vphNOz7c+RImwwm8wQnsvo76kt8q2wRoa5
SasPKmsFQ4SgWw9BNp+xENvwUukhr1k+0r0sJjHAWCIJaGIq89VCp/oad0Qol5ZBovpsOicY69PL
NNCjE4aJR1ZKm0jLypqbq0YS+I1fKCaat62/F8p23kOn8TjKud/VIKavgeHqrcaPvCbFp9jXIESJ
Wx0rh+Ig4qlp/WGfqgQwCuxdTIR2fjO7TnlybHQy5uiFoMGhDGzN1MG3OMj4ieYWtD4bXHZRMH0D
A2xuVF2QaqjmNDiquYFvU46OtcB2Jv+56mL0oFlmJsMqTBVzf8bt6Unkur3Utoe0BuvCYggcg6A5
TmO3Eb0NdC2lEH1JrCrbaWeaLkSSY2Tu1XClX2S+oPey74dkwrvkhXb/1WHEfAykDeN+EZVQMBDM
S6TxeshqIgKIue4gJbrom2SBexON2Z0aZPGt7Obuduw6aLS1yLKbaA67Q527S1uls05L/PZb2dR0
kK1udHdaOdNDk2fDnZHltMJG6G8QG6xm2pDdKJ4TRfPUDqf+ubZoKpYc758QflaAOo3sBsZCdIDS
YUC5bZObHucALWNLIDgu/H2EsekmhKpBrtwotnQPzM9GaEIya5P+ms+W2uTg/FYGZuJPI07NtTP5
hEpF5FoDvujf6coATaQ9cBpSzPCVmVVfW/LcnqxAhR9e6zQvOJkB4w1M4CxlvPaebq5zHWaPRmUP
7y3Um68jTWFrN5UWfmOcoqmzolGIyE1ItLOm/50EBOMckrNEzKW2Vlp18fvo9vBaIXjJa4zR6rmd
MMBKg/iFmqCqNf2t9KJhZCCCaL2DGDrSNztcl65Nd5LcrvE9aGwCPhiv0eax560AO7jrOW4QwCTL
Y95qlhu3S/ek2YBqH1GO8cPBe4cqGu4sI4ofh0VnNIyMCTNbytuwq7PttEyGR4yjV+LHl3xahT+4
coF31vZ821ZOdOpowfkr7frJuUEi8sLpuNyT2w3TwUSwGAdaQ/clAK+CMbsN3L4GV7J8sFXUr1WD
j7phDorEBUa463TTZiJ2eYOdvnsmYyQ6efFE5Mkc5veOX+QAWzrAtZF6a3O4sTEkjmNlj9EBqaPc
hiW05hpFH/lxI7ZvjW1My4ZMxMQiZ0d06sYyClRrIb+Mt6sizzmpmVivVdO57rCClyJI03DQB1ti
vEEzSdAc3FySso3wnvRd5vV520TnghV32sqMFKc0jSrYKZhxGNeT2edAaFUkvW0bjPoHWOLBTReP
oD4LwhU3bW93t7E5YnIfcmhfTzSLOz5OxdZhRJx3E/UBcxbUYOtY2zPw/cxDJsORFm1UYxhbMfRI
jWyD98eEte3Erro4IXGVVet8BlIq3ktUXbcYj1tIAab/HgeiPRBLmbxE4Rjt+5AlbmWYetj0lpEg
GjfVLhgl/S2vjj8HJEie4BD7nBpmOAGZEvskE6jsReWn6woE7hkJFtjlNhNX8tCTduPRTX6SygeT
ZJj52rcquRB47AcwC/Jct/l0nowi+ixI56CuHLNTUrvN2+ijkwms3HzAx8BMIHPtbRZb6R4Wc/JJ
Vi7edUH+TVLWKM7mOjiCkAvBscjqavnD8Foi9HhzVTvc5Dza78bEqb3HhMjZfbAqWmu2RrKWOHBs
AN3h064Iw8vzqyS2tpPmyEI/zJthqvDSCTKv+iY5lzl1AocgHZ4HUzLPjmPQ5HlNaViCIkiwhslm
r/MEYEWEz8rNbeOSOW217YIsucyQLUm4HGjU6V5YTz5zhYXz0B6MUZKL0WT2vigEnfmhqsoT6pMB
u5xv5+NxSgvOcnOUle+lAvmVinz+xs2amWcYJhnxjEbraxqhaAQk/wrk1drGnMpfDZx0a5tx6nW0
I0Jd7bwtHz2aG9umj7O3rEj8j8EeBFH3BcmbEXF5jZbMX5hlsRdmqXiuGGTdKNUREGFJz1zhza/3
Pq9QtPK7ob3BTBO+gDo0H4AUzBezqpEPh2V4BQrafevcBPjzgDHqScOivgN27H63RxF8ZdhVnqzR
wPRVhKBQQ4mMyytbtnbXo1FL6sZ7M9rTZ3sMy3sJGoAuuWfoKxw472gSwLrLG3fYjtytS64hJa9S
26jPUSyHvcPQ/6Ok48KgQXYHh/hxWPOzHW7MqIyuEUj+XSl6+cbRJbyGhUNUp2OB0eFdYiqisWSt
3c7SoET8aD81NnmsJcRJvnON3CxFg/2e2kn5MsixIxWiqpoWN6DBvVVh6z7qXtnnDEr4TRZnw04U
utjWE/DXFTY5990pMRLPRGW/TYT2nHQROQR6JcPd3EbB3i0UY5lYFnwovlabXAwDfBCMhfl2zGiw
gaMeicJqlbVjppaf1BDpowL9BwSvGNJj5CvgtgjRF8Wg7y++EM0ow+KMcclkjl3GJU+Y9PLw5JQ6
n2C0G83DOGbFV6dgdFYaffyhvKJ/8UMD3jKo4siARyuJG1RZjH4xCO2PtnLtap+R63bx8R2uidIq
rwqu3yO5OxMDgaQ95cwKAEIMAWTP2OmXCCXMdJBDGbeupbb6Oz6LIC86X9kDQco80K0WNtYNrb9n
zdx9dgSNeba9akeoHIgx2ZT+kpeTckC2xk3llIRTwrjeE0UJkDVPJv1iUjFvQTgjMm8xOmIJCbOF
7dZ+qgXQfGGhCFGE2dwV+ZBt+xp4A4qzWX8b4U0AWwk9ZhIdv+Gc99an2YFhzJhq9IM1mXB6WGVM
jB4ia1GBo0u9awsoMzuvnRoEAxCxjkGSqx1SbzbExKlshqHjEgmz8Hmx3xTOW2na7UtOiNXZrhgw
8RLnyVNF5cu8ZRj1JqEU/lBWVn9qsPzczcST7qkykHcxIayO7ixsQMGuJoLA8PonWO3qozLzah8Y
im9ObfeQFlJ+npxK4cpt4kfHglKsI9F+z50aAy86yrumy4oPjlnWTZ9ZFuumwNFq5tHXnhzOT0VU
xY+9LmCvToZpAUDRpLimRkBiOS6AGhkkseTG2AAJx5ycG1kNplaPz1pMSbrJUgSQMhEsBnrINoRm
NUe7jCFaRnK+5CqJbuD7NPcVI9cU/MgsX2Pql2us/e69zk3x6vSj/Br1Bio/fxirDRmapDs2g2MQ
szWVYG1Tplqij5PboYuGl8yhazIiDD11QHjvZG/FKJna5t6c2Sk6hG44cLMhONPOFB+1DEqSh9Iy
ubd5sgif9R29sPGnIdq0ltPAfmmRn65Gg1cEBGuB9CjFhbC1RU9IW9XMItgsY97nHqHLZqa+PcLC
YCjkFwXFq9nYwy03O3jVluQeikgsK+pkpWc5C+uqaduxnCBf5XVAJnAFP4OlOo6K4qQd3NDb2FQp
EOvEKZ4qodJxV5De8Tp6aol0GAu461HSfM0LArQx6pWl2MuGo+4mNF3qOGnXWbiVg00HEmWH2ueN
DTsXVW/fnAfLpLwkDat5oDUQjuNqnAqQ1iRpTe18CqaE4IM5NP0Jo3XW6k0WUWDcwklQ8qxrIgEu
/L3sJSFrc1oVQ6UklowmRR4fxiQW0yeIeJ8b86AaTU5oQx4Jgz1cvQR/+DU6vqAJi00Vgn66o7UQ
irWXADNSLu69xvOH5zDsihsjSKenXIzqDmAqAJwlz5P4MpiGSHbp0nPyijC3l2iEQbc8DNypS6hL
wif9yYeqKfRgQ40u5ldiN7qPGMnPVQ0on1mSTPcac04VnOWj/tISL9ECO+iccjv1hWxvXKjSN0tm
CBWhqKrT4A7i0v4A9bGTYkQmZQ3aHcE+t0NgN+9SdFTyvm7klzRtYWxarE2vlWcRzOsjWjmqaohQ
2EJcnmNOiN0IIQ34ux88dw0gnbhNoueo54mjjZVshZdUj6NK53wT25P72UgtCLdWtbV1F6/FkKCr
dYZgJ8zqHWqQREiuAOW7g1o80chb7GAIvo9wq3cZZ9gTuJfoLnMz8Fh1lLvEjbRjfpiwpB+nguyl
duoIg+m5URfck9WzX3nDQaWh/VzhyKT8ZVv7IBXwsw/H75Q6DTmMFqlsnUTRoHWlDhXkxMOUJP6d
yGhlsenAK1yVfZ48FEPL1knZZ6KybeehQFA1s1iOw3wN8Fh+EaGtP4vMrA55Q4oI9p8RdQdO1KJr
o5M1IUSGA4KzUoThGoACV0Ui4EUGdQCh0zO+N7MNIAiF6HhImO3ufEPVu7IQWCgVhftXldfVaeqs
Yuu7VfGFTjt4CGfuBlb7pDK+5Gmy6GYZagQP8AAH4un4iW1imAT6Asb1yxAcAFLWEPweWAtAMw6L
V+hSsMZt3aP1JjozqKySA5WnygfZmyaIcb6igaEiSpFBgoYmelV1IBeQZ4Zb3FMfvgNQCc1vfieI
5XuT1GGnriXkWpoE5pFqmG6JALh1ourbEBCq5EHAFGCHjkTDOCDHQkkUUOcTK1iQNUgyIf0rv6aO
CJ1NFBGlix+NlDQDjYwo5fQJ6hQ2WYiXW7YyYx/WxbA2xrReqxyiHjriPuV57zP7BpdV8YE3dYaF
i0CJZ956UqMBMptsnrVnSxSesIj2Ic2bdQTtFn4/EgTKjNy2Nwl7PhX1QCJok/uk9FhRAWCR274G
oMX8XbKnr+ELtdckIfiylTaq+4X2qAzTuC0LGE0di+6qzer4ldxft4A3y1RoS5qLBJblx0drCVOo
0ykVK1x/7V6bGbeTacFmFCT5IOhZzgtF98zcwuPUmDRvg+ml524U/jniYduqYGKi0csFJBDYMQOF
3jSgQQ8SQ9cKdXuw59iswDWH7VrkkJu0HVofrRL1YxT184NhRP4LA9MKcFw492RpyRzRWQQHWo18
WTglpvltRka1MRPPfG3Jm7vFVDM+u0ajyKtNo7WBjLBf1xX7P9F5Fd8m8VHxcuYh8SBYciqLsFDP
aNOU2BkReLM9aebTgbEf92DqmrrYtYkebvrSt855HIZ4ETjZ6lU/WrwUgauN+yQnJBO9c3jKE9J6
RVZjdfMb/2S2XB1lihWSPMf787yMWFZ1AlKzqSY4JpFKnTuHupwZUTaJSxTF4gGQn43hzJYnzHv5
I0EoJWlSfKfb2Krv/NZxngpDkcpM+mTfrWgiWV8g5lrfQ5JhHr2ZKCCUpxgrwgEGNenyunTIDmV4
cxFTkDyErj/e1aqo9wG5gjsyqj4Mw/SiFT1x8OuYH9dWDKpFoLiB7FXHd11RectGmg4PJalz3/Gs
zGjzXVxGdcAeJXvV8ux6Ut3MYEsPBhnc136a1IuXBOk90dv1a2tNHJe0nS1zhEpOyADtSYBbCcO9
XQG5qAPIrH3UZVeuN+LxjcR9arTT2oHocKuKXO8Hn5kXZ1F8bnFKblKqXO9pNE14QALEFsq/5L1w
QueDxwPr1pCSH8Rh3cNHMSX60TXxSgiiFMydlmVCfuBARjDGs5KQJLJmdronwD3BhQU/Is52zjwR
LcLcBVW8ATy+imn++RHa+Dxxv1RsN48FTeQvNAkSohzawTSizxP2Cv85nwLrKgm0ySt052nbkXue
UFrgwZOEfJFP/MLhDaJ7Gs/qe+8Tpg5fJ2Ak+TXKPFO/+xZt0xtAcLW/pTLqTpM19MA7jXBYVkxW
KicismE3Nk77LWFFetdMt65EW0+bzGey2DpBD2I94Fg0kCjWbR1HgsfsOjvGX5J69rtRQQ7ftRXd
vp6Zy6bmZPmCGJT11TFcJD34Xp+CxffqT1355hL+9qV1rJ6Ko2q49aNhb5acVaLm6LnyHInqVLiN
RXSm5fZHWK7dLmiIvMGIi6RcNpFX3SsUHLSIh3lGPjoInD+EoNAxdenjYPCaV2NiN2TdRN0t4szi
nId++FL2uH0wW7KUsH1VeuOS2nk3VLb6lJhph7vDm8bzZNamSf5e5+wsAtaAIRvIKpvMWYfECMpV
03fxQ2vF1Ru2KnPnaBonmBXNxWnzPbVwEwUsT3QKBkwu3XiFM9Lyozi0HFwntp7H1LXR8Kad+FKD
izg0C1VrhcAy2xXVMmNucpcyB9HTuep17Z1ZToi0LZelsuii8Nae4g4OfaHPnDxD/MFEwK3HFu8H
IBwU0feGMVbuahydJWGs8afsSAiR8TAxIWV8NFAcYPUz1SkuhuJTYkzzSwpngIJzTL+GlS4AWKO/
2og4SU6hx97KYhjdwq8I94an+xyKkyQ201XVmGyATzbf0ogneFOQiE01seSEzIRIjzunoMgl2Dsm
2GX2Lz7n5Wdr9Lp2j6Vjxvxp2jUXMEekMEXZfRAFy010Z/gVcMs5DjuFnh+y0MkWUVmXAPrjsZeZ
yDnqVzhCrSlN3zRJrKu8r/MnADcjfjTYSxyjOHgO7QAlqwj9DPsXUIN94zvlQOrVD8Yp1AdG0ezq
mT+kS5TIgNKzzyty33JAmHilLGfTw1dM8VZABHWJW6NC0tJ5i0scUit2Uvi30PDD2yojoGSUxXiO
SgWIdLaSB4YM875sk2obz+Own4vRuu3NhdCkcAcK1zLv3NpqX0Tu2VvJnGKTGXm6w9zD4wcGdh1k
9C95+VG9FV7wOKiUhhYtAY5ZIgCIGUz4pOEgZG5OWBVmWXxPDXrPIotZ9PvGh/pty21VA5hwh9K4
Um+DFRLWsMkUqQ74tNpsr33PsbcqCtOcpLPYfZwVqWaxMLoLwTzyxNDewV7Y1/ve8ypWEeVSeFUW
oZpmv5jvEmvfGvn0lLYKG0olbD/d6xKFwIqMURBLqLb7/GZc+rhNbzgP7iA5DrZKGRt6zRG0yaG2
LobMKSV01cjPuQgYM/bCyT87o0VzuIJQLTaqaYzpGswMI/Y1JXa/D2PRsAtH+bRyMrO7s39UzbqQ
8dEERvnsNwKfak7XRmyqIJ9Itw98/84c5+CC4SU8OJQ830HNVw+V5RsPuSZAdG0q033rW9++I1ne
e3RqH96rrY1XZ/BT0mwtkl1mzzhRy/hnD2vTmvNDRTCzHuL95KXpA9z49hWJartzZNHQ9IIAc4yE
URyU15uPQTTLTU2A7pYs9+kRDobLgTeHYzmTY67sQG1o8JEYNUExC6kQUSiqXJ9A4UbnyMHjHxiW
t3XIsFozdsKVkzjD2VBIr1dEucBrSjqDoJhguBkHa4KnlhmfsyjyXkQGp1J1IriNyEdomcART2vg
540dA9Xp2JAaTFY5mdR4Cnm9rHh6hQnZvpezYX6krX6cO6EfSiIIxlU6WsW0QfI8YIlP6Bdrf7DU
OSNY4y4aokyjnACYSv9L1GfYMJQf85y4r4gjvS9C2zyA4xT4t2zESFPcmDQ0SV16FnU2bYjrcg7k
V3GMb6fE3WfI414H0un2lt+NW6sM3/PqUDhkhne6rc99PLWbpEpJ+rb7ZoCkxv//OPWR/2TjjHrI
0m56oBrt37LK6+7cyKP4MmMONsSzCBiodkbAX5l3Yg+TubgrykjvRdPU4NhD0MQaqU9bDJBpC1Gf
NIyfzQjTc9e0MYfScWiIHO4bzcmARuQ587wlQCYE0jKSfrEzoG29VAnq3JUzVXrNCzxtWldNmygL
+3vbjKyzExCUUhZRt+sEGlQPovEX2N06WbXx0oBKE7YPjsulzQgqTc5T0k37aVDgDaRR7BCuofoY
RHxbks3OSrcsFnkLsgDdo/xsTEa57UwQoaMuxntB+3HjtFjLV25i+vduljgfjd0Hr34QJN+xhhs9
FvfJO/is9XunCfI9Ua/+cmZyDp0c051jKgt1c2qgBY/k3hgQSbEqp/UjqeEog82ie8WByGwpIzsw
dzxv+39mYghpVZBWF+DX+ITTwbqhRKVm9mdro0bP+18Atv4bvJb/t1iiloX04CfNwr/JXTefi8/l
D5boJul/Nobhw//zL/+pel1AodiFTICdDP4xb/2TxuKLP5DfcXT+J10Uyc0/aSziD/4EnaHnIRCz
ZMC1/Ev1uvi+goDDNkpa/GH/E9VrsCgpflV90KGyPJN/HFNitfpVi8Bi3GiHWBeG78lH7yNpb919
7QVPaVjTV01xhU5o1AYjfEoi676evXe/ZUYWfILShPgbQ04Yzy9Z7wEMAnLP/C29UEaflHaJYiNI
JBzoZoqXBpB8htO8nt19OreHFhRdZmBJr89mu/Z6ufMYG4Q5yoV5Xi8YRKfJj5ln33ute+NisdeN
c88c74YydvEnjFEMhTrYyrx5lAavxAgh0bPXDiyOrBCrXH2Z88cpasBIzXsX/zqtzatfy2OPlB0Z
5w1NqJfadta1Ku/wwzGamPZ5gfKuVZvJwqgw5RKnDkMJLzq0Or0tQgekV4yAtmNeNYc0wYnRuFeR
f7DrDt6dO3xSyPuFbN9Sh58tEg52Ie/YIK+XhfpqKHvDQfXipPn2p6fv7h937GeXnLncqH+7kchK
gkUQzZPDw/SzZGYqWqujoiC3lDx4tMUrGn6XSDe37jTd+jikV/hT1tnsbznzrQfuzt9fwA+F0i8X
APZN+EiXMQwyjlhgcj9fQNIEksiFhJRMiJuMPS6SfDss9ib4ZnRNzC3ZhjKP8ep8lzbzy1Am9oUz
hnFEQUqbYfUdtEm7m0GuIqiwkx0+bQJGq/kCd+DQN1m2JuLOOApkAAV7JC6tvNiQkTkF9KgpuKUm
/damYhsRci4InkMY2OdmxBgS+yFih876OmmyRjRpzb1I9jOBHItA89VurHPoj1eZ9ueyAdtVNXX0
/8HM3/871gGThWVBxKLk+79zrZ6VwjyQxbCZf1lL//V3/7GYSvMP4WCbRU/Jw/bLYur/4fo2/xlL
gCl9VFx/LqW2+YfDSmoFqDfBFtMZ/NdSKv/gD6T3Jwxr+Vv/ZEf/+cb9AyT516J+ZLC/vILop/iu
P94BhGuQWX6Xkk0zIBAoSvGh6kikAL60Cbogv8U6X+0Z7aAp6IGUdhS6l8gNmyt9KfV97urx3guL
pTJ3vKhe+UyGiM4oR1qJpcuhV1QpDzch8psw1fmzYxjs7Sbc/l75rkFLMiCENyFuGFtqQn/WcNcO
BdnK1BIfvjt4u7lNBal1Yxaskrwkt9pS5T6vPI+jpXw3ylyvZOq9TAIwCZkCq7prSHBzA9Rg89zd
wOfTD9OYinXYZPXTzKtF9mgFV6rxIK6ggFnit7BdgVZO1rEraMjkGfnbTu1q1ANdegELSvxZHz2C
z82OyImooAeT/7/vPVZt84ia4GVMJWs7K3jNMGcdzw1c+8mUzj0Cjw+XiS0Xhi4LwEmenea5pqU/
xLG3o407s1UhF/pmqYZWH14FNa6ngkPKdjDM6pWs1Nza1AlqFCo9DyCH7xOIJmPvyeuVQYKM5d2z
QOGYajNoeaO4xQsSn5Hv559rdEdbhK+7QTDeSVmZVoFfuqt6dJz9FOCpsGXtEmCQ6kvd0ojOG+Wt
ZKsJcKzeixQ1lTL5L0ZC+EvVd8SSZbBb20F87zyQtrXlPOosPxkkgXZVe60wU2XGnG0IFdb7xmGS
UaJQ3LdDmh6wkf7QVfGw1MnVUb1x6KWOuZmhj0KVsTkZdy+MycJVpvN94mWf0hyLZFHZ6VoR875j
Pp0yx3D8eF1MdXHuZAsBpBvfoo5oAqEdrBa9m9BSiyIQt8pfyVp85awhVtHo+TCmScjICtL7NAnz
pGsE8jkymDUoQU0cEei6apzIhN5E1hR6evr8rhWTOUHPjeP7gAHXjb11F2Yt2P4RXj6+l47UdJ7u
wrtj8m/uXLKEtk0RGPuZIcChgnRFH8KDZIHVjUNR1NMtUs1TaYPUdKe+v1eTAe0/Toia7Ax3m7Re
RqgB3lGmz/UdXItPYpRq5wcDiStIIc/ou4b3wCwIF8j74ZhrgYhFzDQC6H1kWxtX9CWdMvfsurW9
qURERK4yzU8F7At+iCnk4EP0aGCYAZBLtz/7hu09tCQKwc4K/ftJe5qU5yjad2Qi7QjMIl3Vg2mJ
0M6/DeYpW4ux8B6N1ifxORqT9UDE5CbObOOhll59YPiTb9ugqne9F4i7hM7kNh9IExWpfLQTOgkz
+Pf1jCSF4/cAx3JaAnpIp1m5qsTiY9CvYWaniaLr4nk/KAkjk0DCZ1uFEFYa8OFWHFEWhFpCmSFl
HF6S99pywsfBa6RHqSiThqFfmD01B8m0CZ+dKLPvPPJu6B+62XnMu3krO8ydmTuSkhkWNifKGuKI
+zxQDl9ZrnMYal1Lph35EC3D01ptYMDXK7sIX2pnbmGk5viGtZmuy7nsbqtcMIczk2Tb0HrZ0CTJ
6CFrXPeMXZobTE4L+I8vZwIttr33ztX1fpJTR/C4WfIck0P/BZdE9tmCmrPAO7113k4jY8O26iDO
WeTIxzIyIwguVYQROkQ8yexE+y+UNdPekMq8RVEQA3cmNYNRXNkxIndAwMY0uQmDPZiW8RL4mqXT
TrZ5mhIWjhvh6FTFbTAKtcYsCTTJo4N+UIYdr6O58JErxS9NY/PGihHrBFX+qtfSWzOHV+t4BKSa
zYj7mFWLTR6E5EalYd8+zbVDtkVGzSLNSd3kXUmEzYgRFQGWmqMbdyFb8xjUKyGNlylgaWrjkGdH
luLEyKR+FUkdHbw4DvadXWCCKc2PyE69C+YTiLN8xip0CPdVU/sw5wZTY+ZkCW7/uHqi69I/9SlI
vCx32r2jVbMbik7VVJOCpoQTLTlPZZTiWikxLa9Lr74FaPYUZOECJe3KifWE9vB9I1yF1wZpsAfE
i0QWOu2MxzTgpOrxp9rhL2ph1/8VMfnvO/FvtShdgbqFqA/CNnWLfI+0G9ISMsvm6HE+fuuInb9X
M0n3Wd8FIHhB5qVbr0z8fcBQ+xR0NhFkbsE7bw0J0DoI+TE+lmMzu8Vb3cx6l2hCQtOExs4qVZGR
0H4tYfkN0p2PiC9khtk/EQ9jHmU3RZerC9PSlHHCfzF3HktyK9mW/ZX+AVyDw+EQkx5EIHRkRjJ1
cgIjmSQ04NDi63uB1a+sitZVr2v2htd4KTKE4/g+e6/d85fajlHvxkqykUxz9E4BjSZgB4mU0Tet
caPmiW9O1yfXiOl0h1ciCfxuEU82pK8d9cVUDkmB87fnNItT6X9ychJcVpAA9kIUlJ/Ms/PkLkly
y2idOjAFuUHBTOASoRiXMzY1mqHyHNO7KNG04b1KusRK+PhmLTtBtaSJzBwNc4aQ4kt7h28gpe++
qDFlerb+3kYdtMikNzb+wJHuN6GEWg6qGU3ae6xXeS9OyeYHFUBcbnqOjRJrUEaJ8VC7PxIDVtgG
EnEIBSFHam4y4L3sAsuTbv0hxkzTN09US5vw3Xur+mZIdEl4CeFXP53UKaUq9oF1uux3NQGCIKu7
JWjoMjxO0NHvvKQuf9GJ6ux1VVBxCo0rwuzumkFv58ZTNCTm2Rmz5cvANUZsrG4iLE22TAfpSDv2
lZAPQYfKr/2fDgNQx/dXhwSuG5Dtc+HWn2Sh8B8a65fLYdU171YBiApc2mLxUlLN8y3WIJPzVPhf
qf7ugF8VZR5UrRjeaGtLdjFUjl0L//fcGatYjDfHqukYK8MLm9YaUgLy74b9PN7dOpmfpoS2wALg
2MOi6afZVr/PsmI91gp+zq1cj7p0PfSqJHa+D+tB2HIexNiOI3lr2Gl9rX6fmWXsJzxIIwq4730z
yyd8foXRBL02vA8xN9mvNmIdGBvOdLSGrj1g8/LAapPXfBgcp3gdzQIXP+1S9rADAM2zA7O484AX
fTVkQ6HsWDVYyb1lxkAGAKCOu2F9gvVuZ8TBNCfyguE6FOzZTNjV6+OwWmZBuEV1yYvOZ5yExRzm
sBg9Pw+32foUXtM77+ZcMbW1wjjB63YujIYrQkyTll3Mmi3TqMQ5M6bmCv2LWcO2Mb21i0MhkprZ
3ePXnx+KKR0D3jHnaljVcE7QZw6ZrTmLk9DIXwxVioWPnMCvZpSChdvcjPjfJ4B2bA67lTNgw8ps
9BJ4NVACG9re3k1Ex6w6FhnJwix+sObSB4WgRgAXdMZsNZJ4sFSZB1HAD/dhnnh7+pI4v12jfjCq
pLmNGIG5h0r3zY+U+DSceXh2R46pKA2TgGpFDZxhHvjxLfUKXsWatrVrkiUwnOEDfU/+knHFSa4q
U/DtmYunZgFvlUmAkxsetyzxQDUfe8vzLmYbYzink27biTqCIYoI+wxOB5gMgmOHRs1qJWkjnWws
Gu2Ont956EPNElR1VnGn6HN1ztzEw/EYyltpNCGmtg46RVkPR2GY/t7Ji+RgOW1/D32j/M7ObUDN
tIqvVp/4XxeFHk4QKj1Yk5EEyUCR0wbImTVtrCyOP1IIfGhA4dBc7N4m71/Za/VDFB4JuGgKWvGN
WiaTNPZvIN/NSkqwqI/y7SoDf9OB+ZCLb15DYLBPPc+l1ecmnjtk0ZyHfobPCNY1He4zz+XN0Jf5
p0lPKriLrL80KcK3E3rlRzJPKmhMEsc6khhOLIoqKk+SgPOnewp/cpzuSb5+QKk3LrN8x8xMaWta
1Ec9+HwzccpyoszEQiwOMUzDppL5OeURtOmd9Fm7S5iSeqjEXreGk7DM76d9O3rrV92iLGrpy2Tf
ZFW5E0ZRngANuzDNnMKhwy8Lk9dG6+oevq/+6ol2wQeeJ9abhGYcYHvEJrDAP8SO0rcPvFj6u+4l
L89gvI1tlj9PdCUfnaqGRMEY8tDPZrQddUucNUbbt8aeW09beRhI8uW6WDo8TWFoHegZZnJYcF8V
Hi4xZU4KwGeMi90R7oWQPuY3oZo7MxbmzVwwBxcxptBNY6TTLTJK2IVdWEkF9ta0aeuQ2cUDCfN1
GrL2WVhV8wo5ur7KuOmOBB8nLlvm9M7uczh6FqbqztLLN7aT/QuYnfApVnlIfKT0ahIHTJ+eNXc7
u63jexFNaSD56jPs0UNqubU85LI0r22SFO/jQCYKipw2t6YxDHo/si4+VqZF+GmGKR9y+MpcXCz2
jCVb42J5SkwJ6Yo1ZffTHF3xGVW1XwYG+MP8YOJqpRqUjLoM8sjgoBvtLnxRfaO28cmk8BsbgBon
fd8spXdbGbxfcK4nPwuilvNGTi3tJLQlbvhS1M+R16/uasvbDsgXT4r89R74xddVik0wZ9o5wQrg
R0UIBFKm3Ika32721jj0B1dENlzhUT+WXnH16IImiMKmumlPiqvecZxg/5fJyOXAJjX0LeqtIgBj
KvsgU3byEKlkOfVL3x0XFww3b7eJP6qcvrptXGz55MNGrM16G3mq3lITiO125BZpjdzYDF9SpFwO
7tmCNXgPbhhvVTUaT11WdLjyhLO1rdK5y6cy+ewMKibTPiS/X0XIuCTRH81kzJ5j7UfnOGwFNOUk
urixGdF+NHT7qTBgRKKrvERu1FwJ/2AosMJR4SSjfmlVuen0LiH8oMRW4htge6pYh8Fn9zL5QYSz
KWhc+kYrSh3orIowX0fxsOv9eS3yWZBHxliQ7kqSSTE/i25HcIAgtUXv5C4OTawTZZIRQ88FEanE
zM8uGLKz6zXDToCaOhaTI57Czo93bLPUNc0r/6xmOzsANQBe3OBC0FbLp7Rvhxf+qtbd9s7CDMnm
MnlXCZ/5esz0I4nILsDzM97bKV9L+LT2a1zY8gc84upYW153cpjvgxKD6s6mlemMWcE7YkTrd32k
y19eSXbOaVX+kqati18qmna5duw9eoI+R5qRxU1DELSYZJnAMgYn5sjvY+v9BOfkBEli+ZfW7L4o
s92H5FV32GS8fSEpqKFS44cRVoGuu5F9Kkgtj5lsNzapOCsqG7azVVR3bieWXSWt8rwGhc5axR1O
uLJgk2cnoOTaqkP15x3dxC2V0JuC9StXc2xCfFFl4KJbpZt/fy/4A2rHtcCSrpTKV6h+hPLFH1lP
v2G0safZO/AxeVre5Xv9zXjHyXDffkk2bXkz8vt//zfaf2bmhcRYTKp3rYpzwEf8ocqPYWQXDu3q
h8Hxwu8UnSbdVmWcXBsTZyr+aZVGD1jRBekD9sO/hFr40KGT/0qNnOpIk2rVgxg1aPHK9DH04Nri
hUurvk+DEi/f60Kw/I0LGVIWXLtsw7acZBR/Z7GefrJ+skGEAra3EsxEEwt5bU32Iw0kKIC24Dan
TO8iqYv/VTWp86wxMp6Uyuen3DA0tKq0GDoulPWMoSfl83FqfLBK6ZQ0r3YkWSvgnM/f/puX7c9Q
trAt06f3xUHPZWvp/cH8awlsZwNehIMhpvoSdhQCY7BrztFSpy8avxVWgIG6raxKorvBcsVH68Ux
BWCAoj+9PIK8JtdKb0OkF4Nn4wOGcP89Jq9yyI0KiKynr4kE0O6kQsOEIkxmbwqDktgMtNmwmct2
fFhDwzYAWjd+cdYezNSx5jzoV0FR+ozGWy9cym/N0mMNKTqHiNyyapDZbzky/S1NLqLxI2ZnLZiq
mFe//H6d/qNuo/+P1eu/rD/6n1hsxOro31I1j0nx7QclGP/rofn2+bON/2lf8Lff/H8Xr/5fpukp
6Vo+jX//WIPhqr+Ub9OZ/V+sTD5e/7UtkH9ZROCVT63j3/cEkkJHBH3Ph9muuCtDvvgP9gRwfv7c
E6zHEE9vD1GcXYXzx87VYqDSo9d5hwZnuNfZ8S7D3sJzXRunJV+l+aZa8fvWsBmXVBApmpme++GZ
T7oFrtel6q1uH8k0sClb8EYwAZKeWY1AY1qzb6MZd99G1Z2BfRhOx109Y2uArDGdmqG8i1chudVh
ty2Mmi5ux7/2BeSfBVlq0zryaI3TM03x76Uxo4HRTECwkrbEH3Vn6o3fAv5XrjdtM4+gulOjT/ve
0J49Pzb2FZiU/eyr8lpJ3+SiNa7W9nA+THHrEoWQxddJJPFnU47TlrwW3vtaUAO/9D5ykCQ5RROu
pKT9FMHYxbOnk/nNXiYG7D6poeROEDURr89OVPuf6Oj0McTxHGKPCvs9YXFQ+U1rJS+uUOFLQing
OzIVAcyE5GCUJ6xCKu7ZMhrfZdf3p9kyy0OLKSeIrPyOwId3gzw4rppLhZWfuxT7cD9IG4Vg0rfL
g5qmw2It3RYdIhabQjrzIczLdCEnkugXSqqqn2M0lPdlNrZnJpBnVpX+G1Kk9yDd2kZtUPCULKdC
UPCSCtku71aYRhi38wJgJh2oGMRG5QwlaMY5ms7SA2ok+mGbiJpA8TK+W2UWk89I8UAWqfU91zo+
SbAcxE4W7EZcrr2bb3MuQzMEjVInrX1dxsZ6ctBzgdKHBg+KZOCK3QI4vjPMbLxUSHh3BAurI2UG
z+iA50IkLqZlxONlg3+oPDeUSrwkbSE/6wZ6jhDT3GDk83rqyR13K5oYUFRq1N+NAl2dSCEF3l5v
vg8RALjayeujj8smqMQ8HjP8OpjlihJX/qAOcp6eI3D3QUiast1YtYYc3ZA8GOL2JTX9cfXQFM+2
CWqw8fyvGK/Lj8LJjBM32mo7EHy+IWilLlN0DGhn6KJNkbD5hTTzWeTZEkSTP9ARFf+Eex+9xN3I
1UgIYoKZ4tYcDtGd7ihwGKvF/1Tajl6mgUTMhi5trvsgmY4kHbAwj9WEfdmD7pMVVkiotCi/0Kkc
U5RV4bIn19HrT0Ont5bGl0AwjO17nVr3C00A+8ySPUh72WCu46dEicb7ZfERxmCcc1lwFoanonqs
LTAAEFf7l8JN8+eQHPtlHJmPpC9Ia9lUdflFHh2IkNTvXuWar33n0xa4SJxN/XyoliLeTSHvFlFd
n4r28lx1C3sbZQwLCAnRvdcTqYgaje5exZm68ap7hNVEf+0ZkVAoKBttl2q8azI+KhoopWULse0y
Pq8VWRU625vrwiKOmJcqf+S/Dwk9t/YuyaqvRTy9e8o9SSOm7Rpm5G5qsodF4Vd3ag8pjmRPQUH6
3mgxQueThiuJHD+msJJke5gy86RzJ932pfOD/X67yarhkZ1CgZLjVI9W7BjBv584uIv+N4fyemj/
A3IEyzs77AwDqwyzfosFv77aDi8K73X1MYB5+OhWdcCv8vJOgWHCVBs2iNmMf6fc0DaQAVnQf+qM
zfDO/9/8smLXfRqbqYHjoDmAw1WdYEgmnbHM0w4WN4o/usm27IB4EqAtDpOTGrdxFTpWYk2gfosf
dGVcXTJq2wXzLZUI0RB/JL/FkvS3cBKOWRr4q5oix7i9ed5svjpycD5n7rjQANBfrEL2907WJQdz
VWeWVaexVsWG1W5Ir7m2b+wevKvRdeURg4rBjXEYFyAiKD9IKcsRpQ85aFyVoeK3SDQWNkG1VTmK
kTlIg+YUwE55UgTcWcExYbY+TqvulP+WoH7D1tvIKJ46SwmihTSIY8Mu7V+RUY0fcwq6IhuJZ26x
aajXfnKGk7mqXvGqf5Gvk19YCA/PxCRIkiC4v6KL2h/8ZtyNkC1uXqaGs7kU4mhDpdqbTTY/+jUf
XHdV4MgMTNSLr7pc0g3xAw697H4Yy77ewMJPDjHO5EDLfgkmHenHmfcLvWepDmoW2Y+CtPIzSknj
wnfV8ibLYS4QbqiQGGKkw6L1zcf0t4q4NF1M1rSdLmRcnCvnPKnBVXh0f2uQjetJ7lNOTc24PWck
5pf8oV+Fy3mVMM3fauYkopnyd+lc+lXsXFbZsxoy612uH/y88gh567CAHBHHUgeOMyMoM7hQIZAY
7/6SAaMdMyF4PESRuxuipr1pEvTEjgUGWh4KnhNzsBf+R6/b8ZdqiRIEcW4yEDeWPZ3H0K9uymNd
ssy2ze25xfGlavFUDjocj1MS5vjdf59WGLSQ7qoJCpvtL/59HWWJcXStpUwQqRPCwbwRJVysof+I
Na/tbjYrdWs14ZDAbbWNLcBsOtyl0I1J6XTddGSpMrvIFpH3PcPDDXpuGpDppdnNBPZth1R1h8ZW
dGQ9SaGYMYl5Hi6ezoFm+AsNsNtSJcO+7UrNcASW5Yz22YybzHT8MwsJ4M8wI2A1ZE2bYBUyIayG
q3eKY3C50LgiWMAZ08n3+SaSlTW3fptXZ/gO9gPNZZxi2u5P5VSR5mzdUtyFENOOsqs66AOF9RZL
N9NMd3G77/tE/Kptv3tgm69+JKkx3hbs+K9Gn3ZPFv8KZrg+nx45TQwkQxJXN0f4o0dFbizvHUP2
Rzx6GRmHliAR63mHjallqQe29/FZsza67/qBLiE9us13KIXhYcECdpld4b5n0lT7JBo1aFv4s7vU
o0WrMTSBpjh1hucILMCM3QOuRDkWy/MySMpNcCU8FWnlPIA7USzuRxN/NZPoW2U2+Yl0m9lsdS/i
oIoiBTagKo++1SpCkHCqcn9K2ztHl8yGw+gfTaBGO2vw5j1DC/f8zCIEiVPEsG8sSal4mBo25Y4T
UcoZCV48urkUtlqLkuF5tuTZdXR2yYyZ6KjnNQ8u91KgGOAedrNIl4ckMswPgmnpk7ek43kgTnyJ
AVPB1bM950vYm+NLHlbU0HhpR/KwKbrvXWUqJEVSzB0tMwF2fecYt155JHTQ75CV3IulfS50hssS
3prr5hYKgw+UtCAOFZVFKwzVP+cxStn0JwCBulHOWxG7I9VD9oKRQ6zbfL+KhkON72avpGW+V21G
yRHdpPsuk/ObyEawheWS9tcR/XLnMejt2sFcVjAigZ3ab0AMzFyxWcGR2GyUd5kawTnWJ01+6zs7
OsVzHQbo0gywgv6q95DbOcyLqPgx8kB4C1ui7llXyyCt/Y5WcyhJIZrPxkldTUBXOSdgEgAUKRug
AY5jFDYbqww1xzHh22Hy5RarkiL9WA/jV68W07MZZuqM6yM+lGk3nuB+yEPSGeFdZXvqDPuFvZET
ifeZ+fp5KZxqBXamzVYK/aI6h06ixJHFJ7CF4qByv3i0ddV9SZOsZL4gkEpzZmlUj7T8WM9MGO0F
2lUcwYrJbcxOCeVbZV3yTsZ5iaxcmE75lhZZsQ95efeJyZVCzoOf44xXThJ4wh+u0mUgGYQFQsHV
zdlKSrpFvXZ9yOXhaey99FKKkZOoJr1qrzf+TVH7Cv5Hk50GvYwHi+fMQSW5ecQj61P1nlkp6QC7
f8LzwEvVAI450ow+XSd2aHvFr9yZZs5OM+WV5Vj21lcGiBJyZUyJ9KzsA8YTPin1IOtj1KDmR7kB
4dFL2rI4SSce9BY1zMAsW7j3Qns5NEvqnpGjRRAqi0okPAe7OZbTwWSbECRTbr5iemId21OJctc6
RXWNbEt/oWS6gupMDHA7xWVsb20e0RF/kzU/YzinE8QFwgg/PKv6p2QxaRaAFPMUY3WvsCgknRPY
HXLjoTDD7smveRiapkUNzNjzZ2Xfw3YJ5sixjyOAWCbY3grju5rNL9cLs73Lq7J6m7xEfyk6K90v
hREaO1K47ptQU39PLqIl9LSMd0OFOddZWv+xUY7PRnIgozJksGs3+G2bo3bm7jYubkS8s9TvU80D
eNbRcknI5CmiokZz8NgqcGbpxv7o5zp9LadozRy29qk1zPScTG18dXJSHV6cClLPebErjZYS7hT+
Tdk/5/QCb2hRWe4SMO6POW6setssdkiQaa0RaOM+CYpFJY927pJBpIPB/JrUk7uZGm7aA+lG7gvF
Mvyc8SXtuJlpHknQQBbihjDHXTZnSULuYem9KyEl+OxdNt58A3edxz4KgJSgUma2ScPwPWfmryHI
XOC69OxcVfMLHyFJtbZpt1nU9QdgW/EduGxfbEjq9Bh3muypjoplN+BpeK/x3q40jaTcVutXmMRV
Im+Z5ZPPNmZ9zmwyPjKt5K2rytWSXcj8GLt18s1QS4Exa871zh8lxkLYAdbJs/C/BYmROlhsc3gv
G6JxaRM0tk4OU9qnl7mkiMewF/dHVwpGDsweM33pSXGkwRFYgVmbW9dsDbFJK60DPBnEi0gS3vuZ
7G4ZUVR8jWZy4yw1d7la5vNCPGcbOywmTSsaniGsY9c2wuIuziw0jHFw8cxQCIVoH09o9e7ALjft
jqY1Fte40my/6oaMB2IgC6sa3JneGEtYllvheNNr5yi2cCQQvSfDiZJzpWb9wvKmu9gJ4Uhzdrjz
KKL8ryRviTpNnnrDsVwwYxA/rsdkCZSr0yOBDu9IcjEMWj0m/h5aKjttrJLHwg/Dp64uigeKFvEb
YcI5knClw9DFEQSScW8PXf4k1hCO3YzGVbmierXihqZ5iQywh+2Xfv/3Fx7rny0yrg2A0DJtBDOh
hI8a9ofEGrqpOzJShIekgeHC5B5JYA3+UHQB2y54ddx5t2MBR4VEqSVkC+yLAMF7twzjL868nuqO
Mr+whmheGN2MCzZJXBTkcuOrn9XkXSln1TvGQ7vYdV0DVYVvVfaIR57TQcattE80q9nOKa27/E7Y
a7gcUAVvUW8b2d9CKv+SuG2tQvs/utOFtHy1Bmche/uIy3+ARccUSkZoS0I08Et3yk6dH000UCa4
JPHMI9LNbigE2YeyyuZnk0HqCeJYG18o0+g+0sEdvV1uK1SXhKQZ6xpNn11jSNLlvklXWeqUQ0Rc
M8bOE0cpp2sD/uBErYh3ZheF3a1tRmX8zXP/H+m//1Lc5bX5UekZXkbc/e//t0r8P1H//R2fkdzO
/7Vb/O5bmei++Sfl9++/7W/ir2//5drS+p1DsG1Im1zn/9aBTDuyD+odxolaneT/aBW31F8YUdCL
icJYUq399X9P3ci/POlweLN549mDr/A/kYCBmf7zx9EzAX8qBRSaGiclPecP2ryqW7pszMzHvVtY
2KfYs6fgpjcjzFfDLlqmvxXNPmk6OArnMKip22LhBTWk7ECGHE6QcZhEYEG3K/+omIJo4cHX5KqC
gEkNX8639ZSVb6Ghn1nm09kgpvuYnc6mEBUWlxHDypzS3057HY5dSC3MJPzZQ3SDXGkHJZumTTTO
CRe45IyKNi2ahwpLqX3KHVMbZ39wDajn3pUO9+YYyvyh0QPtZPZrm1IenCx4pB3C4jyLAAiCkO3N
NDBy/c6FTCOXhhoAkzgl7EYfB6sWB4pyBWvvmvRP3j6kH2hmTrCwwuaG4n2jq5IqtsrEv9reyuSb
S3XQrcgcFpGFcQLYnW4tDFZPqn4WXMmUTr4gwwDuSVCqynAbU8dIhJf4vC0pbxumeDsPIYFcFf7K
nKjHl9h2gQjJPA99TeyTG85GzyAwaVk2YWiZjy0K5xHk6auDxZx+ti56lz4e5WeP4kdcP3VBeBjT
D/gwQGU0CjnrNAwBqd6M1kcpo/pB9QXd1ppk8zw1e4aLKei93jvAR6NSndwuZ4vv7pdrMbjiwrHJ
bdtwLxDp4OGT8W9rtuIZFXdz9Rwb7hA4bqu2RGm3XC/HIC4o90TwBj8ZNx+FjznTwhF2SDT3k3BQ
/mZ218C2l56ncGJ8qiB+qnoBwUOCAmKmpMiYncWeA/oN7yIoEPaUD2DgsXLZVHdi61gCqwh/ZJUC
0RpVIae9J1DogIg2buxcikzfgZ31N10l5UZ3+omsAgNiC53HSuP2mCw2elUNR9lKsrMhradpGlDb
swkJ8AUijXWxAHEcyj6+AY8w6byrt3HO3TERaRVECUpqKC4aC4rDLH6Ocozr3P1xEY4y2tP1GIhC
lodF8nNjDKSeadgoF+5nmhX3UcqFpHLaAyY0/jAYc+xbmdk47CG6ZYhYo9NferXUJ22Px4hBfLsI
6LQx5NcL0CiAFdlD4dvfvXF+BTtYohjq6sC7Rh6NV4XPWAhcoOcx4zdpdlP9Ww49+eCN/W1pyomL
EK5GTDEb3xl27oL2F3fZGYvCfVn22RvLA/wUFXNjvv5n6NDQqWr7wzVI01VzKE6tSairQLkaEU31
THezP6pXIrSZC57Ei32aw1MXeI5a10j8iLssN8HOhAMTbxImlyocMY3H0ydXZI/nnGVsUrxXMzzH
I37ZwAwroBIVeISxu9bWcMEiHyirO84yfBZ2ew4bVOF4oZvRdi+LOrZt9qXixrulXAozig6fO1Oy
8uxJHbTh9LpmCbtyuDqTc1/p7i1H9UyJNZ9wel29rHoGEBAFrm+EJ6eMoTn9rG0VFEiHFFQXkGhM
zzvBWRUIgQigjnr0Jmkyxd2glszoXh2JfRpfMoGBUsNE4eodj0/0ncLS8n+EIfVJ4wwiLY3ove7y
TF8XP3VffVnxekV3RTbHF4cIwD2+gxmQToXdPLfaIzaCAS/KPJyVBeQhHbFiJ7KBcDUHZhrjD4pH
A5NaMgOtMZ1jVcbFS6t8kJW4MngHExCGC9jLKu2+GW7i7lVuLBuVm+4u92J1J3mV8Wi5IXfIjJSI
Jqlyzh3LOluASwH/VORvlrbgtLH5VO2gZUJGQlZfpZkqM0EG8ZHLmgZIlFTHdbBmN/Ak+DYSk7+r
a3rAcoOQfHuJe8UhUiyXhjEG+WmDxpOfSLOzZCkAIFB0DWsUF24mDp5VfhtiXFoScuTBb7yP2phw
P9qGs9MCultdT/MxcUBmRX34azbNc1NYxanmGkN6ZMVImvmPVjEWc4bDvQGuoiKCe6n3ozMHiwiF
+bjq7dtGOz91yBUv5kKCh4e31WxgPDjwsUfU0p00bHMro1kc0lqfBN1eb7NOXBqzBx1ACwrfnLJr
YMFixYokytNXUWThHVEML7CmadmOSfljRZ78okV2aobP2RrcR58jYLcIUcLz5eQgd6+uEs8F0fQ0
R5fIy8Pkwf9KO5pStcFeyVomsltMjIYfyaCJiousU14pybfZTHm2oPtIIMdATAw0y4id6JYLL0+Z
KKz3ngDIhFMnvBiiyQNyRnyS4ga/RiGeKQBvtzzncYV0/ZllwnK0B4/HukakBIrcgOgVfEdTKwom
cSqoeNv0bgaUZnEeaATtt2nUHHk+d1+kGZ0iFk6bxgUKZ+GTQlvrP4rK/Zm/kHnmMwT6ypLO58jW
IqCZe4sruziX7nBvsqzxld7FnSw3syU2Gn5pOLRfU2M6mnZ5yoZ5i8umIAiRBQ7XO/5s9tNE7+Kd
ZRrfY96geuK7wOXtmhmsLONEPJBskBBEH2AA7LkiRUnCWRjd2I/xEczz3UC2w6zzW2gbb+tbrGRz
GQXvm7afSzZxcONSG2Zr+mn10yEdqGdrT4tJmYguTl13VYNac274P6slBfoh9kDRvoEYgMgs9kZS
fRqN+oK2v2V5xEySNN7W1ALgBBkKUFvGRBptMkHcyAmYmO4BTEYtnhnlkdOY++E+kUQw8jCjnsuI
f5rRfJna9r1hr2ARhQH5J22OH8oio6mFEwo8/UplHsV1dtbvffi/pBEezKl756H+o4tqdnhhf0L5
zPHIARbwLVIXYdrz6E7bKxm2A/XFvygk+MwB3KWwjwJrj0suRsYD50m5ME4sZ9tRzHvB2bW1xXwV
qa72sGfrbW96xXoDf7NT485WPXI5Kvlmcqory0obKCg2U/MudrvbErnZxhr8Kwmib6GJnd9tjUtZ
zf62A4Ow6Yf4mK8P2qJs7ih2Grd1gyRkPtBfZHKB7x/HmiYCyUZlqS59b5bbznYeIRYj0cZpuyUP
tlEpD3M+rT/CjGxfO5HRMqM+AAMDNw++F7w6VoW1+0HJpruHBPo9wQyAXnVNea+CbLAJjevnAc8i
wV+4eJ53ZxTGWSExV3r47uQddPiU02Wq573GELsiJuWaYatv9pBNR1vXr6UmZcPzEEyEuSX1MHP7
pqwXqedB1awfBN9UCtSYHQjF5J16WAYxBVg+LXI8W4si9AqGygZ02bRxeeSag8FIG/1i3BO1G2N/
U8VesWHYLPDti1bx/1oMfk4y/uh0/FyGDBqFsTy41p5xUhZnfhkDYurd0t5NtpGVWY9anEqppztf
VHC1mIKCihjqDt6oeeiSkhR7OJ4jn39CZSzFOXFGypxtFD9Tex3MX5yQuC1wojcOmNPM3+cx5/Og
NlgW6u+ZVpcekeYc1ZBaJ89lshly8VT56iET3itAmfYuqxb1mJUnP8/s+xST+A14hb2P8/lXt8DG
i6UXnTWb0C6ics1TRoDY8R1c4YXQbrYZJHnuPMZeGI8EIqo3Py7xQFI8ldAuCfnb3HEBexQI08ho
CXwWeHQMzfN+dtsnm5zCpo/VEQBriBg02EHT3Vxh1HeUgH9hHj0AER6CNsVHSB/jGwz06yiKC7lc
Qg1yHs+0GWCsSCkKsfgjyqL4iZzQ7WfIw1ZXbalamve/5+Js+mbijXdMd9zB3oCNJiu6ierkk3/F
rcHBoEL0x06N6MQehKJ+8W9Z0n92drMz6F+sI2Znbg94E7hCwLZN+zvXyRLOomWXuzV+FJ46h5FB
yPRSdVekNTtGKyM8UVWs/oirbGthv83cTQb2Z07sHozMqwMnC785ubrA77GvcZu8gYUP7/0I1TSk
mFugEttjfCfylWJZUUeK4+3oEdRhjPw/1J1Jj9xYe6X/ile9Y4H3crgkehfBmIeMyFm5ITJTEud5
5q/3Q9XX7s8GbMAbo3tRQqlUqRyCQb73Pec8J+/ZBA4BoKPe5ZmbmJ9m4R9qs75HbvSj6qMHVBFI
BSkARwMQweike96N9Dnlxwh+8WrMps7Tu2lYF7nh6cWh7+lynYPpp9YDLRp9+WSE7JMZd+Ab2NqS
Fvjkn7cMIPbU8jzheMUNw4ge83Lk/rCRnC9Wos7zM7uXjUpYjvQpw7if7f9n7XD/bmPy/xOvxDIW
rsd/vjA5fsLa/Zf/9ZmV//tfTp/4tKN/vzz5++P/YZuz/1KKJ5QrBDszR0h8cH9vTpTxF54tiz4T
nU2IuTRM/5ttzvprydZbroOp1hVqaQf6B6/EkH9JBTERux0vvE3Q67+zOTGXTdA/LfI0KUxlcvP+
jwu8XNKI1uHA2tVylFukKvFamWF5ZB/fX0uTPQAZEDv4cFILIETXJxwjtEUHHXv/gFBZbadQWVco
uaGXaULf5ATaMScU2UZ3/Bj1QzqZ4pQzjltXUe1OvTygOXB/q8E3qAst2umQSdScCLzpk71oQbIZ
FDOEjT5kCXEWnUzerFnT8MK5vL2auF2njuqObuC6h3zmRkI+N9tknM2PWcRtuywiQQoZiQpXkoo8
849yFS0lvw5+gl2yCFv5InENQ1CJBbWYfA+jbVyj3EEO09GzVjJrMRVg7ZHP7aKc0SGgkQRGycAH
DLT3mQjbSBAwo3SCIX03LZYoIiBXLErpu5a32JBVTkL3j1Zn4y54ju1oBPVVtZd5htlkjeV0dYVN
ksFWxq6EoE4tLDJgosLpuUuIaJyaoPGBr/wRDukFxFghUtle8xoeYCgBfxcagVVr0R3NZAaMFhJ4
AxrSbuJFn3QXpbKI8+RN5H327YP83eiLojmlInt1ZMrgrdIMHSV1O6y3PTg8FKLcD7ahIrK9gjhC
MhuwJYK2pmXQPFqLidIDrRDeSAix4Arc1nwFwccjm7ZZ6w7cEjHeGccXCUN4raRWn7h+i8+Mkh0B
arFuNw32pX0SE8QyVE+cJ4g6+diX7NK0tJjrTZ+kxl1LF1+740INecloSMNGGZmuxuKo4e8poML6
XohIw8msCm+WxKAgSppUVkVZDBCmlSa7dZ9m5VoSzz9Vg0vijb8NqHqsF59dPHZiQ2A5jnDH2NNz
HizrDfjn7yGLUnhmgUlYp7SBPmDqsBipRcinF1wN4cYfKvmo7Mb/ZFONj7xrLehyWWTFnp3BUjtD
ABpvlmoHUs5uKWjXo18dFc8WFyJk7dZx/eh7BPO80euqXOI9Ror/mvG3o6NBAzXACo+kB8SE6Jdv
aXQVTEnyqvqS0FRXxfKXSakkh4LAKiqvHkOtYxgddH5KQVZNX9D3HFIzpPDo1kslcuTYQyZzraxf
eleUY95sljOJR0xpDj4J2DVP+cjihlZcnIY8oZtcbmIumZRTUVT/HqaqOGhtJPRFiQtqrwqWlnCN
8MRRTCqgkjt1XdrAe4Z8rZ6bhkjSGN5NopePnIA40iz0xddRi4PPsCq6DzTIBRnkl/fORKBI6949
5bDHfzIcE8k35lAaixLFD33Afn8i4Zc5K2CCzs50sfOsJhvzPklx07hbsHQvqVaR0acZA2KBZo3G
T3eUzq/INWO10pIWTjLLgpoxW3ZnioJx9gY1PikMPJP5AWqVnI0W1eZ1jjJ9U4DzfVCJoJd9TMYP
GiV6ANLEPqWhGzvRtsbej+WfYQ+8QUe7WiPGgAooP23WmChQskU212viRCMIQKRFdoQos3gv81OZ
knnxCNhU9dbRJ5nCzQAJ3htzCUhV4+C2qgjVlKCbWv0zcafgNas7ouap7rC5SO/oRbAhFY4nEjLW
tsIKEa8geuZvDtvug2np1KZ3HUUhpZYf54Ij+VwRpjWpN3kGZx1trCZyiPrhnpMRCEfRN5VXBr4k
ZKPqjUzplQzdzt/bwWj+MIhUswhKrX6HNGx4tD+ZD1OnpadQAzfRzyg0iYNf18zYZxsubq+B6+3c
yE67VtbgPFWTr85m1zhbywU6bXRT8BTE/J8rmpbYuNNAFe8to572eUhEoepVziYkBdJr+tkDp3CD
MiwJTZU9OmUBbAkKr2o16+JWRLw8gyryH5M5Vaw8tLY6DmN7H03cJGR+cWbkjYVBYOxM45nH9HgB
eWF+kIsqXmadqIJiyPOZuWz9bUoZUpcCT16CeKSLNI0tYeykWeQPFhEmIOODQEUGclxs0CprL6/b
Yc1ibrxYMmUp6sLY3ObgnP4Usqh7NhrqnNaz7VHfqK6ynrVHwswNmzzMl1daQoeHNuybe2NHPizb
RvP8zA1e/BA8CqkwmkKQuutfxByj8CpVT1IPe8+h6yrr2iazLlc6G9I1reXtvi6bYBNw42C73+VX
lu/9m2wCWBly0G8jzIIf5TToDyDwCXwPRrjR3Rk7TWKUV512WvLpfMiT0Rf5NXTacQMtG/1c589W
VmMET2bVRiFUvKL5kJUzHCaABtSa4rCiVw+f2qfk/VavclcGDzNLL7Gquyg+VxZh+KC2jQOwdx0k
oRMMR47U2Djo44ALqcNimaPhYJdV9q0RAT1EIkjOWanNd5WF5RayQHxscLocYY9XL6D463UTRvMx
6qJyawil3SxicYAmfPXcxOzX4SAY+zmbNI9bEPvZi0NlOe7z/ND02NLGeQEyqNhWZ3eWwdf/7Nj8
/6KK+A9wFKL2fzEVh5/1f4qc4iP/nocd9ZdrOdyFeF0Mqkz/r5LoMA8bSOgmkuDfeZH/Q++z/pIO
b05Udf1PofW/DcNS/OWiuwPvgwegW0zD/51hWJrGklj7Z1kbKdJhSmcNvXyNWEL5839yLeuZjlkY
vDACz5Vnsb1x4FIQT5ofmNG6q6mxqqQqaVMXpvW7sd190Gjlr7hxLhYZ6tJRw7otXX9nT2J4KVT7
OZcqP2JkCzzu+Gobtea0ogcPk2Bu5Vd25R9to3NTiqeTij+nvE28rMvUZjaN+W5RxUNwBP5JmVcf
efWscyb4nIj2bSBsW7vITB8t2/xd0kWHQ3XUWKdYB53iwlHPSF3NipaaxC3XgzmcI637LNwmWLGW
AnktXPZG3CnW3Lelp707df3e15hHfAJdyDvZjgMLmyVtXBnOsG1TLbtQogdjmNUxMLzwp1DBtgo6
9EKHuLk06ELLzY0sOMyW4Q9N47GUuk58qSU1iEPg/gwDLHxjxEI2encqvFBOnR3bUSVe0QYvpvNu
yOQ78XUcbXidVDmIjZ8QegSr9AxcINxQexBdM1IIQ6uNbJsb/z3tmh2xOzahrQBx2EcfPeWtX+zI
LmN5DrTYeKKcbL7MY7ZuHCNd25guT1FFSRQb0IcwTftr2O9dWmc4nxQPjj+YdwKW8pLa2mEcHfP+
5z9RG3cc1YxdvDZtnmH4L4siE1vD4kGc2Wa2DTXDv9NAZKxxjg1vaWqhoiVBeOirKQA2TkaxZnB7
SaCJbyZFvkCvu5eJWf48zSbJDi06Zlqgk4EtHjSzs16Kfptllv1MrOlMbnVE9GjeA6DET+Ts6d6Y
KlSlMN4BQq8+lftqGDyLsYS5P2UmvMryKTfowuBUgdl9QlHCs0gYmy7knRn54RbOM42NnWY/BKFP
W9i1QRK+WqP7OguLEcDOTE/TQIIHdbUfJX6e3uFWLTKP4qf4FE+sTFnEsj2ShXn784s5YSFEDeLg
AFL7modztiEb82MaG7Etag4RTMiviaAXa8J+fBoFJWC2mI7JoBBK4/6zTBWJGYV1GRzs3c8VY+OU
vqS1uvhgRc7YGudbkk1HHjtLs5j+0SIELKn5B70tcVoa/bxrUTnXcowhx1GsvmN36xktDr8Oho0X
+/jBwG05cbeGUN4dNM04Dgk1zLbLg0idm4ZQCEo2KSc05CGmzzoibW0E2Yon9i3tgFb2gSZXIOnA
H0xUHIAWg7KeFhrS47Lyxty6z5L53eyMkwIewnW2gqFln2kaVJQRkvHXm8W91co9l4g4x8MCN0+S
c60XCcAbKzzq9A2Q/8+3oGjgcjCGbNKuyz7c6CEnVA+sMX2tiZjvK8IU67iZpntrlWtOcOWL3vc7
khDpKnTC9sXnMe8aAeAWmbsYP+fyrIcQstrc7dZZloNpJjKNETZ+cEx2WHBNnolqPrZhlyEQTUQ5
dQwQSds86aGf72y5lOiCVFgZRbKLIrUPHZvC79KuSYFrVKlM6UbUzTl0c5cpztpNupM/zYaAaEED
Gs1OWzhG+G61CdO4381HO+v7EzNWDVVIFLtUmK8lZJEL8XCvySSwbN9NNtRxAQEiIqXrh1aV8kmw
ZuRK00/hMBnb3ox+gp1wL8oisAox46BVTX20C3nWoyzdm7HlHo2Gaum+1472vLghAxZzdhRWOxPx
uEdVArAB+UFQgQKQBKhplFBDJTIMoZUP25Qu+ngXiCJ6YZY9CCBTxijCcxpxJ1V+0xySTMHHSiA5
MFhe5koaW6OA2y5/NGNtshenNr0VNu5EaimtOdeugEWvbhyrveb7V03rzGvvu1iqoIynrJR9Kpv7
3t4JnOmzn/0WVf2t1dqhD+R3RBuBjbcDojN86eLET+GzrHgOOLr2e24R4vCCy4CaiCllk442+LPO
hs8ZDtoaj/HzUiK5arF5Dg3iApfP00hQHt4ZiI4MogzD/5rGv2/TKKmjqzArd+UTnxPb4kc51Nhl
k2uYyX10jKf51qJluJQR1CUkiGwfuNGurPrHqnRGb0pmes3q4NmIZ+sBXLt7ZH/DFzegx7L5KLXE
PXa29pKhqK/0NNwBhrmJEQ6pGKlFAhZwiyVLi54Hm+lHhy69kepzEveSwHK+GFsYf5yybQfO/gRs
xi0ari+7OoY69FyF/X7jmDBDEEagGuAMJVyfPwtM2kfXqG+RnNXeD4ddEbHIiP3hQ7GWHttqeo8z
WFAs0UjQ0Vi710n4J17JvfgpTgISVi6uzFhrkMCbNl+7QaZ7ltXQz5NP/R6mLWiOaZvgTOG78IP7
TJyoGoLTWLrts6gAUnUyorc3sR+6xZpSWBaF89q0VzGAutE8VA5fth9Zah0SrF5PlLolnM4Yrq1t
WDm/ihK9bQ65TUFotKH2Abtwa83dV675ZolZXICzSLbvoXtx43NjoB1mc/ECzwcDM7QLdjqjA+5J
pLsBXO+YOyEwDVYbWSGsjY5KcHSFc65e4RUhS1dLoQ9ZycwC3IvXBq+LT9kLI/iHQ7QROqdHgpib
Yh/fujQFhY8LNzAqzAzxsw5C12u4tHOEUSqhGg9jV8aNxOV9EF6mFFNEMVP5aqnnNgGeWFl4dcx5
afnE1wWOXuJH8V3OR7ha6c+TBiJ8zDnPteptor90eVfcZMofVQi65Fdnr3UGSoXA8RPhAYYf9WsC
8POqxuXMWX/IVvNDOuR4mOz03PNQS7ovnK0l+VB3JBpsjZ724MYtSyZpJxvTqKYdYwzNNLb+HFj9
u+s370wLOU02rCY4Kh4MIl3rKqAAyZHxlzUU5xzMRUUr58pKemM1VfQZEH+ELrQfFZMUhL4+waZt
3hv+GfTB8XKLM96UfpXMQmOtjkVh4rwO43fQCnuCanKVxMmTKO293Zj9Om6J3uTJ0hcppi05FNhQ
cbOrdUWAGbj7WkMG1URvUEqbfuda+MQM/DXR3pJCMVgpg9KfhAwIAegFUQa6U7K1oh2PVjOyvNvJ
T6Y1egvWnTXS69nNkKvpYUm2ms+/CFRhu8cEL/KfFrzMNb6v8CgEtdYB2RGdFbLO3qSaNBYM1btV
YqOulXEBrXSsuv6kt/3RTq/Kl6cmKY95YDersUx+S376uo76RlR6yCOMxQHzn+3Gm7obyYUk6e8+
ZOPaEmmA4siz13CfO7d6X7jRCXlQbEKrcITXOJ8nZbCUfB0j3WYtA8Uzz9ll+eFXobRNBIoFsmZx
HmWDeoh/ic+jyB2ti3FhKhqbjslwgWLTFPpcGri1ZjP4TU5+ExQalS6gdbSaj7F8PkbXxXM1AO0M
x03dvot53tdtvaGf5EeIdRraHLVgRvxbArMuMlCvhDqfVWDc/3x7xgDYzRnhWRhBuacl+xfeeVK8
io0UOO5V3PjPNLtIjujyMMzBUY35b0hKL/YQMlNEX1Q4hGvMN5x6x9cqnD9wqO8GOT9Dmbz6Kj+H
dUZpHPK7dY1ieVe9xl8o71YX/64756B31XuS8Sldbd7xU/SCZeo2OwXOPP7divQLR9pveizfdfzJ
q2aA123c8wzGd5z8rvvps3DQC3lTfqnAf7a6vxno0YzQvmC00/hLxwCzyqR1FY15zWL/uc5wl/fa
rxIGkJY9UOD4HOXNO60GhGXir65MvzpTPUa8jqy5eE/dEufY8EGoJfflO00BvbqGvPulTVna6JEI
+IUzfkc0dxUkGOjsicfk8vldm72dNsMkLJxDyVjMHEvbGMocO3GojKX6KoKG93tRved59BXObOyi
d1qhzoZWvpejoCtA28AHuRMW5mnV3koQ71WV/m5T55DWmIHYjn3lrvvsD3ztYXgPE3AsZnGVu2sw
OTXNlhldx+Oqiw85S2LCwm7Je2UxCRRW+dFIh34rNssA3u4cC+2V37wR4yaOP3ArKSiNY9vJk5KF
7Noey8eGY0FF2GktzPprpBd7CQoHBwMymRSxR/QIMTkIm9VUfwkc/z6hrXUAjWDl+uqWlJItJVUn
3oJKMCL9ox+j85gkFR8+URGoh9+Dcm/zqO/tcUBRz5tNTBXjjg7ib7OZzaMjh6Olx3unNThtpG/h
lOJpjxt752eKR0I9ikvqUu+DfbKilO9SR8nV6IxuHRYy5gSGy4kNZuUB7oXPnJHGM/Fhrccy705F
FgP9wRfIyOTQ0dlNx5pmNaL3UUSnU0vsvY+p7s20Hc8revMwwZ/LaL6JdvR3TgT4NDSD8RYXajtN
rLVgVFVLATTn2TlLfnBQHuzm29As+8FtsSOISUuO9liH2x6DGQVNSXWUCbkdWT1xu32vzK68R+Ux
5kfOO9Tt1xNNSKeQ01GrAwp1OD5A8eWO7aZ88yYaGgC/fGMktEpbWcReVevPoHw4hVtTgkui8WAM
VbehKfZuOaQ/ZJcfU6T6G87bXReWIXg19YpVSxxs0dydoBjO4G7W+lBDUOZFOo1h35+Hsj/g1/cP
VPIllzDbqmywrlAxsE70QuzI0hvbUST+mhhIuOmSqPeGaeR84lYDjiTiYJFIjsST8LYWuxIE46bF
E/nAb5wh27WpC0o5q/oLy5Ie48gCmpCdfzAlF2mk++6xig+dO3BJS01fj+OrZdXq1eSlcXlLbsbI
LvYDCOGHLnBeaYqqNxPdQ8eyi94AX/D5fWt6cbvhq2vrp0RU3SOroe8s9Kuz1tSFN1lMiHYS+Ec1
8FNLZpPaN6esdk4Hib8YavNiuNUhDof44qSJoERxAPHagL+wdMc4RMB89oUdaPtSFKQM7eYAOCJ6
oheN+H08xNcGZ6UI7Udf57KOSs2TWnJzVOZ6mhVm53KxCwrX2tBaRmgx15NdUe2yeV/FdCU0jdbd
CxgZ0OuaTcK65GrUwMCMRD9Fyy+g535ZmBd2MEALUq3w8FheTF5X0HdijCp6ZgUVb2JgQnVHM6mb
w9At/HTfJDk2PHamtZ+0N6LImC3kfPYNdzVXOtaszhEvaR/Va82wP8ep8bKqHE9T00GnaOnzi22t
vcNBSD0sbSWJWHNdmJNazwNjSNm6ngxCbPFgUAaB27LpA56GZr9KQ7nN0vaF0hdtzee9CIuiyQY7
yRrQpnNmh85LIPTkgCT0C+Oq87H8S5MlHisq1jCMU08x9gvu5PpnlGovKWBsugbiYn5gQLloI007
gx8GOwQB/TroLIfGUL1zA1xqkpy1n4/aKetne2XGNRU2Rn/vJp/1mxU+0RpEUVeT/IwDvPal1yYB
Kgabpw0hf08HPbARvrs431N3VcSL1c7YUlK7hGva6a5hjWsKvdgkFYqPYqu9MhWFOCQXcCuXD1pF
qhSSNeiC/iKLnEplR9sPUDtZUUCYo+FSnIIJoHMNvsMxAPZVsVvs6ai/OQPIkiUY3S/aN2RxvNPj
a4SmsRW1zuYkQTNp41aD41D9sOoYMpuFda2B9h6wvFpPDq2zDSjA9URZ9jqC8YZzfjimHG0u4Rv5
fGMXSJKEpg7CHK4VYPyd71PR281QDXjlT2xc3tweC2TAE8DISnQprHVeiI5PonwuPC2e6l3fDmye
3GqFwwdCL9BFpnr25zOVQAcH2QCEVQztfSJg3o6IX05QUfckUwef5AAq2kijXYHse/3ziz0IuTb8
miqvzKnWCPvNWu/xopa6C9khdAdiDI25pzON40fOoDmdbCuc9yWH7nUTxRdXb5K93VWXSoupIwMt
yN4UVyhsh/BoB1cEYftMu+869p0ekE39MQ4A40SzM5C7VhrGbp53D5OKkXfLbzFHgTenIdG5sNxo
1GTtnEaQd82naU8d7IvZD4FX6hrYKr24NUp9xholQCBarIOijCtMq+wU8VTaz+n8rWm1y0Op5z3F
G/JkOgsCvJ1e63bxy055DpO77k4O7bzPNWc6l+AEkivPNarhPeHyvrbbquEO1GjbiDq/Dc6CyhtI
2jDUpV9pZzH2JO47MS5SuM5UH1H6edWqn43TJM+pnrwSzdoBmi/ubxE8cc7+mAKyImVxO1nTwZf2
twEHf23kSC2RVdKWPfP+6UXEPViYzybrNg9OS3ewRH9UhArTsHsWovt0WtfctxYY3DqcHqLG6E9T
V4ujStJL16r4kI0T+QnluDdlFnfR1+Yua4rnKmVBV78hUNb7IZ6jXTvDUbKm2X/6gzXqmyg/Vg0k
U40YTOv0cpensltZFVruogDs7Vnz8oDtRyNtaBl6Gzwq7QlPYccOPV9MuBS7+haW1ZHsRDdmAnQB
CpEVHasp3NMqx6Y5b85Ci2cmvIo4Tt2Df2KbbU18t1nZ7ye2mvywb6R1OKxH9wpiLnFbS7Jmac42
rZOywAU31abylH2sjOIxbhUtnVELldqILj3Lz7LNIL1DSiVmmX0qrguKXBH/BtabgAS0neRwQP9p
7iIXYPRnvYX3O2MbjhLlXuJ4IBT7JZruTWR59kgJWLCjCOwn6M7qWuZcOsvKZcVhrPmsOjizYzj9
jpEgyVmSHLXrn23L7NIXwhtzXTunWPL30MtpUw1bTgrpqQKOfxkwDm9DnIDbUre+cr0wz1z/qASG
fcTx8lBksEiLgXLYIjDMVdrrxM4ZiawIjCDe8n2e5vO1crRzUjbiALCIgETWdFs9CXNPh+i7DqWC
LTFoDKh9mmwNFZwjqROoCYyOGY1mU+gL5qYdQ5YY41SdEqcIjsvv8HuMZ+lYDJ51ZvGL/wDVD0OF
NDIvjBgVI8zHBwKCaNQmJUakpDgMcnYn59NTWFgMJxkQDajaiod8Lr9GZF0W3DSyw+hz11nI3TLi
FsmVlHrN1GV75chtQrsi4V45QTOHxNKjDHSq6M90WGJcYJdORGwLvThf2RwjzrhNfnMQmI5yCAnP
TpA2wVtfHWCycO1Cl3OcGe9nl0ED/V+y/A18L02pIItb9ynpVbtNjex9LBvMej0szZJs+DrXM/vS
QqdamVFf8WKwFUASAVYoxQ6XvdjZxFz3VciZmdrajW3Kb2vSxa2kd/pm+1hR29A4Zza4rRKCfZsC
F7Si8NYB3OYGQ5dGbRGqrQcMRljQGLJyVmMm/XTnZOqaFVuZcpdV46/SSoOTO5BsEl0KW7nrwjMi
grMa2Jx5ZaoHR7pJmCDQl/fSYNVC3oO0vFj2KFwkOx9ZH0YlwFL+l+gA9Kv3Mk4PvmKd0gzVyVDR
sFbGJDYU0+0EZkpniOTemutop5zwEnaGs09M6q98YU7YZYJ0bc5MnHYqNk0ZFVuLte8tLq9U5t4k
ndJvqMtnCQIKGk1S7l3/hKxfb+Y8gIwmdoWib68foi0gm5UvO+tCPcybSTcB4X/r1uNlWak20a9K
p6cQCLkp3OShHEfSX1JnecrCEUjICrIKEsI4fRVu6O6zzt3nejQeqjLccNKwTwCa7FMSjb/GhNLP
DIEg7eefwlDmixmFv6pQ32NNna9WztAGaOxB8UQ+QP7f4u1NT9RtLJtDbSci3ibKStXe3mYvEbG9
i5H1AAmY3hKG81PNSrCs7foQtMZ0HByIlBWGJ7LuzqL0W4TYFDaTnjkKfYNxImnxzTcjvS6DdaN6
OGCwZSboyQRj/tfWpeUehOm3596HjEJBIzu5xvEQMwc8zndks+QARuktaOp4G4BOyHNAqZpd/iyN
NqOMR85PVqttS+AtlR6UhzYv1BoojnOLYeELQegjRYDapE0w7MuUVTACKoy1ZHwkF8jzvH+jBTl4
lx3puRjnU9uI7EWF+F0BaJCghM2714yvtpzG7UT9It8A+8nWr/fYMjzR0lWbhdlxsicDR0/7uzeJ
PpimE+xs6mPJHTb9Xme2Xg/cdLH5GA9ZlPK8LMN1pOf4PGoSilkfHpSIIHKVhMEgyFgbXIy/ipZq
2AEk0AH194JgcqBQ5NMSWGTaTtdXfy7YJkFZUuoxVWw0R+zxq55rLAwOFiXOXtO7eA4j5NWJhdoU
aidOlNY1oHKLEuHHaUpJUM13hM7XuZBfVB2dml1h1MO2KM8Ni0h+CC+F6T6MujjQ076ObBu4hStx
XnfbofORRkqHcxRJH5J3a1vvcbQXTzjpcnISaGOh8z1N0ZdsZ2IWWcb5vPoN28AxObC5y6BDEGDg
Nt02HPZsH05H6iwI/Xqt0lVQpCmiGD0MlSzTcwrcgcJDbr+hzthKjjbbM4L+yjXg7WFcUvOV1E9O
58ectb2qLVsuYLEn5zQdoXB81kbUbf2uwrRp8uTFFt2Ynb2G1jPsKRk51GOl3SatfibhC6SUNZHi
jHwIW4AG2HLOIj/G1GmcMrtntEcMB/tLlfpcVhFKEk1xeaRjp+KnruwTHJOHpRTUp9P9HImJpEid
8zBwxFeeuM2uda9dTcCzCrWDjwjhjQHhOGFa/hoWvTqS8KfgJLYxIc3piTYlbleye+B1ZBEdoj76
/euUWkjrUZmsXaVNJwqd8IH6hNO02pwvwWQV286po/tYlZzCTEXxa2bp24y3jCpC44ebS1KBFDLr
fof4sm+0oPvR2erS165zBsFE9+qyOi+MT79AA+kEjnWaSVeFEbTbeViinTS3H8EdufshRFIyQVDx
PYwPrW4PTyDujqKdgPaVRJ4BQW6SpM6IpyY4DZ3hU89biyYpcqAVeTs4f2/AJF6HGJhjaSfsJKiN
irXfVjBfhW9Hh9T8TrqfOeJ2a/qn2CJd1OTDdi44Tk9kXrKgzs7628BI6FAHMyxgqpkbVC+ATdcB
qTE0rx9m2Q1o9zWUw9p4Yr7eFlmgr/q2JpwY0cQErWCvle4t/ZhCPTuabv/lLNjjsH52/R7yuI3a
rktBfCK0oVREwhtsWLCT+z1quK4qRd1tm5q7QeOwlJj2agqTM5ZcWnBsfd/nWxNqy6poNNpk5m/W
YTtr1Jp9wp26dPE9mKP/kLX1g7IPtl8TXJP2j64rCXvW2s/O9r8mgxyS0EqHmBdX1xg9AeGKOUni
1QuQU7UgprC8eSIG+GSbo1fnoNAd4PuooJTbRBubXPo2mWEEI7qsHbN7bBzFqrFWknlnGFZGPtwb
RkzZUbpVqUb3jJxiBIpOb53Q3vLJ+Rn65qZawgWzGYYbZXA4T52dX7eYKMf4AA512ck2vwa0IFp/
7O+sBrsTfuDQPFmzRbrDPGru+OXSl37WovgT9+8TxCD8qrhIdQzNBFk49y9ffGhMXu8X3Hfc4cmm
AQBzhmS9GQ+oc3RDtFkNZKeG32Y4odwAH5wO5LUFyqPBzdV19iio7c2UidoVKAMYKEKeGT2V3QQJ
SWcRrI06w9yxD6P6QHSnnm3nTjflowtlU5/Fdaj6X0MdOBtblOXJoubeG2fwdgayvMYWAuuFNN4x
oh1QycRT1Dw7VKPdfX9YS6OB2DxidgB1fFl6HoBSL8ujYIe1hdhwEMRnNcno3Iw6JmGApkGlnWWC
YX00OuuqY194xhG4ZqX6EjiAZijUeKVO4jMkgttmAg3ea4g8ngDng+tiX9aeMHZ8CFuae82qjWMV
Fo8OhHWvrst40xm+fiUJfrSNOr/7oPnHpjJWemXpT4FDi46KiAfHFdmqfnoS1OgU6XY2rOzJMO1n
SrV7OmGWyZCFoEmZNxXl0NY4w+QYLyitC1v7VS+wIwSgTzwfxNraHAukB9cHQU+CZnku96CHzMZr
fID70uoos2E5c/SRrXcAm/f+FD0CCMseZEHx50Qca2WCCNpW/0rdee1IjqRZ+onYoBmFkbcu6FqE
jswbIjIji1qTRvH083l1YzC9OxjsXO6NowpVFZXhTjf7xTnf4Rc+CgJIAAQLOpScHmjMRiIRbJ9P
oiMnQbk3BPDkhNQ4323D+zMX0ICQtU6QyQweaDtCc1d7R3TVJq6+EK6Sa6Lsod+LRmkzws0pX9Ct
3Ohj4pyJRN44A6Y0Yzt2W8SEwxveRIKFQnh8RATjaNa9zSk0sK/Uybxr4+IWj0t9q2tnO0yTvJcy
Y0lmKvxkYIp/Os1vo6MdwxrhczZ1rGJKzJtHPOLfIVIc/idteZgifYAAUf8MFau+kjvuAysYhWkC
P4G9uxm4Seu/0cMq0+mY+ctwK3A8YCIegGGzxtto8i/O5Ozx+2QdPp4hI5PNTp+iUZuvTdpfRnZ1
x77xz+M0xfd+RlmPGvuDMFMnXOLb3NYxDqlo2Dkke1cgaFCw8Fkg7X5o8u3uBVUOXLY2f5S84ETF
wDImqgcC5UTbAOXLrbU0MJ/GOUKFrp6Xg8u2ejswTtw0g+ns9UNjKioxXVhkPEE3Ki+DRyHnc0Lk
M3/KupoQ0pKrHVvmPivrD0uk8VlgF91k6KmOUA1hodsBj23Dd5nlIPIltUPcH1+L8nvgBo+Q119o
ckhkaEaXVbCsYLhk/3pBDVsdi0en1A/WDktgfNHhPinDg4mOAS+tcWxL3T0t7j6Xjnn5+0U18zoZ
fXkywYEXaRIezfrFnaqEHwznw9KH2B2LAzqs+fPRrGCeo0/COri1mout3fE7zitrVR7iZdY4E0l5
HdP8qI2aiCq64zcJSu6Y+C0SDRLhg9Yz2Epl/lsFYG0/DtEpMwv/zLe3ZBk6gqTMvfLomuQRlEUH
q5h9Qi20OFSN2FgdKZMUHNV9EfapU9TPvinlpiH/Y9VZ+QSjC6cznRoe1h4+RuJybDPlW7alhOUx
NzGoRz8612QC7YgcLgLYU7g70WbNBKVfJpZtqeGWr3r0iIAcp6OvWjgAXZ6Cr6UwnSyNmCz7UmM/
3cYZU4jefI7dvQJsdzS0sUUg5vGlSenS8uJWjDwoKH6DLhUvoAr8N7/JyNg0wt8mUe39XEa/Ucq8
maPK3yahFL0q5fgsvI9myb66isU/s23cKwyeuyItb1knCcxGWLSxCgO5iIkawIlESLJxMz6jILJ3
XVyzqoo6fv6IIpC5g8M4LI23ldHkG8KH+qtbQwvMJ8u4DSxm8BzPyxE/BEEl2rjXpRnu8NT8wFK+
syXs24dK8DPSlP9T9Ai+hXHR1R6xi9rrrkuNlHGRjCB9IMb72AI6WLbESyyhDFxHRcwIu2M3gXGo
ewXOTgXtODJr0PJnRoLh2OPTltbeb4CHTm3NdtHumbOxxQQGyKn9WLh617ov/5qzMii8DgW+Kn9T
Ht57EGTrNJvaTdz5mxZnNUsx9lvCir/Y/VGK2/Gz/di8e1N6RKGClNOwyJYh2GuIqBbNIj3HxS+i
61Z+yj57bm9sgqZgiNBXd1hGX0mbGngj45EBxGdex/k5rfy7TcC9HNVBCM/60bns/rTZf82NN50M
Uc43HupiS55ngpwEnWaMriqa8n+igf9XkKX/Hp/0b37B/zcO0/9PrkJMe/8jhun01ZZf/Vf29W8g
pn/+V//yEnr/cKg4yd2QMDQVLvn/9BLa/zB9y+WqVI8X4SBc/pd6Wnj/sEGSmebfsC7Ff/Wf8mkh
CPmV4MrAeNn8hev9b+TT/1dkNhG9lKoP1TTfM+ia/wcCjXgUo1YcJVunc/Yzz5NL7ga75kCjalaZ
y8aIA8B9sZac/Wnfrv6L2vz+T5X2f43shisFUOrf5dsuenIAbPCgSB0g6f3f5dsYtq2Fpm3Y9lUV
MIDklGkm9xLabOmzWKCL7mHrtNnwk2DR+uAxSNm1tIwM3hpyMARq1bQrCelwvtLCURdlynITdvll
im15qR1pr1WTFdBQImcX96CNHBQaG9QUMlDK/1OpxdsUdT5iungjF3L4gW7oI8Vo8PT4C7xCy95M
TEihprrFDkQojCtB1Obyk0lgLPoXG1nduS6mo3pYWJJcrAtn9NhvJt+u0J+zLexrVVAaPUa0i4Uq
uSooBJ3WOSRO8yyRqgdoZ9gnRdHFter1YpUCFYDOT3+/wNdh0AhHNmzEX1anA93J7yrft4ipJutX
l++T3Pa2TvwFhIKFiFu5AJUSsmaG9HlwHk3mGAftjOy4TEtUa0uxrivnnWqXlCImHyu0WfAeCo3S
Cr9ZW0dXjIMRmkfEqZM5M/EFSQpPfHl0mghlrCoYUe4QNuaK1WLk3UYs8V50ZM85YGIxIY4cYKsm
AwYuQwZFkbnFTOPE7D+9HAGozVh9VYyNwMxj+du0Wxz82HJvhhsPch5A/NTeuFeXVK21kyM9HpLb
I5jWTMMztF1AlZVCsMH1kzu5PtiTuIMSXcGZeI+8GhGgz91mzrhianAZ+eScuF2xu9LdNSjr1lb9
0+qjq+nCKfX7GTdjWO2ZyUKQVCgc8Yl+jei5Elo5xBfiLsEkQ1REi+IkEZhNzb8UKyaSTdsjirCe
UAzgD4jHjiIUTpQ18h6bRGoRcmScbbTrwBKcEyLU/Ni24kumCaGZNrwZP56nFS0yKncXHG7zHg8e
grn8vba8IOv0TtF0QK3dedlEBam9v2CNn6noGsYDocNUMBMHhS4OSSxuWmGZVxfRIAIZnrXKJntK
fumZcYdrftXGGidfvZrkAd0o75IRMfsu+q1I5nCVat7sKHc/Ki451lubCYAQXXJyz03oClMLsHE7
+qTOy97BJ4A7fwIZEuAJtNZmcfNE8TXbMt/JefhZoDUx7TbdOLXO13UuULMyaNJkfBQhNjL4wr/n
5EETmdN3WknkMenOJ5MU/b3YDJguaTu878g2gk4w9E7nnhyDDDhZKgkWS+fyQOTUhgG2xZ/WZixR
EC7kYFRjPYitwYOQWiQfgr7jzPDA56rOF+Q+sFLycFVYXr5OJEWK5PchIBEoD0tSttRLM6CFGPGF
avu7x/sXFrI+hL45Ml9D/N0UqLUilslWzmhedB6UEeRuxIp+s8l4k7FIyX/ogO4a225pAKcV4iFt
yaeb+XhpZLMPVRsUZOYcW2zkaPxQFPkYurRTBixu5QSEslPVI1YClWU4dXv/g5HRumX3f/TM5FxX
XfckaZMhBpOXKosWDokiU8DyqmY/5As1jZmcLALHnuvmYrWJd80Txw8YTwHBZv6/Gki+Cyw3mwD8
g6Ya2SaSIvd7QCOyakWpAozLCdElJsIUO29phvSfTDG39NOSeZIWxrsJyNfYZpEzM04VvzFFP2D9
VXU2J2SYprSuYeIf8LRc5mme7207/RlH9HplynJAdY2zcfg727fSi5siAtFx+G6V7vjqinJV+KTP
mWybj0XjvLh13x4xvzN66ebL1FxbpLLPJErVNdL2MBWSL+mY7eKYXU5JSG0gEgn/KhL7NOmX0zIX
9jpTuELpBHLUeLfBHfJAGSo6FPSLm+Qx8bJ7jJqVaq99vQzYAxo+fBCtamizkzG5dyPU2CEL46nx
H43N5APFzWD5Y8Z/iuuvoW8QEOimvaS562/r2ogutB8d8XnGETWACpD79shsCTvwyvTJhTULv72o
D0OUvvjdIC4TanJwOuqKsdtdMc8r+dqSqIvwMgkQUtdn1aBZdh4vKSd+wbbsSYLQ68LiqgHMrmGd
y9XUU2jH80flVGgpJ5TcQg3vUabH9WjK5lg8a/7JqutFctYqDN8kj8qqEyGkKqN/QY1kPDtje/RU
hjan6bogyQqbvJZRrcPcjzeL01ZH+aBQJSUyBA0726l+OJjKNxjhk600CKbG5tCiIvQ65N8/mWzp
rcS3t2+9ZWs4h7EMs+tc5MTpGaxmMmH0yAeo+M3wbLTVg1/bVcmpLYHpKW89m7X+Xc6g8iL93JqF
+PDG5sWv5SeBvQv2KaWeaPNWy2TJm6dA6EwzPWWb+pvpVSbYIRzHZQibTOqMWAI3dNafHuC/kxl1
yFSlSju2u0W2rZ26PFVZ/haP4KC1azurobP7QMten/5+CfMfc8Lj6znk8YUDK8WQrfUqm9yPyCvd
V+ZdokrtN84b8Rr7BJVhIO78H8omrsRJZ+Q6UfY6p+RDpupHrE3/R8t0nNklwEUhSD1JJKQh4w8k
WkaBSXX1JgdcvywxdLOqShVuyNJx92maPEUuQGJBr2SPCK+Rf2paGVvs8MsUtvdT5z65uowk4L6+
sJ9K7o77ECF32ExEnnwotkjeA3db0LTGXMfCk8tpmKfnMrHT04QGgTBRNrSOQqymtYWFnTN+W7jh
AHzFWTMWGXZuDKDX7BdyMoaQCyXNzxUcmMwGR1g27vvko3a35n4I3A77adQM5IRbFU7p4SQYML/6
CnyRKVJ6SN0AUH+8zJZ8rO6TkzPE5aVEBb2ZnP1Yg96bvOwpJAj5M3p8mZoiOpGM9u09NtV/r6tn
Zm3WUjuH0jabSybD5tIVX7El5q1MIGcktdplonduCBvo49i6o8OTIL1mt74s1fy7rKpw23r8+yym
k03F4oJfx+g3JAmDbnYj6gAwFrci+sXGiYklBlXSym9mxkK0BCFq5sW8ZZAIUJCg2wObxXnfadve
xi2LbDxZapX3Y370H4Jd5kfDDmcALnbZEmPBmmVjoLTcjIZHScweHflP7d0g9DCsLOs/dmhmT5JH
4NpkqPfzKRFMz6GpmYY1HWQKlUjW1ZPUoj+Fc2rtx2X+laemf8y5d1atMbqb2s/+DKGHAs98T7Oh
eDMu7Yj2NTWWeI1VLlsPfsjRmc3NalLOyxwv+lzZS03NWnqAgKrHyM/U+ymur9i2nNfBZGvWEJX8
pif9UdpUtelYYXMS7XSssuxZFtC7Bt00cBuQnecT0iobP6/pxW94oPtTgnZ0B+cF9ZoZWs+M51hc
2/xybpijq6oSqv6OQZljhgdCQ79H52tuoVKhuDiIuDnj4o5xYyXNZmFXAtagJfHeo/a10K2sH+h5
ytT8E6hYe7AsYFQ4CHXNxSmyjBAHpEarDgImYQbOyZ09iajtMzSW8QXfjbHWVXQzjFnuegvjHgm2
6PxaRrilM/5yeLiZmEqJC0EghHCrH2IcD2X0T/I+E85Z2A8fjH7uEiIuVA65kZMmQOycbNVg6bVf
Z/YG+OZwihpciUyvKI483iOGIIzLl/Ru4COkAtbJqZR2DzUUPGedHarceNUYqvaTaT5YfI9whLhN
Lv2I9wtd8722W3YZ0oEOXkan1kqvluSaGLTbPQ+VYHxMaL1ZaYBJgLdWjmY8kvYFvFxrMd/243fa
UKg5KqtOpB6haDSP9vInI0Uliqvlxdfh29hQuTyAAyuqIUQYjm9ckwVLgb2k5WmUWGvGGVxgVnlI
sAmit+2JFCZ2jBvbrAfesSi7sN0/2ZUNYrGJtkXU82nz9G4LFPjrGF3xKTRVc0phaGy7PtQoDwqm
xS7PmYgf6p9s/GKiymOU+pDilH+Ka4MNnDTDa1pwjoQ4s3INaA33HsuB0aZrK2NFFFrFyEbPYD6n
9l1k58Wt+mPbCH0Y+/lSdVj/oICJt8WjVRzRWFDi9s1zPCd335CnIldQ7yvaAf0gYeHMFIEpmFbb
baxOFnaVrVedJkbiWyZVKTGrv0PbbV+iwaINhLC6JcLskZy7GOi5tdjL0Y23cee81m0s3/rOPPK5
DIdw8H9bry1ROSxeeByayN7jJcXolM/5bZKnunmVeFK3vlm3e3/xwLIRfnYvVDRuMcJS0OmRpXwS
V6TdAikNR678yHHKjefFyRMSxsCW6RexRAMyDEvsfFKuGd/Z5pOq3Xtc9dYNIX+2DmMK9iIaWMFE
nrkpHA+dSGoMt8604j0J09iBG0usrQKNFGXY+FIyM1klyzSSTg74Slcji31slzMNxFBlIXnzibpY
S7lsp6IBxOMIceU+RnmDdkYxpzsiK0CsYTTttsjt8aDUNRxKUiuccVvaY4m39mE1Y02hMd4eSwzL
RcJCuIEdWzhDdDCzpUFZIr1Ngw167yr/2CyqOoPco4PMzYV4lF58VMNyaBcTcTm8nJ1Jx0b8O7AX
zpH2aUo+atezLx2P2RT18n1ETz4XqvluHPViRVhcyqWDsCFbpGn5p3CkcTDG5p2lR3vooiRbt8Pg
HQ0v69bUxzcsNwuSTlI6ssj94xeF/GM0rzMCiQjsyy3kkXvBfvcznv3ssPjJj7/hqOCOfhqGlx8F
A+tHBwuZPScITvb2H4YDP1FeUnqnuDlE5KXXOM+yzTSqJ/5w6oC/lsppfLbnESgOXYjKbeA41kr2
2CAX3ULgB9b2LJURBYvDLrEoMEJp0RzsIaqOuBAuYdz4iDGld4I3Ge3rBMCboSakvuy6gdbCWZKa
3i2zpwQ3sXlql4xgeDAq2wxb5zp2zOhxUn8R+syOQkJQVlF+Mkcnvei++RMSl6Ebw3karMV5amqw
OOSTbkEZj3sI8+Eh5SBBuV2fayN+lbSJlySfJR8qJ1AppjcXtkRlq36nVTLgoXLDzRgOyangxwRs
mr5L0ZV3fI/xurVYfCKi3zWy6N4wPGM6m3aY/9j+Dpl4j9w8W1uVgUFa+qgTm6ggz5vtvKzMu2XQ
B3Ewe3upaRZ0GaGDGbhkikm99kOcHUVrY1VDENTXelcNmToBR7gnqGGOriTGUsJIVUOjNrXB9y/P
YiSrVcJoSrOPeIx4UtMQx1jU3T7SPRy9SdQYkLFHxwWKQll/8X9fpdBAfndxekwb8uzcPOfbTWG0
I9IQBD+c3GZcnIvbkScTTcOTU6pPDAU2FOPq4b2OoScITz2cVQjVsvLXRDHK3aQ3PuKUAGhrfM/T
xNjYLEehJh9zOZ5CcpVXxNUErV9aB1JArnMPONgcG3tV0g4hs54+MoL7yPmKsfTNfN/BWm6ypP/u
4KQFybyxI4/O1uCDZA6+S90oyNGKvGqk7qTwLeiFmp/4tLDTRQLHlQDWQAzk3fGTq3BZBzVJ8wH8
5oq6/WsSkBPzfCkRIyfI/vPwEm1HDtKIWLiGWKaE7b3uC4tgqFwyZVuGQIyOG+SNfvMMm3LV8V0L
6Ug/rhgNgQyOo3zTdIhwWmQHcWXchOGSE5e1/BYWvXISs4YmHf5rMHVybrWs4U3sLa8udyMSw8Ca
ypyZvu1sU370tjWoe2o1Q1gB4OTGeXtAvBZeczDkFliyvKtf4tg0LvU4/k5Ckb8hK3MjYW6Q3Uw3
kuoOJNu3q7h9xM5rQ9GmRlfbrt/LEBOkGGmVinqE8JZEGJ3TTy+sX9lMXO0y/B6nED02bIGFN3TX
u1267UyWXnDFxm0YQk01ZcflSIrwnizD30Y2lremv3Pq1twqh77Lz46CCm+YGsn1kuWBZc35Wmfz
lxe6JUuz9lmJ5rtvwF+IAVGqr7xrjGj1HE3iTwTlZ5sL8drnuc91SCFdc434pGcGE7JadPaER5qg
u+9FB1aygkC2HhvZnZqJeEuEu9hMNVnamm44rr3wMclMPy03At/lEw7NAw2oq/XY7Uz+J+koyLbM
FBKdw54X1kF+zHvyzp0CZRuSgHxTGVO4sTEZrZWitC4Tw94xHuEuS2Y0NIV9MwfLWVOLek+zo/KA
xNX6kqqBnr1KvxF1o84csrvLt/kX4o6HPedM4IJc9S2rOJFnxyYc5Kte5oPTGzUIWce4mMO8tWzC
7ivXZSbZdHTcNgpBou4TL1uOI7Z2TJJc4UP9Og6kKhI5RnaNmz4p8WabunzRYQbPnBq9GShS8Ec4
ezntFLuuqZUujnuSctIHWlsTlb3l7GWA/pKoR1mVREdNHHvgjH91nmmxwPe/vTohMZCK2Z9THt6k
CWTR/IlYJJ0fwmHPJLY7IRfQ7v9eTFVBN7b+EXqBt8rw2j2JyZ/XaSJV0GHzCkKv4nREJLzq6Rov
mHWtlMlqpNL2rmIMyyXiYh8NEr/T0PMnQbBgTxh5ElOTQCRR/WPOYoMLdAJIQntvTd9ekZuKFQSE
3y4irWjlEpqzyWbsOmGzEF0bG0cBG3lfziT7FunyUggnPvGmRbu8xBqbOG5x/vsljTmxUa8detGK
g0RCtE10tuGb/3NsF+vuszxmB2ycEigLgMtPyJmGYywBm0Gm0BudZuZlwYg5lMVOsOpcGeZsANPw
P92SCYdaRH+O6aEDXQ8Ffk0vvsZzzRJTDR/p0L7iu3+Ggbjs2N0PmOBQHaqp39idIa9UyvLq+yrZ
laGCdfb4275FElsaA1dfhFi2Cc1tNyz5zWznD/Yi9T63ulsTGdbz6JgHp3lqoSOeKA16zFPu757P
O2ht3RziuTqCdnssUWVxJTTdpF9GirnI+eDVIj42aixPnd+Oe88VEQCWgZmt24dX5BpqG3GqPBE8
Zm+aXrCpd9SnNcfjrZqt5lhF5YtsNKekCBOILdH4wpB83rrRxR4EOAkugltNTAxTRNxC8fDlLxCz
+ljBgbF1YAnoDb7r5rcuH8oNcQj5tsOqcI84tYy29K9RCPd9lPXPOGz9u5yTfA0Xv91l+OjAQBZh
u7F63Eztck7TwqO5g93ezwanS2pAyvLy5UZAZhiwCIFWiR+nan+3C5L9Oo8uZtmJF7c0kPxUXnKo
s2UiawFOQjroKmCOQO4pWoFNwhXsYKX6w+r/C7YQM19MYAB6cBIUtUsZb40OOxhCAZJi/juLvrhP
ofiNE2C+IzdrHzlvn6XdFwctZpC1jec8ZXxrJTKxzYDo1WqyrwKRMIJDjLDEdlhj8mbOkMOGiv7M
ejBigHi7D9UCUUSrdkYbHT94xnxIrWg1NG7U8s7SbIGZia1FONl67EuwYnDrVrYMLFn+zBFgBW5q
tWvH56uatHW+NSIwyUORbsAbftXaimgMyl0U+S9LOA8MmhBQZaAKIV1yVBetj5661fZrZtmfeRMr
+L7cB6awXs0cq12OIqstCxtqOxK7ZDATOmKsc+j7XSqWaLrWWePQa3bNEXcZZDROFJ0SXxd1PPzR
wqaoMAs8dTEmvab0y3up8/rgDtNH5Tn0IX5oBmaU9K9auE4wmb2xiZR1D3GQH8ZR9sdCer8b2Vsn
xpjkEen6aEXvUajUvQSJpHJ1spXTXak5ptc5OXaG6xECXjQs1xo8jJFe61ZgcPHYNqW6TLEoFjzR
JXMjfI/tc+7a9gpgwYd2EHMURC9YobsvagS/vms3gaErZngkMGLNYo9jjaNDugl0C9M38QeReMmb
kzPvISF7Y6tH/hNXGxsW40CkbRVUbm+c4GIDfWFBIb3MfPcbdP88kNcO6ea5xrlpZ+byliQPCPJj
E9oVHg2qPb56BGhAHFoj/65fFmEZa0xuXhC3NUWqWnah20AIgSZeG8PwjF5jn4i2vcki77YDSU1T
kROU2+ERzE35OmdpcoLHQcZfxqWTS3mmwiSgpfuuJ2FiJrzXDUvbIRfOh89tj56RUIKUrPN1O1GQ
tvnsIOupgxLi4N2njiFZYLwj7f6IU9PdMX81KNqbBKgphDz9QD6yS8nBeBuK+J0A3n978kyRnAiJ
pSPp2hueD7TocrpOPOPWWKcccH22yp2ehaHfXVPqgS3vJNCfKrlkfeaf2pDRuXjIcePKaY+O2fyM
GOjuuhC+pkDzMVmsdWpDjMzNxyvIiueo0canEuG2OKZJTTccu/1TZq9A7pGaWnn90S4Epri4vDYN
2jk7JSwFy4YDEYXkgi62HtRSjL2pkyILH2tEkBhGVg30kVNu0uYufReMRkXORGh+dkrgoTbN8R5L
Hi8k+juTU+JSZuy4s2I8Wm4xUUrV1dfDX6Cx+I5tsWyY0qOrNY3xyuRwXsvhcyjz7pVqWAfE97LY
zn7lS2GfPbac66z1zHVGDPIOY2+5A/eeD6J+X6ajVhYOgmrpr48RbpqVHIVSxXulhyUghhnza14E
dYj8lRodPoeFrrV2/PbZH7rfBTKeorX6ZwvZz4o09mzne+NbF5fDtdTCZlUvd2E3SAJma3AwsWgY
JphmvJPN8FMipjlx8FKdeVmykwj1Z0f6xzGyM5Do5bAJE2sLZGW6F1bV3Apkm4q8vNgaTqx3xHka
3kea4QuVOetfbht0dqkRaJL/tmUX/6yYxAUhY/OE+gf3QeRvFY1ynboaG5iF/d213i3ohWNSdXsG
W0ShzD7TyNZxN3M6JEGx+HJNALkRuCV2G9Wyy84rnR8XImKInHdOWhWHPHfXcY9Hll2DjwUq2ilD
PBGL9uXP8rBkfY1RsQhkKe5sLF+1Qx9oVZoOxnSfmBMxsmvpox41XdjWLwYnfzGzaxkFoZjI6yO0
16MmU9Pwnll3vxapee/mY0N24rqN6pmGgrUfSyY653ZFTQ7JzsMlb+OSLDDeKDvCmdmOfzETevgr
2nFdJ0gzVR8dmXLam86HtoVg75MQzOVk5iMwF6iyq0gy2M08wrz9guNqWr8uksZLZlF9jBL3LwcB
J3YG3NVedsGxlIKAvCXNcuxdA6dYmEcrKnX8DewQ4zQ9y6o7E6TM7pP9YqPJievzb9cgU3lQfgmh
KSEpSzBorpOfHR8+zXqNEoDcdYSHH4vL5413LW41qcwL3No2udVW8ruzrNtEmgX+npRgV4y5ZlnT
MMUc50gVCTQa/ypQrK2sDhbyEP2RxugjFS1/2eZI7hazzMal+HK9LuDZgvwB3SRBTVAnr7MeN9bE
bJtomARMyfTT7pyLzEL4JBlJFYXaT+CVN01uQP5w5rchgjpa94/5XLVSYhpPGbsMD0h8nI/jGplj
uLbDS24TWOI/HGZjQnsm6oYjNj+Ipmhw0qHOSzwslBmobCd7Mseh3MXcUllor71+oGRkk0UI6Z3c
1n2xoI2uLUUp5q0cvqDH0kL15jAnDc1vE0XnOpucdlVXM5gq/ZlRUXQPTn/sY/T0XPuCMvVbmeW4
jmwCPlwsKHFoWRcCJWrdUjA+9OOQLBjiF8oJ5l7rtci3rUOkhkb0kLN+XjsacoQuYRh3qYERJcp2
ZlazgbIb8gioA4Ak4UnoTOr/lQMEClZMOO38pqJjzqCkxEQ5sLMg8cgBhNeJFhZw2gBnIHo5tOf8
ScKPpS0Yk7Xpj1kwmubNjdPhUjgYsCtCBTYUKFmgadBPtXZruqRB/CiWK1YcAtJcsCH2X7TKBNgk
Ul8hS7yiABGf+UMMkIJ+zvyqDFJgyCtoLZqJXrkvqvGgi1LdyDfDCmEC1Ro93NCl7MmE+OXNcxUY
M/A33XQnU9p/FeRz/Vi0ohxqrxMn6Hn2DKxPpJniJ2cmZ/WPsMUkvQnAb0Fjmdm5TzQzECs1dgxn
b1Qr2c9SMDUk6HUzTkPxrjrCNElV11CGDm1dlbs6FP5mjCp71YZGyJeq+J03tXNlgr5XVcf1RVYQ
1mVCThvff8I50B4tMoTXbgn0zbOn9FqpGI+G54K4NucNmz91ah4vUwO5oIsPhk6bY9c0w3YKFTrL
OW/O2o7hfMcdTxiyjJaFKNk28iQyYZ9HMBQroNtjAESjv+S9dQW6OBCu1DQwpOf0lMyNXMmUR4y9
Sv8nys54lutvOxZ8dZNpfB7KctpJBQXCajsOfPQ3yGc+FMrtk4mb/tRnVnfoMuvezL46jaH+YfZe
dfYMz9hcR9WpPUw2dZlyorDKS9wRD0Q2BuEitgKa3CxBNXZ/8djjQpMrgtYwrLptdYkKQNU25tSx
mv9Qga5D2CKbEAvs1mPyktljseFMmn/W9pc0+z9GOSNHJlH0PsQz82VTvMMh99ZTZy4nmGFgdsu6
fppk7QV5S8GE3XgJ8KYka6bSu1o6xWcRd8/JkP/IO9ODHk88Tcj24yV08baZ3p8JxfNHCmyvTPCs
VxLR7RLLCOMWLJzFGDok+g+5SZy+YZtKcY0W4Anr/I3IZYC+SxpesXTqdc0qErho6e6jOYUSB9EJ
o7XpEO/snVQMahoJ+tpJ6uqI+C5ZJ2nCfZyTkYGUqtrh2f5DySSDMGH6ie4dV2mVJbjga//y98vc
Lv7FsBy+hw35LWTbE3U9HVm6rnrjWxOJ/Mxo232plQvplPAPZl17o7fNZxffSQPavTYVHh//1cLx
Tyk1FdcRzQ6r+IHBQ2OcJr++dUyHD5Yc0j3hMEnQAsZCeKsv0JJmOj/25GXb4GyybcWPiqn6Htv6
2W5bgsGKD/aR1T6KSOBlEYWCpJnvZEp7B5Wpd+OBahn8xzgmbK4khm1VT+Zi1Op3D5UXpjsHQpYy
fej3bcYGT+NrZO4zsEPP06xDXDD9qs3oISM26lNUN5w+pbn7D/bOYzlzpEuy79LrRhk0EIvefFor
am5gKZgIaAQ08PRzwKmxv2tshPW+N7RkVmUmPwXE9et+PJlX22Jo7mVVpZ+pRzWkN4Zr5Q1cMspk
POdx8nuYaxYcZa/LArKGXugO4VDAHGAhuJunJEmTOm9v5AeWStFQomRMsntM/Ys5V8di5znXTrFy
gY2zPsZCCbfSRr0hQaAVUbEXcGqW3cyD1wcPk3JbAsfIAH2WWngUeSGPsjZIYMNZW7VutfTHEzOx
fFGx+xtTDnVag/0aF0D2kbONuWeuu+djf0+0uDvCIkosSaZ0bIt714O4I1A0sRyMizv8phHJtXbJ
7+3ZkjavmT/Jm9E08BBijna2V20Hm4Lgbqw+2b1nG14j+lXGpFznU5Zekjx7aocAud0K4r1uCKwN
bEMvk9MvxrL/GqNG/fTs9giv197bXd9sR1FeBFtLbihVuyOtvHYr8DreWJ9733XWY0cxp8VNbJ2J
SS1Jefb70iSHkxjuMQx8MpG2sXNZL0A740s+YQZjDeNuUdnZ6nv5NmZbtZpYBaxKHCa70QV+VkcZ
5w9EPcN9D/ReXlrf+ioIBmw7kb6lQdid29Q+mHZr4fnSD3WDia0i7sSVgOwPS3MP8A9NDlmN0U12
UclW2/swlSn4KHLSBLbLQdyent2aYuEuaL5c3K3gJMJsZ/gT3I44KReVx+sfTHiysma6uRa8kwRY
KAOHli/pKZraVz+oggUMF6yOkr4AwMOUrTXu+zjqFwTrZj1a9acKQSm4ATB3JxQ/XT9HSOhjkLCY
8PpHHEEAJo4iVgS82yUm3c0sIQkCE5juZVm+AmFx+CE1QpL0YuHAJeCiLnlsxkvgOuCBfeenjmZJ
83LzGpj6zclzPPSVWA62egWCc9N8v2PJpO35M8YxR+aJKvUiR/0mKth83tTy0Gadf9RpW4X3E4sk
fji41wyzedbQBWkshAvn4y/GCDA620YlNAKM5SYYq1esa/RdFAIDaoXAIZOrhxK5lYsEY+XKMZvg
CeGuuZIiPUyl+N3k4RuWe3p8xt1Q2D/QLZ7Gik8xH1ELL3CqgyAaTCqyee7Br9y+f0Bb8OQWvicW
pX3jJPBT5dGrFYYnk3LpoKPC1hAfneTCafTktVUavGU2lgJWteyfgm1nsk6ZX0kIQzppVl5OLy8P
NnA6UnK3krvG6HvcaMsSShgD7oZ6Bu9clxNSKvjCjWuBmPXb5Cl2eUfplAwMuhJ3VL7D5LUu5rIK
HWhSQOZ77l2EGFbfLyTVL/xTSbTRaDIaRQUEbvaZjJTDb+2uSC+oIyuiwA6aawD3z8ErLjQ8cmGD
ENDWBKtrAw3gs4I9v8Pet4oSatNIZf0aYbqEKnvhI3XIYYMxEXLoayKm6pomDFpckkWQDfN8xclG
8gQkmfgpSzyi0h7QjtnJrMqKrJINp8/OeMexuq3WgrkURxXsFFUlp8FQT/y0/a6bkl08iOk+jNbP
ADrVvqr0PebS8tjoAWEomZKGp1/4ghROnXArhhVOZe2EFdxeGhGbDq/t22XakuG17Hbl59XbFHEm
BJNwjUtwBn7y0GJOUm06Tosk8EbOGcMIi7sa1noMjsFDoTyZY52dcm65FHB7eNANJz0lNlQXX/HM
VDHvlLJ38YgEhTqGBRYdk6UZ95tppfGWgRAOHKnBo4HkwkXB48oLSplzjevtLDuzDtlsw4syViZc
rHIFvyP2k5iXK0EryZIGnmx7d7NIbOuBDAwWK4XYLOXeLiiHaLER5gVicxpiDFZFEF+/v9AJmVyb
dviIsiZY6U73uy1L3M4kVzdF2qhLx8IfDpyFW0T5qJg+CySwQlvfeOSQyE45y8UTqfBnYTr+nuaO
7gD06CnV49eioeigV66GQ4/nYGCvmMddfLf1X1Jv6m1ZsROkYgjDrT3cEeZfI9m157Au55DVdM3k
NGAW3uh3CetjlYk2XOtTMJe95PYiNGg3SjnVU5wGDBGIHYUe1rfPE5xS7NevXtn1MOsYdVup2L5l
3i0QlrPlp5kYuowI+7rTHzEVRQACgEo7pHbOHEOwxOlkpLXMeGk6L7ziv64xsyEyWbm4yT6YTpMh
CakrrjLgY1ae1dTHwFN8FEJ1sYJpbvlDRqGWilAxcaUjZaDNzoIezWb75nfhriFQ+9vsGbv8htY4
6E3aZsqNnrne/ZMHuINjT720TOunqXKjNaT4+IgDa9qwaGp2aFjlngUaTqaGJy8x8nhFTyObUm+a
hUrN3HM3ObhokstENhvT0ZgrPHHnmjseo2mig1bLxl08FwQ23QJfirykhc09NfShnVTJthdVt8Eo
2WBnmyqYyDlEFS0Eze1N9yDxrXsY1SGNuolGT2Sl0zsZip3AxLWc6iG9OGLaN+zQl1acNJR91qo9
8UE82Z0Fz3CKq/3cdgQcCOHBdyPQX/jotyjo9SaWWPIN+DLrIsoKsMAE6Tm/+jiticl2BsH7IcTs
Q01FTuhzGjYDQjYIVwLFsIo2RAKHHWIuJo0yvg7SGWEcYTPJTVxtOK6jR+ADo5iN8qbUGiJbWCHU
/OX7V37tiz3tk4gZtOsypuMv93NvZ+J5xbSafTE703kZgQJpPb26sDEk2WLruwIu38KPXEqLWUUd
LAgs/Iy7we/cw9BzKCnHxF3ladae4Fi8JvgXFrGRQU5VI3l9jQWskWT+yfJe6RhQqyQB15q2JClt
MoxrFkuY2qhuuZEfu4/kM09ETZpVMDg/Cy/45cSYWIu47NDNqPMdCrwhKNBziVSzT8X4o2WeqDI3
OaVanAHhzWuqG71+lWXGzz4ZPwcyAGcfm6WXkn007Pgq+pmUNVrhWvayPscUh3FMo9w6UgmLdNBt
lAhFQC0m6ktvvZPZz0aMkX+I8nI99PotTgTnoojYkfB50bxw2STd2XepDWurstyRXxWMJKo5Ugny
zke/IzhzbOYvRW1ph+9vSZmcOeeEB6ebITUKr3kCjwINg6hcPTsD/SaGN+13nnn4DjX9d1rueSy/
/uPffvzOonmL0FTRr+afuTdbEFT7v7eNHL+qH+n/FpX7/iN/R+U8yvVM5mIWRLwbnfkv+7t2z/6L
6x4VHy6GKcsm8f2vqJz5l6f7hidsz/I9us5pAawL7k3/8W/+X6bNVV+QOfOoxjBd978WlTPmJpH/
3DTiCfr9DEc3Cea5lkVzyT+aRkQbw4NL6DCzArrQOylP1ltm9QHd2VFIZ3wbc54JtHPh0kEOTczY
JQZ7DyK32bprnifJpz+Sz5FTkLOPtHrlDy6SUMPgWOU15vpZ24F1He+Ua73hUsTOQJbbj2bSYp0Z
BytLt5ZU0ToMbI7s0wCmDz6bqddHrUeZRNAOEzYG+qBCLuu+s9VGtpe0j9yzarSvqGBr+l2Qz9S0
jgEA1H7IHdCZ8R9Qof3Q7m5NiamQ+IjyuHLABsWCMWnHkoA7l064JHzMlnZ/dqfI3lVTA9jbV9GL
668xv7TPYzj+GqSnX62N5iXX1pvqt8qh7LW2BGgCrmxKOslzXDKPyCg9Taof0UzB4oCrDRgLm4nR
TjzYdDsbvGT2tiTwvBRA/B61ZqXbPFR3tCaTvc1c19Uk5X2yqteC8qcLN3/Gs07bfe+3i4rTfaoX
q0QO6U1EWDMzC/JUhzGKBUKf7zqjxPOA7LAgMwiNniXEwSQS9u3T1Wz9MIxvkCuqN1nlN1dHJu9L
7FRFoUgYMXxsaqfiUhoqXNp+sNESJFfl2+3FYl2ylIMzAPpQ+76UyQcC4SYNU/OIwC03FJNaC1HE
Ftc5aBJ+Id8zkxBG1w3WpUtN66XF1CXIqL0Po1MRHEPbmOjTArE44INllSFAyFGrtS0m0yb73s5K
r4mbYMC0I8x8OUba0TFkcOyCYSnA5B9jG2ZOSc2Gngr9YkjeZ6aoXAx9hLzT1n/VsS5c2UXZZz/U
E4S37ky5Tr62vZRNvduXmPqiD+HLLcWH2SO0ghetlsMGvRfmkb1OHvbQ5x9yIgeO/8NYk75h/tAo
ox1Dkj+kM51KubtGT5+GfAZ0sBxERbFHolfRvqB0YUsNGoF8+RMIW0B3PAGOcEi0w4i1uVXT39kA
y/HP9JdVO9hsE7Zde0Ru5qOhwc6cNB5hUoPtOLNdG567rq8ftUlDHbEs2KiWtWS/twbTE77ZHcuI
sazX+Gsr0l0OrQppkVyIr384YUtUZuBTEVjjje56Ih4Rk3+tePUpsejeLKYDT03+Cadaf8ltXD6y
DJ78MlBX3aN9oSkkjshE/K4ts/gcSTA46ZBSzQWRcUOxQrSOZ3nbTs0vzyjfqBdnFBh07SBM3qdp
nrqbpol9ckEc3QPHvUVMKRcLky0tGrW7BjuaeApHnDt4R/I/OBt9BuuwYg2YYy/fCyIoRyAUObvX
plgbuYlzpUryQ5562Ggi/n4SLntyNNbJzHLS6PWnryXDdSg4V5CEwNMwNo1YeJ6OKIS41CdgsGv9
WVEvzNQg7WPXwKSsunxYSqOCSBmDe+I6XRwKF0s3A8nZMxquQXwIacsm5zIM4iWfunoDAOcyTn13
90kWLzLFmUViNqxhqu9NTr9baAHjxo7HB87NZW+5Piw17IJWw7PWiWg4NEnS7sNC3nU3hGKdYAAx
KZ0J/CtwqmZfU0vf1Y28aByOr4kd/7DjAZoMrHlgBTnz7MhHqjQpnQcYRlfJSFaK/cO4Sk2AgJYB
hLGuunOEwWmXBPVPTqBi1aHqLiYn146VoTBIeTGxv6h76oHxJKWNr9Ih+aVnzbUJol2d4qRMTG/c
OI5j3VttXq/l5smqhY6eFJZbP+2fvkHXIh64WTSgzWXqGEuwkcU9mI25aXKSeEWZbedre8gtZYxz
xT5xKGcZhUhHYftXdLUQw+FQ8onKsyMtbNYKrxqFTiN+9CwtNo3R9uvEid/zon3mFEoSSUoFiBr2
S+7Zz0HCusqM5bgcg2CE4WOuT2QKtTOFd7+NdphudZU8/AjdiYXFpuwC86Sxxh5ysBY2GadN0s1/
A5CyLf8nRTw832sXXRwlH7YoPrVkGSb9u1sW1ofTj6eAyvJnI2mNU5lONMUWsnxuatRIqMXAKaI5
pOfqaDtFMqc8c6wOOE0Ts9mrMthEEyCbPnf3utUF1yCi4cbT05dIcDP609GZ8BLH3JOFGJJrlrjM
2gRuxwxYEBZdDASYMw6GLxhb4znQF3bHAOuqF8M3d+pyx+Fbw1F9LviE6S4Wsr4znwtIW04TYLJX
2sReEqdgE2ELZpKhxVRUwXaI6grmHK30RNy0AB6t3tvnwB93xizRsi4aMbLiMzXGzFlRGMp1rmt3
XWuVZ0gxHo1PrJ2Nncb96FTiB2bla3KzkjwRvbLY/rOTBpG3jMPU+G28q4L4hq+HzVMYl3ebR7tn
TJ6bYyCAg6GCZ12fYRTp54HzOg2BP6P5AN/OR/lsPtTX8/G+45yfcd735oN/MI8AxjwMjEwFcKeB
a8+DQsnEoDE5yHmEmOZhwmSqaObxwp8HDWceObJ5+IBrRFX3PJDY3it3Nv+kz6NKDMxvrWlhuGbC
JGydjARpfDK5sXJXwqq99TgPPrjo7HkQ0lVW4pSBJFjETE8j81I8D07dPEKNKTbkIeX34zL+YgQP
D/E8csXz8GV9z2HcmOtgEnsmT6q95y/fv2p1t1nGTHLaPNKpebiDqkwCex74xnn0a+Yh0GMaZFWL
p3AeECn0WYzzyGjOw6M5j5FIG3SeaV59aOf5cmwkDQoZFl9YfznLaNg13TDBWpoHVFiK1VbMQ2s2
j69qHmQxz1d7Zx5uNabcZB537e/Jt52HYJIte2736QV5Ml2GI6OynIfmYR6f5TxIU5Vu3Xtm62Qe
svt53O7mwduaR/BhHsY9pnJzHs+zeVBv55Gd+XyRMMODyxl3EfUZyE/ldMyFdme55exrvEuqoluI
4Nkh7JEFQn8WCGapIJ1Fg36WD9hmkCaHLbNXQ9eggCIzqFlw0GfpoZtFCG2ksBM3xcGV9h9tZAdI
vDbYiG/xYpYx2lnQECgbMQpHrBWfwsva3ViP1lHMMghhHShWszQCZpwtDGqJP8smOfpJNgsp+iyp
GEmhn6Zcu2Wz3JLMwks7SzBhbrzksyhDT6u5dmehZpolGxqPgQLPMg5HlGhRzdKONos8yGm3wDLT
F90h/uF/S0FoQqZHKm2y0qNhxhyWZ+Eo+9aQ5Cwn6bOwZMwSE81c4doHRb0EYTAsQZ1RO+2N3UnU
7h9NGYRP5Jgd88J1niaSnTyhS8WF4FJPRXsJhuym605CIj0gJ1mY4m51LE/YAVrH9I5IZz7XfSae
C7CTiZmnF0zmy7E20U0bEMLag/akX1KW7VXqgOVKiABObG2Dxi2OmcBTL7ldLRIKQ48E/bJnDI8R
MSU1rEXjNTuDpB/XZlO/anm1CW3l0PoVWSV8+dSbcRfBY7LK6l5z84MLFTy+fytNdFqXQ6zt39+G
vFPRo3t3Y8BnW+gxCHfHZG9nTaGPW1ffS0HhVIq/mwiIqFYTPi/LUulPShRvc7h55YJS2ZcTjo7W
z7VDWPfDLbQtrgBQ3l80hxNEEyDum0kHnAm/Szxpa0mcZm90YbAzlM9PYEqw1Jm55N7MaWuIIYlU
jo+FojVePCDZCwJjvN5VBTvddj/I4j9ZKW1fWQC2f/4nmEhOWH+ylaYNx6j3TaCsHr8tdVbuFDOW
9VCt+6xcVwrMX+HsoLhj93trUutXZYc4w1r9TYl8E6LuRMVrgSdKhger/zB09ZSUCHoW7hFfPnWy
WpXUmAd41KURGhTS1od04q8vXG6tcWXNzWEAkFq8xg3N71TjBHCSB7mPHcWRAK7CUiGY90V274Za
8t4pmtmrWD04dqiHqnNnKSE6bf/1exoDaa1NLcuMCORpJf+Epvpi8fYmMn3PopVA34gIPse8Gpk8
OyNXgbghAhNa/nNISzuhXHnpWoD6aZoduEOoF1uK4KErxbNuqJeItig0OhqzNQJXXM1pE/HZF0j4
JsPX2IYcBQxux3JQ9AuLKHukREfJk2UvsLr4jxRXAEdOrIUd4U4zpDkubR0fZdO33Ss8DdOPznTF
y3Nc8dmf/AIGk6+sDav+hLRIibY3H8sNyh9Yu5vHdGzSGwJ8BDNKC2eDZHrTNYwM0/e+m47ui8rY
r9aqdLdZ0xoXthnGZTA0tUPvha/aUhXNI2YNV8c4oNC1uQsTZ8a7t5c21eGisYzndqqxU5VUoXx/
22fklrTISbnu8V8Z0au9H7b18vtbJL344tbqFWB08DQC1/cr82ob0eeQ8RlNK6i0PmyIkUMYLd7V
0/eX0ueVqDq9P3x/y/UvA68fjgtjNEhesOratoMZ31yv4C5WPoIhjG8G4uqB5pCXqBzsmzagQVSN
Ua9dNwM2HVDpFug/c98oCdxPH6EZ3BHe+0OATHeFVB1dGX6OlRzkquHNQoZOHrQsds/c5N+dJrZ3
nue+Gjg7N05jHKCrrxnHxdLwYn/Frrml/9u1bv3Yrf03uyCWWLFII85nHyho8c4jOugqKD1iRzX/
c8yQvVFcrc4+sYEj6inH/s49/c8vOBEWpB2cNY5/dRLSyHd5Tz5G8fr16AUbe/59csrNLvXdi89Y
dP7+IuW0VMBRT2y4xEGZmFm1cNLpmlafE60k+9Ey6puF6sH1Or4Ae8F3rKM5NnrunLoIRcyS8fP3
FyXwHOlwN7Fxx1sMBdWzpljKOcpgUzx/G5HD2pQTAU9YhRm28R7ggogomFC5R2U4zmmKZNJrIq2r
m5nW8/cXwM0dNEanddNDSczmGbh0Nq+13KWjswwHn9ZsUSMwGnThdB3TNDjgSr4O9CsdKFZ4Ezym
x5DLc0S/7DKkBROVgQRgnTRr02ONnPUWgz3UdWe8hA21IGF2zzGuHGVneDeDqAcu7Hz6OeDGz0hF
v5otQow3T2QhV1tDjM1TOodffCd1fw0R7z5wle8O8bOQgW/WsWhdcpj/NOB7dOoYOcKQuW0D69zp
w/DVOS0bGYRhrRYh766p4QBEATbtaGAB/bilqHXynhkCICe2QfRlVgwHjj0B3gTO60xEX9LaQBJi
m7wVGSdBz61swEhc7ydXXeGiXKg0ppfdtdJTkzvp0qS8ssP5UZngnIdxnkRLtouZNH70WrSBF4Dx
d5BvTaFZXDqc8Whwm7+kGJZXXdmHW2tQ/hYSN/cx5omIRMxSODJZanRKXDTZi9W/s5j2kkSvMd4r
A/3GDn+F8bTTwhqzYi3bxb87pRgpZGzVGuPGLym8U6raYePAKsKj2HjLWHUAJWYYTWN9/LcuTTNa
M/5/dGku05aOrixMy+UXKDz/T6bb6cfvH4n8z8L2//Ev+LsaW/8LD4droeiyTv6HZm3+5VjMhS4d
2PzC/JdkbXl/6Z4Pvc33/f+lc/8tWVvmX/x0vm0QTuHI6djef0my5sH9Q7LWZkacbaN8G/+Uqm3k
HoTqRu6w7Wablp+eaoY8ta5OXuOsVcyf+WKqy/7mabm/BTJtXHGOjwc6RKJfpZDdhu3J2IDtKAWb
9RwFb6EbWX0C0J79LuNMABy2hxyxeOho6op760tPhPeWlXF99xIcnUuPGI4O5n5i9bMoKceZe2xC
sMFVg3XEAKFBMKviAF3AV3egKpuOdajhymwGqnx3U5W2vz23FxgSsgZ+Z9LrXyODz05ZaWdfwIzn
9UqOVnzUoiluyN/YPUAQwrZiI2kiDEEw5bW7bEtwWQfuRO7DywUnFJhzyX7IgoximAHLC5FLCAdp
ATgdBq9BSWkQQ3sQeQ9yxwmT31U8cSkXEv7FyrKrOFrRcZfJpUgaj0ttRCKDw3b3K3a04SDiDBIr
HOeXMmztpfIj8ykDIUwSs1JsU/PwNomJhCiuwWXde7iO05K2Q33I1y7LXrHzEE7+jIUD40sG8JwN
VG8srFXW4r5u5S+djEW4xayQmpvUdDtKZGgzOFI7af3JmT7WMTnilVMkNsGePgNG6Wua+mUmtf5O
bJ+7S9FnM3s7FdNrZsfhS0lHdLcIRZXcefjRveo79cF1kUqgiFDIfsy5e2DO7XocN020qZmL99wB
ydKBBdJf/JYj9UK4akzW6EbN+xhI9xEbvdqWWZuufL0jnzOp4ThA3Lml0o8wGTm4tFbSMrRXygua
U5xLTuRNRTzCRY5c04LGUDLWVHsvIccgPbMM/IA5gWDFzA+3CaPZ0mit4C3MguHZ6fB3wBRpAoMV
uebjHW/9M71ewPU81SGuOHkCC4j0mnAurhLgDNAPgiVlaeiXTgIZZRG5Nbm4fvIGUGX43e0152YN
Xrc9eV92NcDADyRDxLLLYqfcusoE+Kdh2sbA6lTl55Sr4khIo97hrECMN/uBuas2acXkqUqzfsde
poT7ZYmA3Jge2i4ojpaftuZSEi9TCDwgV3g+afIQVlZjALOCP1FMbvgAdZDkGTfBy4SihpcptkL3
rCpmP1pAuHPuSgJ1LxqFfry/RnxVdVK2XynI7QE8VtS9tWK2VBvp0Hbkb8O838ksSLUdmMDwYmhR
kay7thVwxwPCFHExDD8E8bknKOvOvsN2TUI34tCdT+I0JTR4KpMSJNZcAcm3EqtemFBPMeiSoiNn
YkS3PPwSFDuv/IpwQz6n/+PO/hXpnDkydZNDQR1B4bjrQgzFJfLVeIYSySTdjz94MPjlx6wMf2uB
8d1kQB67jADTKsrqbJ3VTZ7zM6VGerNyExaDSWSSobk7F1YnP0PPbLZF5nz0bU9ku+o5N2d9iQUO
tzrOqJR6cIV7tW4VGjYOpizyqNXGGIafIxk2qWYfSsrGrxiBy1MicS4qh3yvbRRXJKJkrbL+I7Eq
oG6ytDdFRI36aMILMUv7OFTTuUnJUsqkIKqBNw+YO4AmZ0i+APNSnZlUWzl/Rr2a/WHPyLxsSXEK
0tSL3h/qU0Y57dKqtIzGPPdmWfHsJmyuZlRPR0Dg8C5yh/CJD+mL4BTL9tpI2AGZLrJwA38mc9Ww
LWWNP71ynEXFCfE4WIGxqibD2hdmZpPUGFkKhpnzp62nl4oRf5X0AyUw9hVplDnPPkwW2VyXLCNW
qlsftScrJ7+Ud19DDPi2STDL0M5Yjv7do06RGl0CHmb5Xgn5G8r7xXWpqfUHSfjA2DGgHrpAPndC
4+pgAy+K30G7bAKHPAwMZgS0SLyb0jx3fq7WwGSujT/cDQBZxVjuZuwGe7yyj3aVaa1JPohVnepi
m2MgiHUYDoqLq0/woPUeSol3ZCYssMFnQnxJ8nFkh1O9MnefbTGssf7OH3f4XQevTxY9Ud88wREc
rSrjEbivJTHKdvC3FNgPC88yAM27v43kHJGbc2hKWZRtc6h5YqkcWdGndHA82EV1j7jWITbyLjk6
xYTEm5OslMkOrxm+cSk+15Mt9jxyMuWQBjTiMRmLWSQ/WR5jN7nL+pKNWL5CGEbmsu23FBpdE+G/
q4SrsF18mkFNvktpLM4oKXpwi74XVf6oerVDTsnwvJK6zHpQQ6lXHQvVQsuR8tgaTBIBDQScBdo/
9HM+GzCPBgcjMr3SZRUNS7R78OQmdS56YxhooNwY3ZLHl03dtG0zj176rJip5vPdvAk4QdtGipRW
EU9tem1lKVNhekQ071kBrDHYoZyzQztHVMz/cqUOpCuZaxRGAhq0xLZnx0bUCPo0XEVuWOw9XfvN
dafbgaaln7eDFsmr9zMHcb01B4IHHJYRsvqyfK8p/aYS0CYvAiiqbn+YjT6eWb1o59aT4VnUTiLx
gxrxZ41B8CceJijNfu9tGcVQj+tgmLda6q0TJmRKzQo61klt/l4U0lt7VglXuk/bJ9xuOZph000H
Cz+8hLFmhEfXoB2NQ5Aff8aRrVPJIapomakmfcsRXNhrTDEPwHdGWq6TwgL8Zdak7CMsexkkDSif
2MAQgHZeXdFoVcmECGziql9tqeha9ljXvMeoZvne0o2KOmhIsQDz2EYVvI2w+iOSdP0XcKziZ+pY
7nNjt7CbWs5+6JddVb8ZhV2+O6rvxQIuefK7D3icSNFe9VCptKtF1Y/a+yRCNMdhvp0ZRP/2dQyK
7TGZVhPdJTF6+GPlUNrUEI2UItHazY2rSIviERrSH1/iTB9BbetjbV1LVVZnOgmcDyuNU5twXILd
BiLQWRZJ/THIUP6Bs1Ke/UAUDzifySF2kVFD0+Ay7qWJv41VAKE1DXmTBaOBUSDMPfgEOf0QKy0W
XgsDy6Q5ifyRgrTmwYtF8weZMoiIwEmprGlV8XNVC7spjQg8b1tu6bQMNwyp/Jvs9l5NUEY7vbQk
IqA21yZ57hfrJv8PwA4DktQEJDT2LRZqokA2afS4f8kQ9sIlVYmK6KeZiEXVdk6/bYEbn9xQN/H1
YdKg0CYfOOsEpVOwiRt87M46bdH7qWks7KN9qN+t2jXf/LgPOEqg3qN24IW4RU2cfiLK2vWqs51p
W7oKoJ7y+XDkU6v/EYmPJh8l2KzK3thD9JI7lctgm7Tt+DmW0nmIsKIbgPeSu7cIE79HYUepHorI
eC1Dd9qPk3KmeYuY3NjYOiwrmuAHWJP8YUVRhZM7irn0s/sHGWx10WP0elhRthZoX8YQUrxq+4ZG
imzwDbGIWGhfqzmj0thd+YEEoCBgsLk+wymyj61sMSPbaZdf86g27/VoAKSisqZ7cp0xfLKz1H/0
/oiYWroGL6oR1TcIpcOOUiO0Vk0CEQonPDerkSPcsYDFdaemN9oiANKAJ5R8NxrehTCHzPYTAJvF
yEIRGskX95cRNfD0BvxBX10Sx6DqE3GHJVL/AiRT3tyGbYBmsMtfJlNVc39JqHAzaAsNXSd6EoUr
N6M5VS+TY3qf2WTF47JoU7hCdsSnxumz8AsGkrxmgQZAoS29bJmlhs+KsS94DzYUXTRF2350dLWu
vU75T5ptdTp75iD8yMrR5gNbEsPWXKl9apmKukWhtcWlFLG7lX7pXWtHFSuI98RkfQekcAS84uKF
9fgTGRuQtO9YNPAlk0N8sav85lmMPWJzXHOqXllh5JsLnufxjsPH33ij079OtutuPJVnP3BhCY45
QzoAgJv6V8fKvQddNHnFTcWakV1mT8I0nBngUVDdo8qiyaqtTY7nZGiAeZjF0KTrsgU0dyBe2xbb
toHIuO9GEQKM0vyBhoIx8J4TouVP4IpEs4DuxQmHdQs2R8/jAEajWEVsg5aTpyj0uLQV9sBiscNG
KpckGKguak0F+jYY++qjbyJ4wk0n8P3odjAcIte0ipXTuHJfG7mYOVpR8wOT50BPl4PbGA+JAivj
tzbWH6ccrjMb+mzbUj166vY+/cDoH6YV1bybHHlit1zYy4gVAiqwU+cmYcY+J7/ih3Q0NJz+nrKk
NcMfTokPbGVgsLJvPomjYNN3DgJoaiIoJYkNrYq3vW+tCAU33ZnjGuekeIyMmGPgBOKQYuNpOwlK
hliB+tGfngIPezWGkPTwv5g/K7bCXx1/jMVaNTNWKzsFQZaoEdU2jeNyHWkyPTcUBJ3qRowvmnIr
5xQoliX53HaDk73Wz1bhU1kGHNtcc8g3KU9z6+CHYD576LlWUCpiSKgmFdNQuh5Kl2NeTcx6Lfyo
+x/Undlu5MiWZX+l0c/FC9JIGkmguh7cSR/kcs3zC6GQFJxH4/z1tRg3qzsi7q3MKqDRQAOJiMyM
kNzlJM2OnbP32mt0Iz/QZhkYotJmKBF6NZkX7ZpUr94Ja67FTToAwsxEjL81J03TBDLab8u6GtnG
6pZcE24JsQ0Jtr/pJicLSsqY0J8lAwJcuhYvnavZxi4YoTq/bJZlneUmFm8DQ1b9tFrt2qB1m+mq
yhNxlzHiBdWTGHmKCwoDOOCS8ZpBak5+A2SY9xm3PYalPrzwspa0xTIiMyqMCYzMIWuSI0uk9tOA
/ZFebEhwi7JDS/NDrXCmswHd6mHQBlKM7ZhMK1/QNBGwHvluFXfex5x7fcdub0R37IJQQ0wq1VPK
CS0wrM79tJaxYcit+u3UtNU7vcP+Us8YsnIEM+fnMjXzXVR2tLtNob/UNcoiO7H7fWuQqefPyIfQ
AbczMe0DyihicxN/Asx5J+0sOoVVNJ9bUzCsRbRAai/ZVFcOwE08wgjI2ThT58TAsw8i5TJ65iS5
1xP+GKWkCiaV4bsgm/J9clMSL+I8sXZer4+Pkaqc22gx1LRJoYGf8txysDlP4c3MfP41cfrlJjS6
AiMdlp2tct32hpaHe5Syzsi5FyYaOSXwqDuJva8yXTw37cLqHcl6Upum6KlzGw2Q0kAO8tYhaxUm
3eDOOzfrl8DmUT8ghEQO4EF6OGcGXVgWVxr7S1Qe2G1QX3CT+vnM3GQbkUJwTMYlfZZd1n9VEfN2
ah95IzGk3bMdmbtFs+eHStmceGSFeSrC1v/QaDU2ZVZEcUSPDVmbsiB8lUbqvjC4qt9cMmV55Ht6
8zDL9OKqZDdFih3Lm4HDVLtpXHdONqbUs7ONe5WTRGxeJWJZ6Q9lml4DIWXVs/Vi9Tj3zhH0FEne
IeGEMAHL6ClGOHrtQVf5kPrc3XR9YnxvVKx2rZdyjHDI8FmLH4Rl2mgZz7jPNIQFuo51xq6t/mgV
ZDaakVPf2gQvHnPojT4U9RBXozahtXBJrFms5aTpgGjDBOUL1Utln93Cm66QcQ3mhkElD2RZCg/g
Rpffh8RAP3Rxj+N/7muhYHwxtgX0ianGFNO5qjTSibJ8BM3NFSQGWVpkxFSW+O44La17Ry0RphO7
WYjnnZynrLdazJCZW97lkzU+SbbHznfNxkE1b5T2G46NefsvC2yuyBYiP9DniP0BUannZ/3qVysn
wbk3KdVj0wLLhL6xkLL2/7YHvorAP6p6bpMo7tS//esfonCfEJBf/gNtC43p2/6rne++FCGs//av
fGX0Va1/87/6h//j67/S3kb7TAjIn8iuL98zFb9/jl9f9c9d7T++7g/ttfU3A+6gpeuSylDSw/jf
2mvxN12nj00Wie2anrsGmPxHTImB9tr2PM90LNOFZ8Pb+D/aa2kYgj9BPSYsmu//nUa2iYj7J+W1
9EyQV4QS6YaUxKgY3vrnH+93SRmp//U/jX/hNBnGrQl5So4F0GS1Z+/ML6OifetUAibL0f1MjiXj
clIbGa9ubUd/ikOpX1ZqeDHH9LWv2yvZLvMeThntUpUQWgTcLuVwsRXSWGH386vB9rzpCVzDcUph
GQOg1L3sZcRM6w3zhenR+in71bJMlAJ5Rdc/XZZ/kobyq778x0/pmiYCc9M1sa9bv/2UGGvIUp0r
ovJWBJPd77Lwe9nWN7p0/v4Y/P0W+y+8EtfZQNVteAb/WJbHQOTnzxOBi7mYRWH5RjcjbnuebAHZ
tfK71gn+/Gey1knDz6J5CcLZMix+M21+W+cgP78UUNaxgICq+SnyZ+ShXbumSB8LLfdJpeIE6hnH
ELbyNpdQ2Ea0q1vW/nI3muaDE2GXpUgjBY8zHMbBV/7SA/Kfcw99bYu2/U4u3kWkjbgOnXeSIYgs
8HBxAt0B7Wv6rUo/UBpfzlaE52uSPeDbNYLC7NXRZAHedkM2BZaejH4czu9yWF6bJnlj0QI1i5z7
Lz52Y3UI/PZhuITk2UxkbGmTe/Prh0EqdDzMpoaD111niYxgouYkNQhKGK7qijSs6qUu5LvmDsS3
0Z1MQiQeQ/GZa/HXn18Yof/De3EMwxQm+4glmET99l4Q5JKxhbUvyNmPNq6Zo/WoWxrTrMkIFPOP
HDW1JDFXwSrAekik80ATgCZvvik8cWv27X06UaXYzd6KnHdAsG8FUlNiK+7+m2/VYYqGJYS9FiCl
zaLy68dWpkTKZd0EFNkKX7MI9Yejjw+xJ0nOgJBad8mD6qsjcqPDMsl90uhPGlI5OkMUOygW2iVl
p1lg2xjmloH2NpbyYazh6/z5G/2H68sbZazMQJAzNFYU57c4JTsiuZNoNM0fkvw+kXDvTLP9Rll+
PTLyVqHi5ES7r0+X71JEn1g534ZmuZ9xq/Yq+ot3s34qP99sv70Zd70Bflo0dVkbONTz0A+pLiYA
hBkIFWCW6GTEXv3ly1nrk/z760mdu8niWjlC/+2Gckwcfkvu4AGHogK+teaQ2rV+X4zcF9a9gfth
585F5Q+VBhIMHNJFVlTFOU1DFURjATrfK19CCg4CHndFqh6WJM9OIpaAH0Jvokmc3OJwfnOX6KtL
Pfp1eMAxXPjg6FZPrX1f0yjetoOAQILOktsZHEp/cj3mKlppF0FWhXiTXUKuyfB7rD2lDpDT54BR
GzSuULtLarL3hMZhAWPtzZ/fHf/088Gii8NJGo7FlvjL9ZhNPVdVx/VYCKwE/rGLrVeLvL8/f5Uf
a8ivl8FhE2ezZIzMvrwaon6+7MjbGlGGPNfmeiZwJ3CAzfBkubXaLh6Kq6yaL2o03uk03uMDOnb9
fGfO4jV0mTUNKnxrQ5cGrvrkSL4p9QykZnua8u55qvL9n79X+/c1yJG/vtffHFV6CPZZ1ExbwkVe
zlhZVeYAakqLl5DNm6d8GHzwU+ANtZg3N8P1mPKk8CP8vNtqXLQrybwnmKbGPGRL5e2hIJaHlGD7
A+ofgusHKH+oTVAa4k996ker2tZNh+Qqvywb+5reIJVvN9CmTeM3pqyLL/WBmeSCZh0xuNhoI8lD
HVpsGhImW5aBuI+B9fPUpe/MfKgH0kgLakJpj7PdPwmoJv4yxcP3Yg0+ArnLbKNvolMpq2WXxfnT
n3+Cv5YMDqUadZFtUR+xj5tsLb9e7Ljyuia3Ss8PZ3npEeVZc5ndtjyBHfmrzesf15MfRYljrh48
AyPcr6+FjLLplQkhYRALxqVpddgO3XAopDa9xiO8HoseTtPpeLGXbdYnyOAHODudC6XVNs1LPPIE
Xi0GAKUU6oc3/8Wt/48PmIMEg6fZQ85AefvbnT9LhAbKy0II0wKpWkfS402bfvz5J/7Pni+XQBmh
O7wG1sLfPoYW0Fk/4NwIUjrWURrWW7fEHDQjVvQZY+2Xla8/K+QMDkwCujHDmTjcx3Scb20mcbRP
SKQjKS5olgITAv0dTteEsEUc0BDEQS8kI8T6q4tH/f7b4uy4kOnZPblPBKbIXy9e1upsrWDG/C4L
T1T7R2ZnTML7OKCu3joeqiNK6mZjE25nlSPedUg5WfMXW9L6Kr+sTcy2hXSldGy2cgwvv76LgayZ
pYrg0BS1Q+zUWmy8uOqt8MA8lOIOHu42oYn551fM+GevKjneSMymbE72b1fMK2bdIsvI870m3BdC
I+YGDfuxrO3R76RHfyB8aTEmhLV3aGLrPU3ku4T6YFZOfoi1qroCzLZtUxurQ3TJ5WWo81dJiNY/
LIUuMYxohdalW7o8ab9+NBMK8UqH+4ngsweR2O5RhO7ClJbYMmIja5lJnNy+fixjm1bsIt9U1U64
8sLXFsjeJpXWnRiH72kc74pJ30UDCjctS25Gme1xQD43JfOwuvpoZ/AJtpYt1xi09p1nHpl0z/vE
HR+G3riZkULuMlt9zYX+0M/Wq6HQoM4EQrbZrmI+i4AGirrJVO/Pr5LzTz4AybnDoUDmyfJ+r40h
f8DaM2LHV4PzIAr7FjCoLxkjbCNOZXGGviT3ujZQdnxeLD3cmboCWxmpu64d76qWwEHE+MCcCcKZ
yF9wO2CkbqG/OI2MQEEo+ABme4kAHuj4zCLfjNGuHdFROlCynMga/VrXi9Wu8y4j934wvVdDJGcj
MskKFkfNq78crcsJL0YeihBl6ZfPOB1qgBREkvWJP0yY8UnCY4hxOUE2zPLM3pD78T50CBxNM9qk
5bjvOnmutGzf2GIJwFdoa/UMSLw0BbxehIE29uvI1DiXzqypRiZxdUkNyrRxIez6A9PEdZW/OIsX
JN3XX1yE359PbBVIRxmaGUjQ8Ar9ehP2sgyBdpiUcOTlLAfbOQwVait4w38Up/+3TfL/H4XFrn0O
1rP/3P5+956+4zZ8L3/uwvzxVX90YbCss6OzSq1Swh82978b4KX3N4uegOABWY/SPzdhTP1va6PF
o/8iLGL11v7MH00YYf6NYpwGDZsrHnmdhe8/2lA3f1+V6WD9pz0DVJPrGvTz8s2B1aNgczHCOzyo
8rdqo9LrSSs1ULXR1Kgg+Y60raJMAhUOCI+xVaIeij4LerOB2ZYSZ2zmVnKVjvddVeb37YptEog4
LJI6WEHesUkvEJpDJE6RVQfsqu5m7sI+cKPsAiuJtylq0wyiyrsvYDHduuRY9NMq4/oEqDkE0sOu
N9eZ7U8NqwNikG+2Y4efelvvEmFfk8ydXo6kbwK1N2iJDnKBJ7EsBy+Nzm3ciiCycNs6SxpUKfBt
zcNiZzHP9ftykiinp2TvDrZ5khFiN3ZHcGDd3i0kyjNmFbsQQjP6Gbc8R8zykTCI6jphDraRqC54
4JG3AKCt7ka6qMEcaw+lViIJGqtvroq8XWilya4kqXI790v7ql3Fcu8x+j2DBDKYQsjZL82yvczh
WV47y0jyqlWKb4ZX76u2SALhVYQItHhWpUuQgRJ56Xc2newxSofrDGw/MhQYW2Jwbmhbv+ngjPAk
jyZDNBFf6mS9bktk0YduQHU3lctnarh36L6cgzVBG6iAF8VuA45KTW8mfBs8B2XxZPRH4iPty6Iv
Kx/1Sw+OUQD8GWb4UKN1wiX9Te+g7Sa1TG7CsXuN4CH7xQBCfYgmYtxABosxCo/c5zhJTRHucqOP
r2tHhVvHwI1LKB4NHDJin8PIUoF7AUOLOGxPRnvIjPMFPuJvtaV/Lgt6Fr1ZMU/TlvysXW6O3ruW
gE6JakxRxqYy8YeE5XYZy/Nse64/i/FNaJ3AQ6UuHewpZWnS/BFsGQDK3LR4mLWrAU3k1qjKW7td
ZDAbh36wtJPTvxhRo7CI0zhqr7UpF34SNUCyMNmRF3MBDP8lXhzn0BFOz9B8R9btwR11qsCGFLK0
lq+j1CJOX3h2XBtnGDUSugLzvolCXGuj0R2nrEyvS2+1rTH4AgEwEzsxVb2/kCe808hAOiCq9TP1
1knlbWxsA6fcm6AD8B5PP35pF5tgMAb/itDP61hONzrkE+SWgOeCCIj5qVmcF4JpqyCjjr00Q63E
8Vgmd8Ustgw3n50iGZ9WOmuEVPGsRQkyxyI+d/pnr1swd5UtELdrCR7vhnO2lb1nnfC+JW730Thg
S52CER0quvWMRnaLsmvYsND871RT2ndFHz6aaayDobbty9kkqZGuWHmZV3nAHDi+i4flBnJrfCnn
t7zyrloO8a8jdNurJDvWc+ybNGu/0i557FQ13yYm0CU8jI9O5BI4NuGDEWIEHDEPB1cRoR5aTHjr
jmogi1/oKefXptPk18YSkZKjzGRlP26nKe9vEw5Q8C9vGUkZO495zk4l3ckyYc3Muf3CHLs65WFd
nQwsyyLFnh7robOtdXu8zbuUHFJcr32ukVWpVVtbDrnfY/YnHiCNd/iElm1aDuVlCfDe7uvsRvRh
evPj31wFITjJgd3/+H+xGIYrQccUxWRfXi8xuYlLYyw0C0XA8Lp+n3rLwFyLkER0j0homFy7uUG6
yEhOKtLSYx2RhDNGyafTelA8Mvoq7mJhPgvnE/NWextG9niVPVcxTq25btVt5dXfeqx/G4R5UOYY
1cB+gzSUgO7UeHJvp9qxL436blmQn9lVP+9o6kLjrVcgTwO+LUmRigsSKzEbXo1gLG24Iw+s85+m
0o5YGmoMuba1FYOw4J9WdDkzgAhWSGRamNfG1Y9fmPwbV5VL/9YYUT3pA0JMEK6bIZMmbrWrHxz/
drH49npOKlDPfW1lIyYZqQt/WadZRrQg7oQU2F5gNy0O2TcsMPvRdafrfgCLWbYVszpSVGIfWie5
xnGOdzbtDjS2XIwqTKVjeg57s6EBS4QReXDApYJ1IeNuDlowettFdt2e9tN8GqBibvKo6xE7Zyg/
ZOjcVB7hH1FEmnOkA0RPKjzb6WTca+mMDQsrma60XaN7sKrmxgsEecUt1V9tO2nQ9UTvOIwxpoIo
piQG4b+sTDwNZ5STaN1tw0ts8nYg5WXyroamBDMtEuhGy/CKgfupZSJ3nKjrYV2UkAwkYDzhsCDJ
0kZdNJAp7PTljpDG9EB6QaDPkf4ikxm40/vg8kkRcGUSB+OhqMzRkFY4C7dLc++2vXiAF4kvoDXS
IDfrdivnSj+hbjvrIVqnAuHjvvCI/kpImCMQM0Hs3VRbE1RiP03mh+n6qVBnq42ifbi6gOMCZa3W
PIvWri+cqoSdo6AIJFZoXhgNIQO4pQ7WIIhqmKbiwmCt65q+O//4pa+t7hxGgmgi77NYmbeeZvid
kuHRXYxpq/Lxe2VBmI0QBH4bjSZIqkodm6JlVlDg5e/TBNVKCMfRUtZlTvZB0JIvt80JIIEDYm4n
y9EO7MD2niif8n4KCzBvaTt+Rnx7kCJ7dE3FDW5f+7bgMdCwClxy/2CqK/CGJcw54OUq7mdj1LZl
nvjIqaFjM/Q/m/BsGLmBO5BmtcWG2AWdHeVnu4C/XyE12lTTusdOtnYBapdUlBghKqtZcR46m89a
Nd8wD4bbJI6GoyPCz7TopzNBXecY8Dtxf4JSJm3IUR8ldF5k9Pbi5mx93oaTKLqaHgK9rNV7Yswt
Xu/SvMRLxVIXpRu9tFD6skEOsfeExFK7qTC3xW6v7m1CD3v0bVstYXom07K/tOfFXR2SF5lavDvl
TsapGdVeK8RJWy3VYZIiaF00sub7JjvNWvRUZba8iDN1IdBtnOZ64YjjTg81xt6H/HYQcCjtSLAn
D5IdbsQ/OrZPSZUfO0mnyfnIkrRnhmIr0NIjzW1pvs1OOWxHXf8GVfbLaOsrLi7kdBIIgwhlSI7j
OdOKPfpRGyWahsm0oI+TCEgOfW8dM42k29Cek/vULpL7tiWEIp9MpjAWoQjzq53aEwkYxC3EiVex
VqkHj9CoDRjv8VmQ9VjFOVLkLNKPhAXgCY3sb4ZooIvYWnNE8EqbrkXuN8G0w0XX2LeWfe/U43ve
zc11VAmBmSwAZ/ucpBYN9H66JhU4Ocba81w6kGi0+EgIDmVYPgaLOR8RFA8BwkqeLg2dHz0bX3qo
jxgboaZOw3JjuHq26dwUk3FpfJkas0/MKs9ZLQ/poGEacPMDpW92II52J60lu5CJ+uK8eefGy0gS
xUdRUTrTzEcgoa9ZfaHqzpoiqhcr5tu8yHc2FFB2CgAsKtbAsiOiANNR2zS6w4rvtSzN6q1mYAse
Y3rupq49JLjdN/o87sfF2itW8k0sk6PnKNpAVZJCsJm0bQ2ewJq/nIzz54/viosd/4sRfVLD1n5F
nB7e+AdmQyvkk7NGRUZLOfCL7UbzrjPHx2myrZvJKz6FPbr73Cm1S29NmC6Sh6paAbJG3gQoQOfd
YpoFBN+qC3CH5is08HYeo3ZbzQBSwGS2O0S0bCtIlzA0T/01e/vjMCTFPln0G5UP9sXo4T2ZLPPo
wMTzyXjSE5MI2VKHyJl6CW0NW/Pt2BsuzFkSUMnQEfjsbiZf9F2J15i01ZMxIGjDG0AZU9I9dWxx
hwrFIbsyvyWEDSBrR43c5p441Nx5O0slCPIo/IwG+m3ndeWeTUHY2XCh58QfUXxgnopqMAdu7J2L
9quwG8ySfeWDftEuJqN9wGwuULiMkPJb2ZyJmX+qIqJ64gZFUlvJ9gTK9LKvF28zZQNJTWZLUoGX
Prh9HLJCw7ERZTB42DqnuLtETAb0tjGnYCAg+kKtCAGFE96wyTjMDQRhXqLjweZQQjrdpV46DzUS
zEsHAswWGjsQ7cl5RDnl25NqwP70u27sHqow7jbuUmsXuasIQegSslNVdF2SybDTAIVuJleLKL6c
4dTZA5YGZ1Hbyt3qDnPKWcDWWiK8zWWImgj6O+Ej83KtxyMQXaxM1myesxIms6HRTJs46OwLRHpX
5IJqRyf8cub82nbN6SFq0ZICKYOtWp56mqkberfFAcXrXboeDiIx5Pc0flYZDZ1M09IqSGzkKxaV
hi45QStleiTBeJYglcKb1f1LYQ5ekLsDSudFN8/OnB3CRb2MY9tCayreqtQumRcZxc7Gpp1VpN0M
kAvJn8QzhCL2ET8at1js6yDo7q2KCURVTjkFlbazmyHepmnssmgwzmkB9t/WBmsaUix1STo7aUzr
jx1zW6Wcp4/dIlhLU4mzSadhJZxK24WoooPFKclgTnLvijLNHdOPMIrnuz6Cfg4eHvydMviMaa5S
Aab2uQHiFPZTGmSG1O9E7B3TIrsPq8F6ylcTcVjN2SmEvG3VFjHmTcQyJW1F0AB88ZTnZScIW75o
QTLwEHKabFf2tGmkw7Hv0Xhh53oEfVQES51Cx5PwgrolHrc8YNkJFe77QDLfNukTbWs08He0IZEo
nTDUR17e7YD7Tfulo3YrRo0np+2yPb0DmvrdKPaxwxqBbfliMPtun2cgySKt3sl8wnjw4y4BBBYC
/D7CBSJONH9oljL7qFFg5+WNYWfjXWkg3xUtkJkGYdRxYRAGFFWZ0AO4S9pWC7IpfE/RsvgJKHJ0
T7JkH8fTzpp0hUtl8Jn5C8i5xYnEDjsoDAzX2Hu+cFq8dGOUH4D8lM+pyEjomanV6uFi9TZGNg5p
gqCKAErxeR7QGaKRuSUJCMOLMB6UMLILrSjOs+y/N0jUeFjhAaNmjTfI0C+Vlq5UWQSvyE6OCbLc
TVapNcwTVT7cBGxRII0JVMsTRQnCXTuM/VPVDM3F4J3Emu5LstBH66p7R9Xc/PpH3WlFoBfDRYjH
kXh78zji/cHzyR0zOUZ86Cv52LtV5wtKyM1Yl8umK+SHrIgZIn+lIpxAmPsBuWwZpwIHQm9eaJV5
Ahk1YMLYqIOOHzQaPyts9wdPjHeIOjGGeM+GMh4bCl4cNO6NZk2A0ZDNt4hwCJ64A7uPuD81aexY
9eMYZ+UuR/bYuajkmxD3GuJlvh2M8rAhGAp78fWQ6Aci1UkuLr1b7Bw9qUgx80jzQDQBsTSj6rYA
GdzTXDjEI6GkvZcW0XQ2vCCkxclLClOD8KnkGCGCAwU8T5e2dKbLkpT5IE8fE32tyUVfcNIhm23s
TWjVuFw8T5HaNXh4HeAYqQus99GeM3Ud5EAJfbsuUtraxD7NjjyUYnzyhsHclUWxIV7VB5330XUG
ZLy8ui9wGu5YafGS8EhZAttHEn048/w+zo0eIBc5aYh6NoVcdMQDN43d0K+IVXxjVa0vRav5XuKy
G0r8TEYJyMmdxUAUr7KYyd+BnnDOJkO/TWW446qu0Y4ZJ5e6aWxfzqSALphfbkuJmmpsOYuEtBo3
vSRUFc1tHJRVbd7nnSq3VutBDQCDszciHT8wxwfN0moYKQQDZbhd0aYY2taaPEhUFSb7idLYbl2U
6avVFGwBFdW8KL60v0zkrO8mlQPFLSJzJxShOgMihIMWUjc0uGZRogOwcwnS64DnWT3CgExMsLJj
ph12H62H9hKGk9wQwmnfD4TCL4ZOqzKaPxUZvofRJkxNFIB5RR73+3zuSUlK4vgmxfy4pS25ARpG
qrOHORr+DoFtSO5PRGWTQOTQNwwFGeHzxoqL9zCSPQf9TO0g1V/XqjmQUX+J0l7AqsKqC8qMR9Tm
ENbFkdyYlQlf0s6+0jLrL/BP6nexS0QWr3kd09J5MArsbtH82BdutQu7KA6ssYqwRC4Sg8fQHeMe
QOfo2gcM4EQwVcmDOwQ6M8mvwSFSUIrSIps2JQCsXvzZztKAhwO5+fOUy+VeyOl+QTTRVe593Tvf
JzoZRzfGBADBYkPcPGN2YJ1BlxuUPOUgALjhfi2z9II6ZYWpm/Ko2dhfPS27anLlW1Vu3NciSzEv
EHtDRsDMEAx9NHio8eD1Eo51lr5oykgClRbhnoVGVRnRWfGeYqU6Il/fMusgUYD9c7fEw/VU9tjt
HOxvcLoZsxIpuhuiknHWQofEmD45O5JPVH5U4zBfIdGjiMhC+iTkpzuzWLY50aj00hYS6snnKvDO
hb2Hor1SNzWhyFMx9bjzSH9wtEdrNm4XWHNbhEvRhvCkWuBZrOQmbsIOdo94i8uGhp2Zks1T3naO
JjbmiCEzmyX0qLh7gB+07ZcV9ZKY5KSZxb3dV5dk0rFVTlm20ZhMYQAFvBmZxNsXrJwT/kNwcHv2
9Y4narjX8SDj3SwZoi2yPmMX2baCCifvV62y3W2buIkuBww32/HJ8mR/1MOEXoxoAsZE5IUsI84l
8d6mWbPLwYDNGVWxOSmQWEvDW3PcA+BGL3CT8J1b5ABCqmLhTfetIKckIWUsCCMS4+AO4NSR1o3V
SoyIk9sdk8XbYyMXh6g2A70labYVMpgier+pcnVIebhq9MS46UfaSqslxAL81MbOy1izr9JQJiCl
CC86p3kUhHOiS0CWT9INGxb5wWyrBz1TGczU9qkerwZPFQS/Od+hQj9DXqON0Nk0iY9JzYEtz4UW
qApMQlF7IAPMLiWV+LtlciK0BrL9KsECQSzYmr/lI57jOoLmK3Trw8x7+xBHnAMTOSAwxDrktjLQ
bAOAfmG3gYkdkCgngQDNzXc9ZrHbEf8tobEMq6eDS5gkecKvahDTpjHlW1UUjH8ZzOC1njXOujHe
sibXN0mq4OAI56Wdom+hG3a7RtPDQBsQ8A11+Iq/xeK0opN8pUysTV5yMgut2ZtR9ZChWThQEnzm
WN6D0bQbv0/cK7iMnw2eR45r4c4S1mf2TVqEG7Kf6mZC9014X12EHZYUct/K3NeZXGc6dXh8WQtR
YDrXVRm+tz06G4ZGfqSMzjeUSnnGOOqALLsMDVyuSZc7HL7ot5XtecLI41iDSzYe0SN1iMmGbjpp
EBGjormiVUp/TD0p1Rh+ZYUsNUjHogQl+aijxc3Re1qIaEmi7O4s6wQ2qAgoEjnu0k7tgMfvJpvu
W14uLzrcPDifxSFuoOFxl7HvvI8mAnbZA/RVus5CgYwHKdJtX7vf+3HE95NWF5Sg1lbLDRl4D21C
9CwnEqUnjQ+P8DxG4xb49G625LhpVH6uEsfca8v0RevumJFkzZ1hfwl7WANAemQGtdonozVuJWak
LaHU+DueGvBB9AbA1UcaXa8qJ4Qgedfoa89kQZygN91oQ4MtyrNqnyrmG9f/rJZzMmPSiUCKWfRS
N7IjECIMnVdOvU89B17chRBBp64Oop5UN31Y6dE8EAXoP+4K+Fi9P3leu1VYMkbNJv27EinfbMR+
09KvXwziRzgMbqTL+48mngdhvmI0KnzpvIQRjn1hwqLAgwtfSKsPOE5x8KY0LI1JVHtpYQE2M5x8
tQ4tk0nWppILXQrBilaa3mPWiO/eQtSdE6Ieqikumpothph0qzf2lRmOjDuiDsNrcS6NcjgM+d2Q
kqA1wvjDItTDf8016UdEx/jwPy6Q/dzqpNDpOgx+onIzzo2atalK+h46+0BolfMOfXHmtwWdzGms
DxhDINmtxr4ipEcSF8OB+CHehLKJHNlqCzILWgclClMbxjNqNDeB7Gi6+9E2KKw7fnRCruC1ktBZ
ObeLxoEO8WLljx0uqDbFBlHCEUk/Be1OQtTC1R/tW8CUt2GFhgRfZDHcqVF8L+z0E5EKfimZ7pKx
CTeJ3X2zPXKqByILSpsTjqNZb5TK0clVOMvFQiL66rCqXX6KtEOyMWuPHsHZhPb1c/lqM8TovDXo
D/navJD1UxUUIxaD2C03GLsxJigQlN7O9Dg721pHLml14y6ltW2zhrxfRHeLk1wYiXVrANvYTvF0
XQo6owNYmY0ltKcB6Yw3NWer5iOIau8I2yEhIlNGWz2K3hifwIr1yFsZsltHzxa/UoZ9yI30XGPv
DhZFHxDmCtBhvj2i6HuOzpxx5/nDatvHdvSeY3gZm5LARTmTkhIn8zaxyaKLWmS0Aq3SZN2gmXH9
ESplY5PvTn5xMvABWx2nlEaFjwxzVDB0xUhh0ftUdOO5mvZdTokz1M0QKHxihNQLzXtg7H0AtmlV
k9/M6lhk9NAwLeEu8Cble+P8mGmAUWrzqtHUS2yAWovyAT0Jp2krq0YgvOYd4un60FZ0g3pPBfHa
eJFRezn0ZXqO9fpElFQQuW1ztgne0RSseE2VV2AO0ius/zPPtO3Oz5ndlj4RMWyNCUjAvPOMs3TU
vkOcfiuPOd2RE9zM5YTBlzgMN/uqSSW74ZH/MCydBoe0PktpEI3lWYdizkds0iK/6Dubs40LVLJt
SI6Z+trH+2a/xvVnaaRxoNX1wkHZxNwft0fH+XfmzmQ5biXN0q9SL4A0OACHA9sYEDMZZHASNzBR
AwDHPA9P31/oZmZ337KutjbrRW1oojIl8UYg3P/hnO9kw7Ex5U8WO++t1doBO+LqPRs58nxwVUlO
sVhpmOIJlcLa06FxghzyUlXUc8KzSFQMtYmrUVKCoSI6LhNN/ULan3Lo320WAWlvM1IeUm9vPKVS
mHT1+Jdwkm8bEmzJT5fWxWeGbbiJQkYYXuyEFDeWaQlKO5gGJWO3WIzNpem9Q+8xH89+DqKm044c
94Kw2Mq39Vw7l6wJq00r+1+8DtUjAoRu3eVyOTFlu+dySrn1ygr9j5gYpbR25mEHIOWNhYh/UJT5
bXt/3ABbtJBMAAM0yca6+++7EPBjxku2TrFpoUX65QpA8IX1HTnkIe2WjVWGhzELL+bvdiZorjAe
VdpJ3oHuI5ni4xS+Sbz3LPG3uGrpeMbi08/6bVOXM4kgxIEWoIRlyz5Ot+IYl/ZXvyCJMjnuJ4Rs
1MGch2pTjkSVLoxe7dH8clN/WdE2FyuAZixiLonhvhoNG/Emn8FvkmTMxyQk0iP67dbNxfTZonXk
1WI+/RCj3WA27nEj1kA76vaYt1kMgd5943BAPt+ztvKLS4LSdTdTmxPMgpY87qOjK3Cp26+w9X47
UwoHNczvP+VF8PFJ5YUx0vviA+fL9AaQEmiijlA2of2Vq56zMmwCQ5r3+Xu6Ne8iuKllFuiwIDLm
rTfcSIz3WZRBLqE+9Sv+2/1x2FcsqNG+kFdQxQ0g0NYj4tVJEXcZL04f13vYbc+N6UVHVFofNOXx
JQ698pCI6hyPRByNVPYH9A7Wk9kBElik/sxGAujs37NiAAYlQdy83mjxKc7urtdlSkNia0yU0j2T
kZutU7aKW5NfNFU1PAMfWk66nW4tw8HzYqCgMzlJNEulTU/vsSb+SJ+nISdghsY/sCVBTLDFxAY4
Azu7mjQg4nqQXDlJ4Iqy3Y6s9tDuV8uLFTqfdzc+6l6qNUSqWIxbwrpnJmKbqkyPObESF2c8EtsG
rXCKT12xWKfOJo5TiWWnilLtQ13FTwZTkzQii5tPG/e8L3KUazp8dppPANLi1skiW8vWeRN2QXJA
DcE9gb3AUMhwj/DmKWdn6yFMOqbNWSODVLdk8Hb3sb1y42PJPAQX4z534v4zCzFaeC5JxtaccDNP
OXm13jwRQ1FwmhPShBauQG8T4vzt+l/EENsP0Qxb9/75ZaLCVoPOj4Uaw1Ni5kWAN5VkuyVUB7+G
N1iJUQeCARKsqmU4AP6yNsIHE13eh9pZJndmCYuemG1rHnsywcvuOipWyy137LYU4Y1YeReA5eSw
LKICyawPGZb0IvATlaW7s2QP1YHdPDP2+GxQAzIJhSfbntGx1K95+7HwSfWYUFfsoR8QzX+FADpA
vvMRzf2Do7PmE3g2lB4g13Rn8fhSZAhveptsMhNMsfyx3AnhUarfrDksWAv2C3QPtrWF2aIpDpHo
eKCSHmE5LE8dE+yVE7nVyVlmgkkXawjKxVeBt0hqgkJGD9rxTwX5tftl1PUuXOqE4akFomuJxpcx
UhDlx58GAZV7s2frJSbHPwIAIU2txYySdJRvqxSI5MbG4bqpqO83Wc4suVPcJpCdPT6arKuzmJU3
7KwwzaIXLqzqaZjrzQKJ+WVagrHzf2JUx/gMOWcXuZNzWBqLpQiU702dO8Y76qnHti/k3knYdtql
Fdjd3O6yupkJfoBC4y1q5yo3D5hG16synGe63XpemwZVtfbrW1EOglaSRnvp8s80IjVwuHM7oAfV
mQ4PaU9Qe1sv5IsK85o7fnSpQyDEuvKxYc3Go92m0avho1Zze+J4+9J+Amn1MPM4Bi4LvbVlMuaa
47IPkp5pT+XIU5vENVHwSQ8lZ3IPLi1vTP1W+41x8hSkLL83nst5vMeRDwfHbPJDMriQK7HXB6Qk
oSRI2zc1qRBcUFY++jh2TaHKt6Z4YkD8YLpVxprojAZu+Q7666igQh+qziJk1RmYYbd0AKGTG1Qs
ybt2F+bjyGfYIbPc4XMcEOc5PwtXUwNDZOX8t3aDjMRas5C7F+/NqcqcfckY0u9TEqYNuvaF/zv8
u/tdAxrTPaduTkgJzcYzMccvkfRJii8/vV5efBALa+lcetkdfBONGfvNfG9XGZhNn/Vodl/rdy7S
ojj+GOYsfKyTe+NVWnewgg7qqaRdrK1oR9p7uu6iud9mhcvrWluBbMEQGQadbMrrs0/sEiOI0Nkh
VoK2r2DcKx33PGZ6a8dpDcWMOUqcs/dTEQ2vi5uxUHA1K5vnxamdvaiyk53NELMniScMRN1jZxAr
7zj6wKfLBoCABAJiFG+mNR+6JpP7hMiDhzZ0XpPevqVJdVyKpfmd3g9/rzbeTXt87PMZhFec/swm
cD616Z7YqJnbMvKYyOvqHkHKl3hJbqXDzdIiU+A2R9H4EY5DdGSFEzHeDQ8U59FTmS+/bOS2ZlLE
3+I6fx/yxDtj3T5PDI3PZCJ9KvgaH93M7M+JxCFaWF1GCxEeMZ7HNZcYjvEOkwwJGS8Moaut3yzV
rl8oImVDq530VfPg0fyREzmehGY7URXjY1J4XymW1qfM/ayGLlmN8URjGZvlsY8Z51QkmBZcztdh
8M4uxvRDbZIAvjD0DU2URCBXN403hhuLfPk+h3QES3jtpEt40EsXb/zJ1IHR8SQphDbM4kpjtbCT
eyiW51S59qtC1eaCN4Qxbz7WWfZq2OVyXKz2pXYnEv+6oUUn9w4Orl1nM0+Qw7iMqFrqYhSW3nvO
TbWxK3dd+VF/teJ7guNXU+OqC+fOXGdL/+a7HCJs8EjSYCB08rT7IJsy2ve+3EQEyT86nps+/vkV
BnnzwcpZCkjCG/Q4skob1JbQzABhmwK+pAD9R7CpOVtKAIrAuZTRd2eWYcsmhsOCXN+attZI+kas
QVDS5C1P9skevS2BpPHrny8FkJeE5JxwGu1Lv3wYVbx8QxJZE0MRxvA6PblC8+VviSBWT9ZgiW0t
WJn8+dbOQUu4YfyTdc1WoOr4HEj92NSajB2utmJtu2mBqbm5CbQQa5FzYnsWmxcMUnAps+KWxAts
aa+8qYzOLZTTCwrXYufCgNwhuMwfq678LfBKcEGfMe0sQWYi5tP8xKVNsGQcqnz/a2HfDMsnSy9L
Yn8Ouhx3CHTYN8h9x1F6VlYLgzjkoocOcUVxNa7s3iaSCXBmZMrh0a+bx9Dj7YuJGgIGVV6bhngg
sSIKwoyxoSiUSUXUbdxKpcciRuWhvIa0aIrjc88+eZU5dbNOhqKG+JzP6zATwxEFaUjGSwQNm+3F
cAOE1J5jSIkrVZKyMBADvKqr5gv7AwCGzDV2Wd9Nga2g0nCd+YYOt7a72M9EGh8qs/kKI/PTyZd4
VS7slUVM1jaHbbrKxirQrlKI5Aq1i7skRGeMdZaZCRdv9x5ZeUNwcgO7h4aV+RvwlMzCbsCQUmNR
taHMM9EwvYPRMQgSDcrJNHIEykVQh4Zgl88YYGgXF/Y106s4bz/nOWK7i/R2nUJ/Y6A6qFOOOOrg
ZvbBSKpkY3QSia12vu4pWZfW6OfVO5lO8KLhRlXdqR+Jf/CQcsa02kzkbdXqcz2ahMUk3MGqZqpb
zok+0fmfWo5HCDNmja+M03oQDdMD/92XAve9Pa/bZYbk/KTsfG014Btdry+DZex10IUSHWImputs
iR924U0Yrrk00JmcDbe7JjNb89Rj9Y8qk60VyzACW3PxGCOQNTv3VoaqDIqxn6EMme9R6M4H5aIj
vBcqsznwxUFu1GJvzJXbMWoae35urY+D5+Of6MqDzVInEHZrBiwvgGzFuViLSkWH1jXkVoXYxRtp
FJsKDO/KcDJOlT4/dMxqK0+VNzjR6BjLcZ9MNEMWLNKL8w3gWkOUalTsBlrzc/fvL5FvkI4E5WXd
Ot+KKbWemQQUR47UYpUTx/GA0VuwXzgmlvVe9Q82RMlt1DTRgWT2tiVaKZ1D2JutGyAQU0FZ+/OW
QdfOHWYSSDIsfvhg5aG5PzRmGOq3Jpo+kBweij7pqF9Uzn4Zs3gItAeafBY0QAQaMNTnCtjtUPUA
y8aU5HIWTae4dihdshl9Bj6QoC6paKdWeNhY5hnREwwy6nhnxz6R3PghhxwEpqOLDLIkIGCt2M+o
57EcKb+IcNgnRfJLtgQYVPM9ABwJxtAb96YHkhzCg7jfmHPPMJhFyrExBtYBCQLt9TwuMFrvz5Ii
iOU8l0KwJ1kI5PHpsympyGLTw/wjisfpiPFhOjZ8NI5/vv3zK2lN33qgNNv/+VvlEP0q5hZZVO6O
x8Ruru7wDTeNdVgcwmnsstm3xsC4YRlhfpcsX8M22bpRAq++HAI9CvUkSxWErS4e4TFQC40OmeNw
NfEkocqDc8PQmGSGSgB9Z1KRAZko2ooas8FRrMM9NgJnHQ54CRr1AYI2DlhcnvNw0EeZjA85WrmV
abFXRwbGFiMzONU0g9xYmuu6KV6yAjiAK5rsoPvyC2lEjVRZVI8GT3hFfPAG8gSPbpjwJIdY9hJz
zikAPGtnThIVlm+Fh8kS4bZosS55pVM+a9KNn4em/q2i6F0LowtcOeUUiIm62liK7LuloKX84Myg
+G8TVLTVm41/HDERkcx+C4qxo4pp0JYa7mWh1jt1OrLuIxgooWP/6LVEdxp5Zl4TFhpnDJAXESan
0seZ4XA3BYyGqxXosh+k/qarerE/HGntnD5aLsx6g9zsj6jISMe6/x21qg8+twzN7AKatS3lNkXp
8UT4VBSYIYF1EK7stc4BSpmNuHjdlL33OfatIe+QppEDYeD1t4g7WqnQlQ+D5IjtKjil8bQd0RSj
VluaYz0Tiote4RCFtkYMaunntG5fePmGNepPMHZl5nECofSNlndT5vm3zDP1ISdrZ+vDFTqTDHCr
5XRR9NXrtjK780KE7VvFyo7Yg2TtWKx3ls40mTpaFrVSHF0HtvWcIlN4Ysf/kzGL3GLESxC3ccD2
kcgfjKJbwPMxdq3DDBV9dvNUZWy15x8mL86estgSrwjyjkCoNDQUMsEcnBr1vLyQ//5DExq+oZaB
5dV2b0mYf19qIhSo706zO3SbBiTVM/MMYiyLX+bQT5vBS0mdhfO1TuZlehaMkxMGlGdmz0TykOq+
Bp/BpRBeu8n/Ihw8efLrH8mAfqXnmgrq2nhq5s+4NaGjRG69Vz5Z0iirVcMCOByxI/uWP7wzOpMb
Vpj1Vof99/lKZMKhHZFbj2yKD7yL2aqU3ieGN7Fj+LpWKsoeXN/6QEuz1uGtTsZy29pQmLMWMfs8
hudqEAgJ+PfhASfXJqUpMRo+WTArVhM5QdG6cltUT0DIB2N5GAlDZ3dtfFa2maC9qJj31pFxlV6f
BUJUxqUWWcrdlHTQYlNSSNycMAwaCPzNguIM3HdgEK92ddBA5MIQXFy8s3XPs1ZQfeznCZpc3rcv
zbi4T5IZ94EJdIl0G4hnUhTf6Wb2jGAhxKIJM92aGAb2BpPZ94+oVvMgT712Yxtp/KyWJNpiutI7
9gd57yzvjK3ZvzuM5sYkNJGgQb6VXi2I38sukTE1zNbYvnkzegJdGT6KXD9e+R5IUCWU+3WHPZsS
lUzfNM9x5Hu7wfrmpEIF5uLJt9l2Lp1fIotnM/FIkNUumrmAauzUB9JONvgxyod8Ge/5X+p35qrl
FieS0E6nHncDyRV7zfnKJcjfYLU9E35YDzZEze1MUMpBSvWQxKO+IHFOL7En9cUpC16ImhO0N6Jf
sWGpo2WHt4juc83hUa49A5vYFM3f6tmKSCFykl1T8TT/+dabZ3tH+BCJqmHI9oFXe4X0k3hqx/Of
e2+XNpnzCCe0qhK8Js+N8vLTn28U06izgp2+lCZzCSkxc80OYEs9L9nGmFhTo8xAWc+A2dmIkOqa
u4L5aS5oty18wQxb0RES435iLE1wXu+dpsqYLsP9SyyjZRXl0wtNAaMo1Kk7q7dY24Dh5Fp+bqXq
b1n1xg09rxcNk5ZLKn0RLMoPSUSWHT17dXY753fFruYGtYY4bVIGjch7RqHagu1HuzNyCeV1fYs1
4FsISM9a+sXZHqrvJUj4Z8ZXXYz4wYpY8E7Tah4tximuPMdSEyALG3zl59UPYvLqU6K34WQvW1tQ
IPd3UVQ5+r9Up5kaROQeomNBBGM/z0KIU897vgVEewKFp9fVpMkEz5l/WVN9M4yBprYBEl+5v4XX
MIfLv8ek967bhoxJRxGngluR6qCwiONYl5lW9M9o7UEDMs7O9bJxBBnynAFE7MV+vjdiLHqTfbsf
aZ/Mftf12ME7CFErqSrHa7HM35zye5TwB1oj6V6qMB62iVf6K1TBXKtGr56HGK1UI6E891vCQ/2j
XTPWs/zI3EKBY9EHKHefYJ3YFq5trpvRjIIZgjxyNziYRVWfSyK/tnYzpTuCNUtERm0Gzbp6Nmzv
hHcdV0TGpVTk9kIbJbONo433ENgTkmDiOn0m0PiY2aaKPAc9R9O3BiV4HxI3tNQlkyb0CDQU322k
Re+GPRa0r59o6cs3E2szoVLTzmty79qYfGwNh6ebBCTn1c+m6+S5/doYPeZTMpZX6Vig6Mr8OfV+
GIXybx4gOqh843T68y2xLlgeUmSMblLVm+TeDFJtVLfGDRbuV+wQUYE6335pBhqwJmL9GLvxpU4a
/yUd3f4Irxds3zJdjAXle1zh1skgQaDANqKNy74LxZhRXKdtUzThz26gaqx1Is/RMn7NkwIA3fCX
lLZ4HplSVVl3bVo/eg1brubOW6NSsI9DOnRkfiuLyBfdnuuhVw9IuYc1ygXv2jFmXNl1FSiiDG/e
wPObRQZuC4rqiB1dQBwZ6+6UjF4jY+XUAYKlJYGInFoYHGq/bbhEli9G/hFjrHnfw37x2qSHrUtD
Azqnu/bzibXvrgYL/5BwqisnGW8VQplVNaAfS/Grr+4SSWZJEs3nUu+tCV2XZWdiU93niX01OnhS
pHNuezPbk9N7dXMy7IAPLgGRAj+mFh+GFQJO30pSaB/ase8f0Kp95Cqbd2NCS8DETGqVU+jE6kI0
6GsZSeJyI2TXmplSU7OBtJl29YspnmBtkyU/gnFGrbiwVENL3qETMi3AJTD12xionpVb7boAYlCb
I2QDK7b3ebZk5NLR5SSqfunY1DscG7u4ps1unQRhvtk+A/0+cmOjtLH1rbNMGn30pSXA6UM58okP
dZNv1FAgMIruWB3PHoK097CI1q4MsjCEzkbqGAlluzaxn5OaHoOq6EvWZEq4flQEdpt9szqgmb5i
qucPBh4wcorn9HcudHNRQ7lsuyrHGhym3amOHI6P+7pu0VhJo1c7ylVQhOazKa0EAXL2igYLDSFq
XGSp5d6ALv3iZf2unQ0nCPPslwn/B51mt09zsvBMCpWVnu5rijRJkAST+mjBhVk7aJpYme7DfiBz
BE/tGkszrG2iBcM5WzZJalnn6dMTBMYNM7lF4CSHbWdUj4VT+SuecXPl1sPKj9wsSIvx1eaFfcxm
oQ+xJz6rEH6tCZaYR1tv+kh/hIUnA5+3KdH0HvQVLEgQFj+i6jQ2fWrwli/Yl6TYYNBxXltCCijc
4wP7OzLAMoqExR77M2X9xhqG8jMceUtz2qylzqM9PUXi9uW6AEOFGa5dQb0rLqPfZasOt0KAAwB3
XUW4kke8JfKO7wiickqzBAxn6H5PcrOAP8uHlxJpT3HprSM/1F8eB7WGArbOGkLtJkSmoE0tnwCA
PHvLYsFSobbNz0lML1rc96AtlZoumm6P5Q3207W0+uW1n/PfIF95BBnu7hDDIqGX/lX3OYN9jfTO
64tNqqS3xTMbgLrFh5B6TwRwu4cuQUJcsHi5eoz4dGF4+z5lyjqk+c5T07PLQmglBvHKZcyq0sFp
NvQm72YHjhbE0XqYenND3z/vrXw64wRHWuAu+2gcceJmA5u/xSemHRNxIJa5AlQ97TvLSddVJN9A
DZ1NwRVsNtlzx4yKj+IAiXngcwro/wqmtw5s7Cn5jMgEtfi3qRP1ZtAZhwZp1+vp1XHycpeNGfuQ
+xQXh9GR9tw6K8MD/Y23fhUlhtwTk7OWYULTlNdHy6hIUO/c5YyrN14TcT5vfGXMp/Ee7Tm1RYRA
rTgvrjQCJshvmYqes2hIId797rvYeieb+068s1eumO5TBMNYtXZabW1IGQHrKf5llT64CeIvZdrT
0UXdjhn608ry5ps0ACw7ZDBfLMSvK6NgmwgWFdNG4TC8o0l7slkF0WVP95SduNpHGMGDIoeZ4UIf
hYjfLWs64C5U6SWsyNXT0wuwkmlf2hQVBck4u6JDdyUTVooe/RSKx53V3ZpRD0S7K5+Jxni17E48
ZHN61bVVUHyToEdJGeS1SPbynnojnRgZbt42B6eCO7Yk+U/GUN8LPb2OtWbSVQzj2cmQw+euzXWl
cKJ1WC7h2ay4e4oVc29Gyh6DReka5q71CE+b7fY2Vx7zg5l5LWuCdaqdkDxkepbOvJBk9L0b7Ldo
cvJNz/Z0bM+p/eiI6gsUpc+qi+2RqRqGA3gyXtJEMY9EIx4baUniUDY8OMLtH9xBkEuf+xfk0hkT
ZWEOTHUEuloMV+M1zLptOcCuV+VTM5bqRGHhrHPuSjTRqNIsb3nRsfSeawSNtkMorBlVj/W9DcRV
+g35leJopg7LZ7TYCcj4s2Mj2SKPsdrkdcWhptom8FPw8Un8/ufncmM72hCJidA5AqSGaYzgxcXa
I4d2dyHhzKvCK9DRGpjUV/4oww0UAmIUiJw7jlFFpSOn16nzz41pPVsdyreU1HbMBh/u3a5eYeZH
12/+rO922m5xq5Uz1YQTO/2pqITY+VZDUrLJbTb4TiCd/hpNib78+YJFPdxMvWpvFvEXouGmCLNd
38AuFEXYPZWzZWzw6+SPTYKXZhRzfPAbqA3L4Fxmz+MJELbxAM32hzlU88lU+U37Q4bXJj8qh+cB
+LGAd8u/kiYwUkayRYbOsy65n6Vos5IzfhVBrJ9rX2bbv5nhqcdJcCTI6qiYzOVh6R2NZrKeBqo8
K/P5uZWHlgp5vMK9uZkysbBRN6w1Cz2sK+PABhMZ4TokWHg1OpI8G7KvN3KumeyTRdmTVxcAUCWB
IK12lTu+uotjsKVkKSTZGl8wvQdtRKVfVzeD1L7nEon4a+yfWemV29IngDFVXnlhvL5VOiaiFbgy
lgQ+rjgc7/v2jCbOaUg4QP0ohXeqU0S5skbFtHSvEDp6ph2002nnT/vJGjgP0E2G3cNUFP23MoWO
Dmj/Gk9zGQjDb9/4DekUsDWy4qOhutlOTPGZQ/fx3mhIBbPuK5AhxfwpstJ5ahVrpLbWYlsmcxwY
cUx534QEBd9lD3VqBBbKrb3V1RQmtd6SVjSfK+Ix9vXsXXNtT2RbYjSa9L15ACcRcCCeKXcEVXDc
722n+VXVLcO7uwwunu9jYVzV+4EYSRYWp6Sc957nWueovoZu5exsKtxNDB7BCovodDe4uWaSnobh
3ZkyffYq/8uom+iCOQ6XKpxP0sruskYT9joz+Jih14zGO692C4/wU42sD/1LLPatLYkiwvj/58s8
M2Mr2IYfyq4xAwab1CPaq49oamuse729y9NuE3sFM30W/2unuIJC8x6qFHeQV8LbCPMoP+lseTHM
muVCSCxNZVn4knL/iXx4mz0SyrS5VuqG2+7HyPhzNRpT+6SnnC8QJ3BCji+m+rHY+fQ0wTBLZUY4
UkVxo9wMs2LVAhXvGm8nOqKtMers/CTXb6Vt/CQrjQyNlEwTA/tqGvYpFMIF5LsLZH/IuhfyTcXJ
r1DlpmG4fLMHWAUS+hiC3fHZsfgUo35F/7eVfhL9tNyWTtPUgoMUhmoK33yN2N19KLlBVyBsvod6
CW8Z0d87sjLZijoHNmff+oZHvEx85y1MG7kdqCvANHVYRePqlnB45oV4WFpjOdl46UmNl2v8hPaD
6fzyHVndYl+/S5tBXkwSaQtgwc7Il62+cqgdOnpv4CfcoTEugdopwNHULV5wuLk8i/XWz73qyagr
ULRhdwLVsCYXj8vIz4f1rLuURQUxxUvBtIqDd9iYuVb7JS1O+FecrVyMIWgXQSSKztWuK+5HLSoh
3GSUmmHXV7fIWouo+/LtTnKKkD7Z2HqD8a/6afXFh+e+tahZA6OsvupiXDbkHnOlco+NDVgqUbVH
4PnNPg9PRPv6v9pCvbJpKHdIQBLkH755ShbnGtU9CIrMfyx0iaPPdL91xNPsFQE9+C+MYWUMo3vq
XQRcun50rU0e+SDvPNVtJd76gCCJeG1K1ONsw/RBLTMuQejlUZeD5rVhK7bN+L12e5wFmYHXKf8O
5L87M5d8kF5YEu6BDxmf8WYe/Zs20g2uJOawQ/Jkh9MWyXy4jyxecbbjfB6JUNNztMP/6FK4V9WZ
faGHDiVD+x/OaG8cFh1tB2elKG2MDkMsDxgybqkDywKXRB46DMLz6DGdauzXDeHtVuoMgRnVT05l
WltNfcV/bvrNzAw2xGH5EjMLPkztQEsb1RDl0vkC9+XuWkG15ySlt7cQNoIqXCd53T54Chk0tWu3
x4G7H5e3Suyre4XfefFjaLBqJKhY74iB8dfVIE+xDhfKlAiPt4FbgD1lt6pj+d4mxo+Q9vvUqS2M
r+PQmYwZqoHJX9+DuGB7k0XwBaNWodwpELRG2ioJhCm3o6Igdlo+Q55pjDufRFrunQzoGXTAHdOO
51LfIWlO84ChtzjzAwFsXg1jKICmsBYdmJOv5nIs3yLtb+bGuhYjq5RlJGYwZ/kGisEmlnXO8Z/S
51YuxP3GSFCwx8mOTK6jH9lYK4hiLhxcFAz8X/9gtv5/s8YuyY+mbMvf3R+q+49/Ud7/4rr/+9v/
HtB3y7UFfN3/M2zs2v/sf8S/mmb+32hjf/2xv2hjnvUPiO/SMR2aYYWEBNzXX7gxJf8BUxTBvHTF
HfZ5/1/+xXx3/6GwJvvw+aTre5YDaPKfuDFh/gP0MTnStm1ZStq++H/Bjf0d2ui6EMYAtigbKj2/
/BsqUv47KJcArW8h6qwWOdwdqKLW2YjVI63JzY0I0K0I0v1fXql/ks/+A9D3tUyKDoD836Gqf/+n
/0altbT4Z4qv76QQB2KMhRjfyHgPv0bGtf8X8KH9dyj4HSUKa82zpQk32rL+Rn7ULAYZ82JQGDCt
bqgayaeP7EfcEt8SFV0a6GGY2600mNsKPwtpRiZh6Mhkik2W9d5WNPaqxLa7TuEQbQYXDW9Pdofx
QT6Rs0SAnJKL1wdzpy5ST2u7zyRN6wop8NtsmWd7Ma6MU49x4e6TkhUP8TTb//oFtcz/BHeEUCfg
synAsRZP3d/AglaTt8odamebz7g/tb9LB5oCQ6T91eklcWKd0ZCkHr3WondXRrdIGPsg2VrF/D2u
6AhkcxiNBzszDKxREaOBUD4ybTY3ydh/4XwEwpQFcfwZ8kfj4ciIEceGpb8MpzgT6LKzSpxNNu07
XIwX0P/08Ww0oiZfWTlptIzjGNfLeC9NTx0ZhgwHTqN55831gd/O9xHJs5uJon1OvewFGynyUQYb
k/G7BGU/D9Q2Gr/8LBEaJFvsnOvJQ7Mq9R7WC6usbN9Cg0zHeDv0+aYYwi3d3Jnt7DG8CsC9UvT4
r3oCoM0do71H2e6d+mcLZmqSd3vU6nMYY3kSUbsvJV4w4CLm3gfK0OmuPA4zlgVRpXgwJnOnzYHa
2S2gfLvZhu2QuZkK+81pBJWi4bHIqa1HRH1PrTO86blfZeQfPc9xIQI2QT+tYfEeuOERR6fNnp44
xdupd2QAca/X2aHPWWmWzHIMFi+fvITuNsuqQ5YD346p7XowE6BUuEDslPtAjavRR94xSXFQzqup
UribaorWpI/tpBH6SDbckQJyQibs0WHmiZgYgbogcf1NJMowALveo691682YJ91mXDBAmA7wAuyX
Z8hl5SNznMpEJFEBOTumYYO0z3U/pzT0t8YcQTwl4e9Sdc4T20oWiM2MsTt9IJkL+o84AW2n4yNG
cDu6CUZClLKnbpxvpte2gcS3j1Y74kkc6Kw81jJFz49pcok79NyIAnS08XJvRBcBMixJ9E9vWsic
IiUQ5YNByq/8qJmSrqxaDKuj4wrsDs1ja8XomzCOzCimCXLLbCokLz7GnUPDkW+6UXwgNmYmmrPu
Z6mQZ6+ivVcCOkz2Yx5qRu5tfcFsQedUvqDmKs7/9Sf3P0HdPfyjDgci6R/KcpX1d3ZuVIq66max
1al/ZhLasaTPUKv++eVfXwwH+5HoP5W59OdiwDV3B4sVXgRRa7qfTakhD/b0mSTWdB6Jmti6hTMd
7slipC2nHtLP/0HdeezIrlxR9osoMEhGMDjpQTqmzyxzy9wJUXUNvff8+l75JDSEBnrQkwZ6UhCE
J72qTDLimL3XZk1Zaaajddmf+MBsMFz2DzrI9cLS6wTmgR2TnRUnnsyvqKDCpWM+V8lbbMGnZftM
t98C9de/y6CHMpjK9hpDO6ZZ7PtLM5IeGo1x9kgSbHdOGfw7t+P/WX3x35ky/+P/I+Kpw4PF3fl/
LkIuX9FXw0aha77+uwr5z//uP1WI+S9gsxQU2hFQSqXH9fifKsT6lwJBK7k0EJTB2ubS+E8VYhFK
Y5GjQSyasikOKDX+VxUi/0XRAvRUUYVQ7mjn/6YKccCH/2/Q039wq1zQGJIU9FX3US38V4yC1c96
6ixj2ipugHWzxN4R2qB3HNGx/PtHmyQpwbyOv5QqPaRV9xTqPD+ruENDEZZHQpmSRaOaoht8Zvcv
Nq0FFSd0xcXiMCIJUl9VwnUeSwAho7DWmm3inQ9AID7HBth2TbphTS3XBJOa10xykT7oeiS4/v6n
xajciZS2EbN1hA64m2T2U87DE7J3eSQU1PSjqj4V2qhONZJ//MnLt3xsoaoE326tVkPk5MdFIyUQ
runh0ies2otwQEXN8FYgB7s1FUgdXivSwJZjYk4jS2bvjYhTssCYnt1RtvOi4yjrVVHuSX5/X3Dx
Hay+L7hdcG1NOB/3bj7pXeWgd+m7Bk5jLoeLbY/YJZEBJ7hQ9ymSiMPsVTeQWAbqYocBN81yNk/5
1WnFvM2819p0271kNw8A6k7Euvkc4zHeTw8ss6qwbmr1Miasq3rjdyaQMxoADCu7q05FvQkd2YPV
wbpZ4vT+94++TNGABfTjRszZFs0xueoy+5NPBCtXWdifkyTmIpUTPqmBbzTPbNabWEBUrE+BaqUf
S4fYgJmLIDEopHBUyfMSqQGPYB9cexMxUl1lP5IZ1vQ/nLopSn5kHpf+bPQw0HJaPWgU4SW0w4ym
s6x/FoBehRqz97Ez/lg2kXSii18mZ7hFHnfVSuniM0j6ZzibxQeON7/JGK/ajKB3E1stVPijZplr
Vk+V9fDOtuZCTm+m1zxXbx2TqH3vjuU9KObsKMzuT+l8jVU8/0wc5M2aOjcvyWgLQrthWhABp4TG
Re7faizkk2mL8sIBDXsWv32Wm341tn9j+E27xoH+UVhw/xmPH8oL27FyKw3pXkppuvuf2kTSwlNd
nZ1u/lTcmyiy2VizsT3wb81PxeOkZ0b0jm5rDfugvgGvoecEN+FHnob1TRmNlNisfo9Yc+qm/5NX
hI3EZW+tosZNToj7sKZkRu9PpbxihOsBFJMuMc0J1uVUsJEdsURhPMFzMhcHZG/H0YkMJCUZYUGB
i9itph8N8c4cXZZqHQ03WAb3ZD5+NMuySefSZX3mghF0puQqi8LzXUVdapdtc5xd9ykiaHCdgdvd
qRJtZGZG+7Su5LVT+S+iRgKCVkvemUB4m7oqC78vS+fQZvNdtfmdJVT+BpNyA6gC+MUs0p8uEwG8
7YY/VWydMFWkUPfUwFY1vTVoBDZ6ct3DmKdqo0RGKqGZG2dbXIcBvklvzB3iVfdvwvQpmNGegnsp
d+13bnVcmDqdT73Z2FvZ4bZokhlIiTUdZMrsd8nGD5ujY5W2A0cH0uYdmpqdsqlO2iUHLBCO10nh
SyihhIui0t9zHFwsuJSzFp9M1mu/783hhLkT8wtg1w3WOQGpKekvg2neCMLkv0dRtkaYWAOWnbMn
LosICj7SPwG6pSPVAM8z8onOC1YgVMJjNPVyaxSsyFUx26vOBA65gkc47pYHuJZBD+u5FGN/bIap
b7fEyI4FoOG+inw5Um8bpTTO1A63udyi2GMihBV2V2CPWnlEC4PaaebDKNCAxg7KGjz0LKSIKG8x
jObRH1aNsMLIMzW16lhqISSpBoq82c8mXCYAdaz1Epi/Z9mycR34J4zoqAKGL7NeWzDwERcx4AsV
DmaANkQw+SRXAIysn80Z6Xeh8idLjWfFjoWHGw4lzsB1bDJrNJrzFLfJVpp85tEC8yKsriZrDSx8
5kjbYRKfLPdaTOPJxmgulva1Y0mEeXr+oRqsz1mrBFaMQ9K4bIfjGCZZK/EhTD+REzLNnsoAGfu4
QU/+SlC2T/J8u7L6E9ygdlcp6zrbcljZ5vhpx8W3MOBeolV80PFXVgh2bhiWvzPkLR0JY4OOzmUY
mcKKQoPvDYIq35S3rM1+1fGNNEexDpth3A8IBmYFSsqCMJyROO/hYkDlagOEin8ObFmxhzOTS+Jy
rbSCmZH9bgYcS17AlBvV5A6zJGcu4P0kN95g57BPzOBUeIy8EMwdR3Gt4wjgjE4vrkNoFTxSGmE0
SmlYHWeriFcvw4QDMMdTkLJlDLVJYNFDORCZLr85CYtjIz80VSoxpOQOGV50JDg0W804RdbAvqI1
FLu/A1FY2KOtZjvW37WGRCWzWO96PsSo6qmdc32tw2reVbkgrmg+Zol5H73hdXLVMwiSIwGcoF2x
jYuKmw8JQoD8dgya6iXHRZk6+CnnwFrzDD65NQjABaXlOg/FK2m+d9tLMfUTbS8TjHE6/EJG9bR0
oV89ohbDDm9p+vD6uvnBzi15QpnNNH7IjqrRCVgr4oNL3o1dX8YosgYz3tlISjbVWDnPYZCa7J5g
NiVZ9lBjO2/55GwYEA5vCgS67YTeNgLesoVWf3Aa7WBtTn6yYRm3o1MbO6h8KYy8uLgOGcYRyGGh
l4tzF9kU/m53zLCL2iVh9wP5rl5sb8E/9JuBNmGvMOmzTGo2pdswN4QPukGzwlrNHX8WkDR8L6KP
XkGJxD7W9hYGegtwLa4ZJHD9NdAj634z9Z3JRqXU2N1zgTo96NtftfSaZ2lbETc/u5I6gNyV1kRe
kEGNY0ss7MyTGAAT9NUMZHnEuus6kpS+Q4Cb96J66+V9mpEqZEU9+EQ8k8xuG7yzD/FPZeff1qA/
AeMMu0BM7WuvP8qJVHVOxumKVPcR4Jwvm3G0wUmahyhDyra4LTo0eC3HxHa/zD5XFzzUPi5X6khp
jHczV+DBWvuDjb/2Z6D8qYnDtWo7Lk/msnQ8VUdZkjBCVkVOAv1DjGxi7k4DcsnCeOy2SvLYopK7
0gK6G6/U3dHtCDVFkKUi1T3FcWU+8WCgJTeqwfiAf/JsuuOVbQ1IE2LA1xNcBmKUGVuJqvaVWf+M
S9kcLQhnK9Azeps6Hcv5ML2E+SPgiyBXprz9FWtxfJsUKCOXounY5eaaUnm+KhliDLWbm9Yo6mER
nSy+8pMXMOor9LHTE/guYkA4ZzpywggpR7ncGQQ9ubjRjerdnkLEcBbaVwzvd43DmSuVXU9buaDf
cB617tQ85tbTyoLX8y6CwFyZ4ZNQVEzS/a26SpxCYExn026Hg+eUbGGS+JSb1qvR6/RATDnhZDT2
edpACGit5jY6WCmhYT2jdxl48vEWEieOcQ0DvjMQmTKjfma5X70E2JVSSlQrzqbXWXYaZ/IEwgT8
lGOE5g8Pq0Za5cG5HNqrHBGbkq5s8o71SCKqHoiHbZxCE8gJssVj6SKUY+cFjT6ELYvvXm2gZbQr
c/aao/MoRJgmSQ5ImxzloMc+hcOf99MAuqHhLS2N3hMUdVryAqXDKN7lzOPFFr59DlPyVOIoDy/Y
qxIYOUg3Gj6XDWnYwxq1JinIOX4AQ2l/igkmUdiKR37rYpKnxeOUECMQbPVjyIvq6D2II1ZnnzJL
/yIPsjvmqewPENzuo0nmDdw3uVtChJueF5iEIjDPk/307i5dhbu2LO9FhcQX61i9w7eLYCa2zt0C
RpknzzXmW29S8ISRuTejCUZAbRx0KsZ7IeW8c9ue6OGa+JtlUc9Tt1d9Ut3syoKAU/5pOru9TTmB
nuEb7ZJ9xZ9+7OrUvcwhlTgmLSLEGTtjcGqH9eAEFK+A1F7D4qWpB3M3z022dx7BM7PsjTMmh+SE
FyDf0ErsEslTBa+k3OQNzRy5BfC/8FWuvVH/sC2ZIwGS3n5MSlgjIW/Q5EK5HFBx1Po2GCZC9XSX
wJ0Y58iPInZU+V+zhZxWLxV/uDscBEDE9VTIv4bzdwG7cgb4ON9aXf4Oow/TTN+6gA9DRvPMBmxy
QUDa74PwXh8ZCH7C5/McXLRJ8mReu5TmcvFjZIS8PelLZ4zvae6l6yCoCZVIPHObuN2+EvmpCrvJ
9xBU4HkI81Q84VL9kyj5raBeb+bY/axsTl+enxm+OA5UMDVbT9TnyIP9mYQJ6cnFcJ1n1kd5mI4r
8jnyfe/A3x0X6VztTs8of5WxserxSWWLfiuCz+UdlFpyJ7NUbQZZwBogDDlA0Qn/w7x4EOzuBTy3
lcH3uOE159fNWdTm6Q/Zjfkl0MMRwAfS+y5Kd0bAxM2MmKRW2nsr8Gs+1UHiI3bPmdB6FKPYcA8Q
hDXKevVl0v3fFJDkxZkCYIMPeKBTJpBL4xjp0hbCtn22AFZtx7a8RmGWnrMa42XzeCb7zjs0LV57
0F9fMcvJA1O1+ZgMPSZ3VB9WYntnAwqWnAxjTwYPbS66MV87vbVznPjShcmxSu3sBNHbVz3gepBD
9b0tFt+YqgWl3sBw8PEt4pTPEKRcMTAWUMXizCe1Fr0I8LgBT2MmUb5y1Kh1OtbebZKDWNsalX+F
veTKFuGUqKLZs2pFfdkkPPVpmG5z6WYnc3Afhog235fCuNZOVR8zfOv7YXIlxlpOkhAMapVfaZgH
Tlj6wrkCeDU+OO6zC4De6omLJyBm5T54sJ4NGmPAu1OIqL9XORZ2u8MOJ/WprB6qlEh9SLdYjtx2
awQifYoN3rLHL08Pet1ZQbY35/KdvxYTl6m9lVl19yLEXSkj17zFAXZKavJi1zoLnr2WwOApV+IQ
sm3fF2PhJz3OryB2ipcx5KgHU47EuowS5qm13Nei+wP8kS6VZkPJYSuD0TopN64P7Nz9gYic46DY
LVSEevaukGuvMw6K37fU1VlIUgptUu2Jko/8fGaII+ZH5hN29wg0LuToc9V/e4F+Qfp3NvngVr1w
/6SV3TONGZ8WOsslKxv4AMlqKCNUmkGjVu6wnzPW3/UAVz+oQ1wC4geic9oOR12VjYG7KJcXyFzu
vYePpmnOa8zE5QxqIDIT2nV0xwRlACBS5s4Q5QMtd6yzod3S6FaMNz61N8craS9M/l/CXB4V9Xvm
cbSMBfg3C2FiFYW/jSz2uzQPGAewPwbSfpgosmHdhKcO4IuRm96hB10RWZO7GktEUXFSrKU1/xEa
twRYTHY4KdMIQjn0ViH2aBEV+40qiJ4Y42tMdblZHPQCRaw2bmL+dEOh1yKe3pJk9hm+x9u+wshj
U6jbzUuQw6JHvf+tJyAU3WZYqo9akHfZojwdhuGHNe+Z71kP5CX9UWacUGP8bY1xFyapvWmhHG6o
Ii/CjHI/KOy/RtTdyJ0BoQ5UfuhDjzjB6i9W1wW5j2mscmJItyQUZydLOn7aVuHBMdoLjGy9D3Lz
u+ym4DoYbnBNRaDhr6t46yAhAfDYzoC6OnQ6g4zpMDhs+t7tLrLLD8wJs88iSzXrpOIBX6tBSmZL
e/TKdUDXc1T41e2uvApPt5dEmjeihOCpJFG5VSiNNwLjx7Wd6+ZgZwlTePY4q9mywlPaw4QUixxO
Lj7BnTPQqD2Qt/Sb9R9lAtox0mC8mXXgbI1P2801Cr34LMbppW5LjXQKAQcgU3dtj5RAVZfxDuPA
WKedg2IpGchOkZazy41J3F1o/6HR3x6Rsz1kKOZsSDxJz+y2eTo7yI28buO00PzLPn5mOvplp1lx
7gIzg3fTBnBt0oy+H1AgGIMHnNB7BeZ8p8Y9IZ8bPicdIuYfDQWaN6vWZlxGz0uUgm90q+6ViwQV
HIQELdTsI8OlHJqGjdcDQmObg8aM+gvIya5qHRcXbfRsNcZzZNGKd0nQ7BuFNFUUMIcD8ZlkLp4e
NqbsR7D3az4Yic5llab7eml2/H5YSfFirYtqWhDMKAJUDI7Zmf6HAhCHXNNBLGHth6/mCIb8E6ct
tzxx3wxZAUiDnSdTImCuZ1VyY2H6xo56DyB2X1TCS7T81hMXrcMhByg1eRdt9GuQLq7+wP5k18F1
rPFKWSFQ5ig7FW0fb/XkVMCRmDPXLg4DMmYQ/BOD/ZIHxkce9OtOQ0+Vg3yu4U/gDEiKvbZvErPr
tWk7SMs9kiNMGNwM7QNBuBjPY7tWIYEJPEm7Af3orinKp7yS6gYWZ9rgUy/N0dloWz1FJlYQAsmq
NY9pfbIVBpmG+l5H9YHiGXdF14RES0DO1hRYC0yvvdF+W4ooInwxgKqG+LVvmfEUKfK8MXZu7uzi
LY3afZN3ke/OfNfdeMjoik6p0Yn1WDho7IiU4cRd/Fqrk77NTa/eY9ig3KyLvVvA1Kxl00afhpQ7
17bPojG/ePUKAmiZ2jBy9q49Ai4HiSVL6OQWRYeCcwnPFFkxdttSwsGba+aMu8VW5bqkfV2VnvBj
3P1IFl8RqYWXIo1XU1iM56GmsJNlVux5vDlUqQIBRxly3TVi2o29B2SZlecOrcVfm7Hbruuyn1ij
9SGdi6vGF8JQTXv7crm6jXttwgYkcZmaG+Ss1bECILdeYIECYJjnzYzAdi67a14tzkp67kfXDAi6
nfSd6j2FWWCgIiVcITZ/ubAat53DXNDmcw2pg2Ow2lGgfFHzyMAw4dsb06NEybNmR4+Q24YMK5jz
BPIIAfgMBRBBMiZ1rJA5GnRquIyc4KwFG0GSxaNwJq+5+jEZtYGlFFJOOWosEMPwEg2B3NXWUzEA
4GFkh3dFJjiDyZWs4gdQujHW2LsOeT+QYGC623bEvsZiGmGd264WQZb7GNWv88xUhknFG3cCgjIR
E1AWyWfYBedQLUymvQpmrQS32fe8OGB3IIas5xKVe5B3302Q2CdD9j9owBFISqIa+7rcJztnnIut
xRvYVIPaNwU5WkDf2En0/twgfGx5RorQPM5GxnHT6XF34WCbtrxtmnuPg8DL3GOYir/KjQjhDJdh
RcQ1jH4LkICKjYZFwfBOf0Qgz+D8cUrQJm3i/c7nBqHyfFTQtCBJZQwLl1atkX3XGxHFmHSnO2k8
pJIsREEMlZXs+gW8KYEou9xjcJXonXBwtwrGdHOvfjrqAaxRvydH7uelemscgWqRdVTeV6d4QBvK
bTDocO+a2CbnCslEv8QlRhWZrvKpY6wAjDLP/DYbz0HHbxWO5lfzsHRHEKCQaZcARDMMYYHYKCPa
x4sGlEZdtSLHoRFBidss+9UQlJtjdVx6VKUixWXvILQAk+8nrIKeo8hcSyJYEIffXQ/KcBEDlwjv
LkSvs0UpwyNR/q3jpYCaxJyC++TDnJKjYuO+q5sdWYDhDe5dg9RdXHD5YMsxCOPlrsWPPDyyBlm5
lYInoUFGgw+IrxNQ47l2q3jtRlkHcALvLOMmxq/1QOsQU98l7I3UM8TR+VAF3xPB5SsOH1ez8TJj
THzpOK/mPGBgnalH3HB7pYvblIy82ntotC70QAJYKpcsBFEyuncaaq6k3BPpA/NWoqiDE9XESHkS
vuAd8TbYeqGQOJ51CZrog2wevYFwZPuFjSIIyN3GDY23IowIj5my1QKTZd9a8j2oss+urP4KaJU7
GPct0VwFCpORkIfxUKbLL7ZPDdMLOPB26N6j0gju3ovddn8f84DXGKTSCPX5HGNxNZaOVDirOyVD
+FJh/7g2eHSobVMuCQvlijkw4+4FYSi26/m2XAoaK4hlhqqLjZ1nnzUhDf7EssuP2uWDOKf8GA3l
c0tFiMCRfNUQIhpv/PMIPe6ih34r6iC8L4Tl7bChEMNrk2so2ik904YdSUkOGOPB/idRy1nXTtK+
pQ5LrJI43zB/G6s2OHLpN2SmAtCIikVjYmDL1hnL4/+99vOAPrKD24KJy+23lZLztsmjLWXqgFij
Qa4vimdEl86pdoeLEXvzujFGY1NCbV2h2oa5HJgxYtT5ztAj8F3TSPdVn5wYzi8/6s7kNMtwFxlT
uLO7oHk3AsIcwsBw93GFpyJyg62LbX+lnbQ55KpdTjxGHssE8qratNj0Ezyp3J6rSxKTfTA5o4fQ
dMAvUhZ/ysKON2ar2gtQ76/Oo/fNW9Acj2ybXEfuzW6aJ6J1Bq5Ksgcb1QkIZ4oQkc74MZuXwm6j
7wxtfZTDkraz+hVRxrrr3A/VVEeD4of5e8pZH+TpiTfCPLQGvkVO0J2eoM2klWSmtaBjmrNh1egU
JdOSsyV8LDIagfcBmSDx18inHo4so+bb87BQJtlPI7QuIZOOlNZsBz6w3eeqPjvUNb0FW3EmAsc3
l3DD2hQBbN8ehl7g+nz8aCvvfVFi2MtYxrdKsAvgAkl2s5UkN5vWuGEN6yRQv9O0dbZUWcfeKyIa
1KR6crxoS1ZHs63SCPjoiKlAaj4CRGb2Nn0c0zPpAVx4NUCGuP5LZBPpEAMY3TGdyVtAXH8QWSj2
EVQGENgxQUWWfQP29EwqY4c0zcn3cWqj5GWsx9tIydCJwaEhMp70UsJ3h1KTQ35a4YUofeFl4QYd
sziXdfiOmiD+M0+01Ux1Cc2yauKiEnGvcPpul346clTDTDLF5OcLBrqkwnRX1fnFFSK+VEmxnby4
PnMGjBsyqKY19UJyJn9MW9jprU79sbqp2+ms6jcqJOWBCKHl4kAAqZaeWfsjTLIwV5nOYpwZFhNo
ZZzB1AgIKc9z1vlVzxKseTREVkWKpax79+I11AYiaZ+W0oqPnVV9c4raJ40xrUH2uxYj4++0nBif
F/YPJ4/Np4a5Q6Zdn2xCfWqNzMSLi+VQKUOfozjtX5TDrR80N08r2uuUaQN65unyz4/AeYDCknA9
GLa5zSxzvBVOg+DZ7C+jlRrHnIM6BANwDGtEjWRlSZTMtOulO33UeC32ke1SKzktV2a8ce2svIA1
OMaQG6Blw+esbRZmj9Fu58Sej7Hl6lW5yaPGa1KZpbNx/lE7GUxtebFhYUXGvmdIwrPSv+LjQ8Y1
+/S14mZF43BpyubbBJIr56Z7ybtq3mgn8bYkWNzjGC+Yapjul7Ew8ejM1gfiiDVsTh/RxfDuJnaM
NV0wJTcS55SAyNkmwQTVItPRro0yALk9C0WbJ/PkCEwfITHls7ccjMr6abP1wWoV/0oD+9FqM8Qw
eBQtL1u74bILreIKac3dFiPv3OC6n3aunnQPsJT50UcH0hwEIQwL9xbnA1Sa4SFL5PAZpoXGnvV8
M7RfNLzYPJ4AmL6H8b5kW74SDp4nyvBljcX6JjUuYzwht8G23+ZWyFWY4sTMRzxug9GzHxXpOUzK
O6GCXK0TF0iB6i+s2OsNEYjBKfHjDGoWB5BLPRbWGO+daOeKlNreUyx1+vRY94wik4J40RqJw2ZJ
vB6jzl8jFRZIBsDDIWtKC489rj8khwXkeV3GvxkFJ53z6gzVmyfoFVTU/XaL4MVhnOsbgfgoM6lB
rqbrAhms34kvAF4wh+glcXWZEOTY3E6tsdWt/D1FRF6S7eRW5kc9jd/EbZ0CrLdbbeBRm761+gEh
tt0NCtd0XiAqmCk3wmbLuW0Qm4MykK3tZ00qITuxlQkAY2WSirOaFJ18bbD4LsQJEBxjO+luXLQk
j3nsvpPdeYZPnI88AA8wE5Cc9cJHyj2/yTouGzzCYz5OW9ddXh8xmDhCzAtja3CtpcsW0S6zS5qY
P0qL0BSGMEMdBRdqYYNkgbsbs4SFT0rMFkAOXBEY60X/zpoj3taF+byQzmymCeHpQHqErN51Pi6Q
lnPnYahiKk4mqJily7i0P8Dvu8d2hRm0zd7QfoCOiF7Zd72knfvk1Ezlw7aH5Di/WCFhx5CAKQxi
8VO07utoRifHe0bjiTRJMGx6GD4Xx7xG1LsG2oww/4RiQmZtCdUUOlkIcw9/7Wjh0+Z02ZmANFZL
vcTIB7sOp8SjcqxYfuK2ueY9p5YJrNMqKL1w47y29q8s6bvt/ACbR5ziYSt+JITgaBl5u26Q30Gh
4IfZkvCHxnrtH2E2eg7FSogq9DuH7Ts957oDeI5HnbQCvjJ2uzJbVekSruGegjXW7r1ZOPEmgYM3
m9RurnmGQFG/Fp71lmDG2jgktLAcNvne7WbexU72jS2bfoonaeVB6Nxatn3kZfN2SQiOhr+Av9Nz
vmLzFD265rpJL2m6MIdmAV116pEDtWF4g2ocZD5AErpPQQyHJKEmnUIGZyOyTfAoEb1TlEzIJFku
rY2ijv2wn+OtN0UlfWX14aIWW48R7l9n+luRXMrkpeDf7dorbMR3bYbjxkXOAkf3F+Eq1zZCKmWn
5q3v1SWFDzx8VW3+A0HauzRTdeahMeZfGGXZjStypMByfDsQhtZV0/up0dyWbAn3WuXXxaMbUO9B
jUwMGuXM+LT9iGfWP2JG0ROQ52ZKUnkQus+5vBaotdZ1OBkbk5xJqSK5cSqGnL1XIr/Ipk1FotvK
HF47Ua7d5yWnoaz1sZ9h2+qCCjDk5gDpihjjDEnpZcbjDVeCyJcFZFqlpd5RXR+z2NMU/k24w6OF
Vw27UbugdzXTbodMgaxXt8Lai0WmRH0TLXjjRFP+SQaASMt4JcGQ9bLF4yvHqN1MA4kNcsR73MFn
ySOrO9Y10h6an5HdsEJUpZf44NRPWeCwYnPq5bEKxAiBTzdDIrS1FrqRARbZKYlASccO1B1ARTFx
p4j6EAw47xEyv5GkbESYL+i5LsuDABtOrNUI0fR8r8ZoJ8a3WqUxO51OkzQx8bSGj3JreeiNxH6i
VjJl97Cgg0k+/fPDbCPr3//JHjbGGNJpd4W8Bd0Ar2SG9lNRfQkAYBuvG9uLtsdnwpDtvWX38SHO
7JeJOczdIfHyLltWUOybai+JLinrLT8zudvb0rbOZIlvh8USz2RhQdhfIPr3JWXXoCQs9giAR6y+
LSj3K9QXF5OPcD2OJS0ZxHKMpZWwnujTtpWDA9gInGtSL0+xO57dpklWsUYhbPVqP7oYBJa52xIc
qmC3P5SHYN7HhZxbIsjO4NNuC90RWXlDc84CltR57t7twJ63+ArkWfp9Vh7RTW1dEc6+OzJ2H5ql
hwVmWftibuwN0h9ZcZS17ldK8XdsVbkHgYQsENzBeAvQvU86qN9FOqLp6MMDCNNfuSgurkkctPBI
4YPUsmctlF5lRBIZKG1jU8eaww8E1R08PMCfoNs3rdMccDFu3SKP2VXk1mNMyuVdFsAdJ/MImGq4
BqnOebLqFOg7CCeNcQ8Wq330Btu72iYpwYNlDrygpzlaJpQCybiBn2LiDoZ6Y3gm5hTYPpvJmdy1
ZeGqcwQw7xIRJN56e9tOBtzPmZQRqa1lPw2lX5hJeiCAdl1KF+utAnBLHIlJCY19zzD7L2VB6UMt
eBO99WDJikvj2uZukMIfdMOgWs4xOw4kS4UgZFR51MaJsTPStt9DtLCOPGXk2ZJf1U7VOQ0Zvcjh
brNBuZHMaK5bJgcbxsDWnibLRtdahMQ1xvbZW9xn1bbVtWI6siHK/TzzV/+A3by3bbP1cfJ460WB
YJQ5AhiT8i5+x3/gXRXvMCe9yrZ1YLHMQxRUQSq4D7b4LIpWADLsoTR187UiL3IriD7edjYcE1WM
bM9BG4sZD04tchJvPH1NrQUUBeHaErwxr6m2j81UvSzoa0YN6Tt3Wt4oO1moEePdEAfFbVZw4sPB
EAddju7J0xHqoOAJfIB+KTv3XWdTdbRUcSmTqn0tTVOc8KC+O3PPqYHCcdsLaJxN0MVX0lAgQUdV
v+upLk/1BKVzUd5+sr1fpjTtH7m33Lwhbr7jlmUhMQ8I9on1hjt66dCiANwZE5w5VQgPuficucls
wG4eU/FF5h8snD9SG76BCewsKmbSSHui1+aJbQ/1z18XrgN2j5Asn4ITNu7vLR4cRvuj6SO/CHCg
s1pxmvpIOq27IeUgPZiip8dyA6zRhV61C6v5dMrfKG7kAYV6D0sMrFEH+u8ZR3bO8MntjXw9DGz1
S82AEEv52SHS3bfJfcwehB/yJ9OiIzaxm+a9Q4uVteE9bmOUV7azq4xhD1GXuTP14Rjbm9rwByXu
4Vz358bBplJMw6X0hrfRSZz1aG2GMuVwy+K/HD7mamizrwjQ1Mk6RHOV8Ct3CBJQkdYMqnQ1T7s8
I3dL/mraSe+9aK9HmLECWm66OPvKSdRFG49wyKj43LZOmLzz6qpV9pXJPv2px3o3kWTF7me0XmTi
OlvM+DZSUoAJuFaDu2Gyt2ssTtNCCGff8fr2gR1RgfTjgQoC4reVIlvps3MT5PKcYE6mxcpa/LRh
sJpx8T+n2YeI3wxGnhG7lWcLWi6JTmCSF1vx6DuYOUmRm5SjthQQDwuRg4xakT5S5C24xDmy/yd7
59EjN5Bm278ymD0bQU8uZpOZTO/Kmw0hVUk0Qe+C5K9/hzX9Bj3AvMXbTwMttKBWqSozGfGZe8/d
jsutZSwfwrijTiQooaKJKqpz37v07WVrbQhWs9YmIiCJkehqo5k3455w0GjekdSq1l056YBvNklX
R0e77NVDYVd3IWV8YiOmyf4WzX38aOctwRD4eRnmeij+EvYSs3VdNl7Xn//lNRwE9KhgF9mq6JaH
M0hYn4gtk505MfboIBAhLc5n76ue0uHJq8wnT++fcrOKz4ynPlroOscm9JJ12NTdLtTg5Krw2rVZ
gCWAEKHKHW4oKGl1x6K/d8bvuOq851C6gH7Q87GjZRDdQuu7FZnhBvFI9xvl4bZyAXewMqruTGjo
ElBUbBoL/kLnht0tj7UXduz2JobHsld4nudSIzMykYs+bzzjgIe0gAYyhLA6g7q5ZJp4ansAq6Ex
XYecBG4zDrWANCfJ4iopLhYxYyAoxAF21VuMhWbXaTxcU+H9Shb1jd/Ub1E5dSe3b/6G41TvGkj/
VzNG4mQVISldEpIf7CKXZGSZ7fLIeJoLu74C6W2uZHDs2sFCnt5XW10Z2pbzKFB4g3yy2e96HI5H
yw5fU5+sBt9IaHCnOdnDiOQTIV9MxjCrfKJP8ZaaLiNBbD2QQrtSdR1v9aQDnQtw23CaLxtmjBIF
6WxF/OksuRct6FlBme7VgMWixHtvJwtSJMW/y5eWlWQFVCE8R8SUIKZkqUJna8TylOeMBnqHFij0
cbf5pI5o9vzUUc9A/MDFODcw5EPvMMaASMEGryt8UcwSXcbqHHqkDocZiTeF4LtPhol9aRvwudIk
p62VR2RcreNf+sgijU1wZmnXXJakehLFvRlIWUHhUO+EZjZ7zvX92CbvKN7ng+p2Y2onb63JLFVC
D10z5hEkFoTDO0fO2qtn3gNn1vd6+0SjJZ+9sT33poc0qmtsAm7w4Ym2+0WWnLinOCl6zSY4IgbP
wdRsuNOrP7GQSR8tbzxxALSHUFouIzUh3udqcc97Gcsgpf8tRUFQWmi8a4gOFiQinskoFVj0EyG3
Yc1914w1XDDjS4to5816Us/UrwmxV2RAIcPaoKvg3HdpI2053Vmdo8rXZy+oO+wdkzl+REV5FyWi
WFu4CTQ+6cJUZoKtGKeX7IgsAs4DQ5TgTWBLhbxU2xmqTZBqXrMh/dJfk4lMmK+Rewd7YM8X9+am
ipKeSO2axxa6YDWZ+p39NmEEIzmoBTbIc1LzSY1Scj4kJX+58k9DSkZH5X5loAcAq0z1hbECnxlK
vZUzLwKh3Hqd6vA6x0Z4ZKDA4W8w2gRtyPa9M9DqGwWGyeleVq17yRCjLsqoopLnpIvTp64ipgKm
3pGb8EtZ8kD+Rr4lhmRbg24NvO69z7vs4LQedWs2HQwFgGSqh4nVJPkg/jSzEGy9ja+NHwjpOBKk
RvSZWYGQrd5aX0M20O98oX0ac/c5VDVw6BEXSxSRu5iY3xY4wSMBKYqIm6Jkx72oWKQxPfQx1oEk
fY3z/FoPFz1jicqeL10Rk4Y5URYsj5q4AblKZ5I5TrFBPfXAyUQ0nsleqPvVUOWtDA1g55hHyYqA
QVyWiBnHCHmtom5YSyCrSor0Ea61Z4ju2Z4VdsHIGk58LrtnCFFtAOWw3pLDrSwyZNJa+7RNFiOm
dJujwGnhkwFotw6NB+5RrhXCbouBqHunPJUDKRQEmyiG7mBPRuCFCShxTlpkjkbNohK6Bi0xvZvM
PqXt8PiqeWXiwd1kzt1CeZdPxOD2zToU3aGhtjYKWJD2q22Nz/U4oKnuGbKmVBAgZAvPvLK2fW7C
DIHF8C0zuKw5bJIkEvh6PPPCCJF/LtRwSXanMRQ32WBHwGgr9i3euPVsZM+qZ8HH3p7Q67ke10bl
ObemqLYxS6sAqyoAyB5p+rKN29chGhhQWugKvRzbmq6IIovN4QCRNXnXXHunigvBRA6SbHGUNNRY
XqLtOJrQcx2Gx360lWHNj2z4gdur+AULTD0l99ElR7HGA5aVD1k6IJXXgPzhGIHA2B1LxNMHt1Ub
bbDhaXltvbHEPG3onu1rhUcssbzqsbZa5nJRHP02Wjx0qWXtYngcu1kSaY6tyVrbi3jWsJqekIBD
kVPFj5DYDnJQx5YIoKuLcId9A1omz9Sj6xixCZ5q/RQrlx/LRKbX0bN7xkRrMYpnU3FOcu3l+2EJ
mtFrtQKzqAVkke6RfrYIWjNxxAV7yAH0XR2j3LSOGX54xFzEhHuYo40IRiufIatuZm3y165PbFPJ
Cuky9017KXwWLnLSfyMxotRsBy3ozeHDByu0qsl6PHp69Rm2fruB1QIEDbkrZhSVaUcw0EE+PAta
SEhVKDxLJ/8V9Tnz50p9oH9iol4Ru1wjCcZ0bX8kKLfOfp02K6Jg2MlF0cPPL7z/fFvS/vb5DwBe
2RNf0x2qtHGuhQ+PuGdxACBzk9bVDCGFcg+lV0DTML2lc/nBNbAd83J8tW376FOVnVQW0woK6yjC
kihetCDxSKgcK0SJsPWKJt4g2rc0yWhjQO7N5DMgk0JVptJjj4H5pjGC2HI376duWMYMMkfUCf9Z
s6IIZaddUkUYXgCM3wbLZFkVM6UIawYSSJ3hKzrJ2WvG3dhGz34vrA1LWe3JgLG3scehAY7psSUe
+WDiEUf5bxvl3m4llrZlVW/MxJxKDggkfYtLWKHk0MEllfAeE790zyMRkuexY3In57Rfaarrz86M
E2gYE3/rK6LlzLXrqe6WZeb3QMLKJRNEljPdKzZaLAHog2aZwROvy15+5HXTPrT03Y4553cjYzuT
Dx0hzr68TW9m7EAbMNxfAH6JTyQM2KFwOzijnTzmBVRPMUKZ8YBJklmUSbIaB9LfzkXrMoa1FzeH
lrmcIUwH/HAR3Km4D4bJHk96QfVgINZkxTwTAqcBSzaTJxCJ1c7RYf4IJ8P/nwBqGsC87PUMrYjZ
mLsGsDs8++4QDQAnOIH1RCdirHR3xsJpgybVbY0s/sOe5+4VEbmDugvLvpohCKV85MWyOR0ZqQ4m
l3HDEMrQDgNjW7T6qXFGUDRgSXueaap5Nwg/WpRlbcXL6LsOCh23EWdP+Dq7Rvug4zy7//yCtu7D
keQuz0Y8bhpsJUyS+W1iK2dfa5I5ejofCzuJb4lqb8iDphM9OyMq/8uYK6QQ+OVXCxT/lFqohUqi
A6fMehgrlsyz3h2ywfvK+047MnN97Vw8pTRoN8vM3dVsDSOqJCvbJan/qUKSj7P+d2zVgd6H2VuH
+w01P4+Pofvl+4i8JrbM6VPPsC6KwtpIO2YZbFHXtkN2lkB/QXdhyWTRbRcM3cHFJkHs5OM182qL
CIvxODdpdtUiswySfIEjZR1U6hhGqMVbDaaNpIHG2lUeFZFrJxeiDTDYN80+FDqzuv5u92S6Ym45
FO4HVFecgVF/iUfyPfoZrWiR0BMUh87KYDJSMuI/g11nnUYnuRWgrpgeZaQBaubGlHG30xJGWpar
LdbCbocTLV+P8m8X6zujIOqPmqkNKs7AEjW7SVNdtSUxTKH8ZdVusZ5z8beahp2mnmMV3UOFhslZ
PDTDxN1UpdG9Bwt6g2EdX0Y7REhIyrLNN0weNZGFJMVWt1Tsbc35bISlYUk0ltc13vVe9fkzpUHo
NVxIfbqjMpj2SiECaziTfCBs56F600SLTNX3Dmlpdx/hkhsdc37zFBDOMdRY3GIcCTI9T87oPTih
9uHljJRnrObYnz1uax1MLnwx3DBy6rcm4/wLo+5nM2yiIys5St/MZuZtht7VqhgPloTDxoBMDSsl
gi0pNog4Tz/b+iZsxCbHJwZM1SouUdkibzLyQ51j8O6aZryDWcSPYnDww1u6qNTJSGGUIFxHAp8Z
7ZFkFBbZoapZSdVSREFWqUvr1eHa0VC9okK7V1XKkeZ2T1U+1GutDt/nEMlZHdnVCm/eYgwNBo1F
vVHgfwnbV1cm301HOKOMrSNpTEwTR/6/LGxt5C2EftVSD2QCcAHy2SODgTZIfWjiKvw7mOq9bw6a
7j1NIz6RxJyeIhPxDt3al4121x2ZsDDJrDZC8ueFP1xUOxOtPZx0NNfRrdMsSMQOD7PyJqQh81N5
Q7Wvdn7Cdhh1BjdBRBnWm+IjqvgRKwLVGaWAqg5J3C7hP/K66HzLaEKTBYNXGxo+Kj990hULD9vb
dINvwywcESYtDsBcMals2vaBhMChHx8Tv/md9c6fPFVvkYsOAQSV08NBq2AFrejPwcPfEuEwHfAM
fV0UIEYS/ZpYvOizPn+3MTixKvsL6HhE4FS+CXRupZZeRTsQU+XqnD7J4xDOMqhVoXYqxPPgJTww
pemvQBXioCCyrKawtLBN7ZbXQAz8WKWrUBM7boUsqCTjmHB6wvX+6hXbekjZu0YN6hQVS9ooMk8/
C6+K8K+g66iTVJmSejlp0DublYj46y7Ke2KCFBjjgiQcbSJugUh3N+m1tQmCEpi6+62kTX9RzUdt
Jj4iTKQTtI1zKqz0xSeHlAk2WyFPy4pjp+cHiPCMsi1QMibB1KvGjfKDNJTNDr0mjxz8Tluvu7Qm
roB0o/Woz+8ls4hQLD1dGlcbzsjWs4ytK9xf1fiUGqfRxy5lTjHAb4IP2RdrlF+UTzn5IASW9JeW
APYCjy1qIwFfvqlXnCG3XEbfjgVlO4vtr6500a942EAdskDwZDCI91HdqRh6S5TafNzMp64pEChz
CxolbF86iRjjvsNR6Ze30nvOm+yVlBMcYctT0DvJt9JJr9ENhMSMSkaeH6aMTKM6hgycj7FKv60p
eUZGi/1lxG7bjwWy2PrGRu53bvPNAh7J1xOPFHOn9dRaTyiC80NYg5atioyEUf3RA6q3l+0H0w8y
dhA1r5KW0EUkCdUmESDyGKtus7iAcqQ/xVITe5NERLIU8PGhOH0DkIEDeqahior2rjHU3WDPxdzr
6enKiJjAeLZ2i4W6VqwYNi7VUTBpjJcNlto+nQjBCkDgkSQFowCYqRfrKXqf8Puu/XCZ3wwj26vY
3bnJDOQ873Z9HPFewjyn2S7PDAaDClrcqiYmN7C5ONaMt1hQEZNgvXhp+jXWBQ9ZUR89QgKgapcQ
7bovLSye3eXtK8mqaMe+vXXO3xDrR1CPXh546Bxje67XhY5lKA/5+jF86jnkJLNkuq1M+zJDjsGS
K3d6W4iNWz9EY1s9W8q5zFm6JmPW/Uz9w+CGH5rhiHNdM3xGHeDvVBNftNwBts50LDdr96HMj0Ne
phRt2AJzmd6yKsKuBn9T6GVH3ltWBTRGmFPISjX5eNjg1PYo5YjgZX+LG6KFP4hinnipw0xRBKe9
J+hpnff2riZlLrBdEMI95IlC4vbFdg9aI7TmzRgl30zSWOL87R2D/nSst13vIQmpnMcCd8HaZSCy
sjp3C/CvCyzBp6Nqchis7L14Toot9p1VTdlL4BPLh35JGeuddjWqCmm6kbwj343X5UyfLyLnQRGp
OvBV1nKsluEEmOcx5YdOUhSrFXOComE3lvCE9z6isLDtTlHFtmRqPbHXHV5pamvan649p2a8jycX
FhAPtknEKGhDlPWGsPeYE5u1MKB7heSmIK9EzFFA2yLkvNyOXktIQqe99jVnPWtHubM9W99yEdZH
p3hM2BMBiUzRd4n0hd33IhLB2lNM6biqdSK1oe1aiBydx8Ev9sh7GOO73HymjzKMJAocnt8xPGpG
ZdFdjfEXL4XYSA7ANT5wsYrSCvdiyAS1clB+LA9Nk/e/dbLrhnntFwiJ9XRaZPsh0RNN/FBHXJFz
rXPswUsZDY/sB9UTBVKaUCGYunY6scP+iaxh50Hw4UWw7a9kSf6c7WgTNVfdbDziBNl9k0lVf3ZO
b94pV7dTaS9JmjDQZ3zFlVOh6saavvPKduf62jO+EDbUY3LOCGjRGI3vBorSlfTHjYfbaxrKA3qS
J+K4FRYLHpgpJKMv4x3SfdM7SmG99mn3qVXkKmfJwEen/uXF4QsYGfNg6uav3vbvYz4Q3b087j8f
5+VzXUtW4RaZkdseCHYMBG3FbrsNymYHEixdmlvGnRjVCIy33yhBP+IEsqJIv2dwW+scv+cmfZn9
/rJMMimmHKxFvWRxP3OH2j2/bORcg04rWqSMzJqorzMqSV51YiHwFJChV6v3UfeQdMUhcZmKlMI8
slEviif6UZh8ekGkIemKfs+bT+zwkdnUB8kWAMzIEyd1cvTQGM3FtkBx4A/dRxmO78SDo5Gowj9G
2GO4MNk2RED9KCJsJrR1veNj4m/QQ1RTPMH2DIl2CCkviHWDOK6gB1hUvT1whMiggrITPtZdjYY/
kzmrcryHcH6w3ZFue1fYc2vuoW5EVdz0CZ83/spIquda1OL5pyZgS5vRj9K6Nj7XCj01RZvNl8ps
nj+3W+jjaHjISgEry2qP5Km91LTHUafs9ZGAw4Eddwzvy7XZoBudnZAgc+FwLWS8WhGLuZWZYT0I
hj9xM8Ir760Imca0+7mVy3iqV1MDGYM093kuQhCuc7omk+NZ88oLeiBKS9hzS+VbsdT5uR2jfGDG
7VDsM+S2A91oPlsv5n3leMgp9ABxwN5L8VIh0EkArCdhzDVIqTgkHEZ6Kz4hIux0dBd+b2LyYxXy
82KYYfhNU/pzL2tp4/KQb3zAMEHkGSy2KdFKDwIG28KD1JNdLBcZ8ghtXbPHd0NTF9Hr3mMqsk1v
D9pFkmTVzy323qXW1Tg+4npCRsW51KTi3Rm55PvYYPdAh17tR2chazuRtv3pyI2hC89dpt9+foeU
CB4Aha4HpsVxYDmXFZVFGrhdJram0dQ84d26n+pjWPdyren8m6Gtnie3RW2z1HmTNCCrzhXsvA5V
posi0S63Xl3xpoTUsXrVP8q5uKsy+kZ1DWwl1w59zEQFJhCXDitpbPESVzXYfxZA1w4THIF++nGp
MNNpfp8bwTKhKU+KInJjR0w7kuJQe7i+E5NHoi2jctvbh5SbmQ3EggR0fBp/6OCOw8tDrCrWNNAm
jJUkdwg815VwtZsss29N53Ai+oBpqM6yWcM9hp0TF5Bbu2gvOePWPyWeFOLQhRx9JmLvjVOiEzFJ
X1YNej2zyI8ecbsUHLAboTINOBxgBGyKcg1BDmx0hkKJOCbiSN9lhd8Et30wWDypnfXg+SMwH8Si
9KvaphV0Dx0dQdFELciKbocg5NsCwL32X5xofo9iyhAS96i9Iv8Ru+sthj3S9yUZoSjyRoM6uzeX
sj9kr2pA/K7d1yWdRpJStGSf2J72ZNbU7ZpN6WLHvDa29E46NslOUePCfIrX6LQZI5qPPB1XYnft
wMCMxM18mCqG+SjuNi3gCORWiP0pCrei9MqNluYs+Hz3sYafvTS/Iwdj6t9tgq4KJzvkUn5Gen9k
6fxeEoGARguMT2nH20hL1nIYAUtyOnokJ9NF3mHAjwQ20mo25kejeTEbrdUwAUjFr05H6KXfC3uy
cXkKQoran+fL4GBg0nHKYSGx9KIgaKNgeSRs6kZiocaXNkVXbnm7OO/OeNn4nPg9b3LH6zYYXKZJ
ohY5ITOJZtjnsfPVSiprYsHuQi3jpJgPbVYl3z83bK3xKrB5hyphL3X1WMNJGeYvt7LWI2cookLK
QyxyVmI9+flAnV7x8qIjpN0rOBThbn0zqAEhgBW+Grgui5Z19VAiiJksrjOPT8N6LDlphhbMMD53
jaXWmnuX109QhKHb2zrJgKMt97gjlk6zkQAFSO1E260T9hC7aC1Mu+CyhP4kk2tZwypXXf43Z86K
4LNCxVmQrWP4OEE8AHQrdhi5Nb1XvnsKLetaG5TnjUuQRsfmaG54xCR/PMxWE5he8pzYYP2j/h0M
xTns2UKrbvpT+Nm1qfiL9sDyMI9GUthh9sTzEtxAcQWqpQ2sHHJ3DIgGsRXgOMbIQQkpybKI41AO
2wGhSFpycdRNw/wyJkNGiM9F5vkvuxNMzAtWmSjzyNSwr8lgi63iIAxUFP9yfT6NiQ7OrMZAtbel
DPgQfRUzcdqNBLBZ4DMrJp4mX9mnviMiyOJjNSTwoNoudf6zZZW0ksxhyBMylbzW4/ySQ5ZbzTWX
cxVOuIphTqy5KwCVAC4PsY6ZktwDICMScqVoN0g/jBtWbG5NOmIe1rfcLhnuLnTy2LIHEsAGQYZq
rBjWvnq24W8atlzYIWmnRRWfeKr+s/4gn5tCNUXcmP1tzBOnn0R6i/w/XQFStVckV1JIGDCpi23s
NPNhJBlurc8lisQ21jaZaPitcNvdlPAmqNB7RWOw5NZMT3az7H8ndzvP6bCt3WehlngMr+A1bDs4
RkS9kBn3t/YiCYmCsykxfgPo4+HCxsf07JAkOlTaqn/GgOI/hhRYFg/PzyXF4IC3tJ8Khq4ui2LG
UhYygAY8mqu+Ws8V+7EU1PrC/YPQ68Lj3G+Bjayk2TMKSzSfEXazQd5HFWHRMiVtxJqmbModluCX
KtF0zhHDCFqarnXieuMhaVo+c1WF7lO3dLDn7CQQiN7xiJX0oDVLV+6lps9JG9Py/tSb00G0fnOL
dE4yVFq7sWkSoi8JRHEMLn3XtayAsZu/hs4PbU5xzWcddbnG533bNYx6lN2wEk8xVo4jiSrYKfWA
da+8GnSEYSl2P8DJ/2VzPk/Vn//491/fOTNFPlxN8tX9K2PTtBwLkPT/m8350rFm/bd78+v7Txv/
D3/zn3RO6x8epngBxcxxFug3dMx/0jndfwjfhAJOuKXp8S4BAv8nndMU/wDz7Bie9X9J4P9F5zTM
f3iWJfibvm/plnCM/x86p8m/UQHxj8ri8P0f/+5auk/OiOUKxxFoO/WfP/8XNicsK99pqPcIaHMm
DuP8HHO19e0r5iW3GHfkHN0G9ae35F99Mh+QdT0v/w0n/VgpTiTpHrgLrnGl3ZPRvrQVogWnBHSi
91N0myxcx4OevbiRuOoSx099oZ+Q3B8O2UuCxJqor7gH43b7L2/F/0AgB8K+8M3/+48GdEmnx3F5
aR1OtP+OHe1bh7veHoYd/yp5iAaEwipRwYA3YLWk3ubmeFODScpibz+wId2xbEtPtujJ8vCMb90d
wO6ktNVxV332U6xviTKqTnr9bjhJdRbYnyJh3RvyTk59gQdYjpuw0PInCcigYUxx7JZfZEtqCV/Q
YrTGoqV3Wc1bPhPG2okfpiwCdjMRb9E2gjgii1Y0yVV7b1T8pwxbqHS2fiEcSQtCG/uL9JNTAnsw
tKYScAYzLsOvoGvk41M8ga0ZdaJKoywMxnQRGyLIPwpFS25VRUe/bDBG6cJryBW0eM1+wRTI9nAV
D4r+6Tw47sULe4JmWJkzepXzUJKiZpCAHJsfLH+3Ws7VV1guy8G6ovck0OEhnqjDIxAhDJUwKXOp
GPCMCM3CFoFeI/ZJvyun1yjW7wQ1UZdX8XBT7GP72spOzDqc/azw6IqOaQi53GvHyh6rxIQj7ibX
GULKhSgFoXjHOlQCmziN3A32MQcDRiqOFa5zKHDWkz3+UX5zxUQL/xpa3mbKHQPVsNRWHsAIosm4
X4SeJEdyJTbg5J89t032vhg05ttJvwWYYKz7mPZq0OVL53ik12X1S5sof0VKZL6xRoVjDkvffnLe
KNSVFoMp48oChGKg8h2KFg1DQCgKUZfFwclnouXIs8GmN/8ueQJXSkxbM5wX1gWqL3Q/dcJoK4/L
vaiTK+SttWHntzESzy7lIZ2jWDTMCN0uGmw3WoRRghZbjAh9fUw76wVno8F60vwtEz88WMSqck3O
x6lxXjMdSkMHbwwBM5Sj2mvOYZMNx0IRUB0NhGA3ET1DqornmspkstrmFBnhZ1W5DdAVuhoIEfaJ
/i295kp9Zl0YIrGsbyPQrUazYvh6dWA68cFAe98Pmb22uNlW0gsJCCrJtCetVtPjs9mhiCNx8MFi
QJ9qyOWlTw54Kl/6tL4n6XCTKaRD23PRuzsLhPfQzAhxR+5rOYMbycCo8/6vKPBQqgvj0mN98tlR
gq9oaPNrxKH+l4bmdS1i79Vd4nBZjXNdDlS7kC/XE6I4gqZKWOeEKH04CYsNEtIPusMRBo+WT0ii
MS5e7F1mTpRTYTIItXeFM1WoWMHaUOYezHk8l05zpSbdO7YZoHhgcm42u1Yf4Szesim9Vk1zpmy8
tMYjy+8vUw+PjgNb0Jnni2YNAZFoO0Lp92msIaot1drKYQ6bg0OGjExwm0pewaVi9cbz3PbXZskR
mgQ9okp/M7VFwZMC1k/xVNgbfyLqM5rbU7kQoKLU2vD9btBROBiSNZl+9hhx0GUvEFD02kZBJnyY
W2+4OD8ke3HixBzo/YmLqbw9WlV4QVf7qGmnUiDLWTICbC/BqB6ejMJbUGIcfkAJheusepSG9AvY
vOPoOUkEb8wAuIdKnnSllRO5Z6d+TfLutdc4Thf/Tg2aiO/zKGrKQ5a0G56ZfdnIo4Zuikkh5u6Y
zFORORcYDhvE+TQ6+XwFFgIs+WBYCzOd2bBdVHfXFPuivRUeiCTXmD4VKR2cRuGJj5gFMMnxVzCP
2k3Rc5kZPr/FJ/8GzvfSQDIq+fKTZZydUCEzdnc22loadKJk3TlotYgSWw/6gjvJtrxPyeh4lbmf
TRK/ss+5hb7/d5r8P9oSHSBj81Al8TkJ2SFz5b078y1usw+GdV7zViIVXJtDmbMCo53z0/4iBEAf
sm42JmOwfV9o13Tie8wlC6QkBlJpWMlvYbyPjfuujTmSZevuRvjHdUxaDAJpxGaYAZ7p38RQPBkK
ScNESjnrvWVNZ3x7DBZXXvIWaiUxrLDjmJXT5JiIMddw4S2iEUicFi1KksFVrCeYiBLBnQZzEf+Z
S90KHG9NeBkDaxSRCsnJptcG/C66trJr7aGfu6+8A0MsS/NDlM0n41mX5ZsmgsF0CYjjeDGo3lee
P4tN1IARcMCGOQr2rEHYxq7Hab1yWn5bpChGZ9h6gd/l26nI54Ax7COScJ05kxXEkaHWcUUMMJOT
i+zCDeBQwuvb8WEq2Nq2EJ9DFMmsqCULmbnutzYZTTASudxPRDy0W2GhCkvqr7ZKAXAiJ9gNNc0n
dosdrVDEMWH7T7hcBEBolFV0KzHEJQeLl9AH+6iR1jqqRgUuVwMHDh1Z1FSoL9W29acb/Qn+meGD
H7K/SF+CT2lUFrQ6qgBhyt/MUHUkZN7bpMPrYK+7Gor+vRobqMzE4WpOCJsyrH7bLQKI5kK+erJK
mjpdD136OToeZkn6Gw/+a4C25hDn7XC0GvvBIueAtQZvYVs1PDK9jXHKCNvzzy8ewA+U0OmupUVw
FoOZ3/N96Gxy2VrBhS1ja16RD50GmCJQbiWEFnUt/Sg4RhtU0jaZmnabe0hoaoAXK9odcn6z5QPm
3+phnrn0ii8jgmbh4ywoRshHQAPnAHgKbRFmYb3h7fVtc8ePBMoHo4WD0zLnLCx6ny9abxikIiON
LZdAD/8V4CdaoJE0CIONqSSv3rBDcq41LkQHn+aUQ25Xs7hhRC/QampvpQHTJq6zx6grf2laRS3m
HC29ANvBOgNG5RAiAES75lr7eMZ3KIE3nFGY9Gs7M7OzbkgJOq4ilsHLNTSk4UM5JAtpoEJLYTM1
7vPhCZojOox+qzoz2zklNEnH9v/GSh8pEdOneqAJnisk8uZzEwGAmbsZbgRRdqtZheFW+5X53Lhz
pfb5zDS3d/R0H4b5ZdKKdpco+ShF/25MU8oZpJj3RPm17aeAnJ4ZSWuMN0rSvlvKGvbooNny+/3L
kOpXI7IiaOimuavRSg7wUByT+UDXESNdrJNqAFOoZkj4YnhwzLIHs2r51H7kPShCx0r3Sm3BhkXt
jJ7620NjDiSyZzXSxLumgUNVoZrXcojq5nQMhywkC5ngUwA0B5UQTusA/2M6ETBEy18aLhmZTl+o
KblWZ/I2IsUEYbGpVOqJRDHm3WYEPABfHmdAHQw2L7kzkkQG4XQhtn6mEO5ZveE9kOq3h1p0w6mN
DdHjcmTvbzz5Xv3gWcPFqiv5MGiDeY0gR+gqd+7kClMRZX5xqDKj2maTtSVLjOELk1h8GlenMi9d
6OBBHKlp9CEYUGCTdWHv5zBke+ekOxBC8Sa14TWEtrHzFF2CwLkzK3yiuvu7iymeClec+7I2bqns
EBGl0dkqNOPmG3vPUvENawQ/CZudfeIwHkE/tIsHpzywe8HI5KUGYER6qlZv1FYog20jHJR1mCkR
mHDGbnHjeSdZotrrhjcfHOkqKSQFEGIaAqHBqW4J3BsTIGd5Ez2baRr0Fbr8xhoehRENj2hB7VXV
E9vid2w32RzHW7jOwymtPnLXMXcicuur2eqMQXlVH0jHY6SVDvmOWYtzTEfjTwVtD0GCt+lNk08I
y+R1iZxnk5TNeCHGbrzMfGP73Bs+kynPEAH+1x9oghOIqcVBnxYIPaf0nJfbebK1R3PQKN3GsoNH
Xc8nyZYn8FOyglNdL4iQwRyGvbuVs/3MgWhf0wFTvFuFDzXxJo+Z2cQb31gcXGV37EE9EVzV3mvL
tZ6xyFLeVfMm1avxA3PccdDdz9wa8kMuamCS/qPZZPF1VGfEjmozZKxrUM7zIHbqs57jR0r0X+7s
YkA3AjTiDRoO7zfMMV9jL9zA7FmNwjjOrfsnSiZKGNj9Yx9xLMcnu3fDBVOE6S7ND+Cr2ff6PawA
uOCu+Tk79kMzE03jTx6xdRpllk4n/X84OrPlRpEtin4REcyQrxKaJUvybL8Q5YkZEkjGr+9FP9y+
Hd3VLpcMmWfYe20GQchunhIX9b8yy/NErDbuQtTSXfWgZDhsQmwha1rmta6il/ijvYQDjr5xyaTD
9Q6n1eZu1N7BjeUk+Vraup/a5zFeaTasHB2l0apwUQRmWKFckEp1yZ4+KqHnx1W8H1CnM2ZEBuul
CAus/Wx5LMCb9BvNzHW0QlYsDKGgTWV0MsUR2T4y+dh+c0gCEL7+4UTaJU6UuLVA8rs+JPyvnAjQ
a43r4KEHieoxhTAzRAdF2HPGIrNtZPKUMmNd1aUvABRIZrmtZax72VcPy8x7ccVsUOg6zByKxzSL
q0sfAaZqNUUJz0sYmHaJo1bMf5asoh3pwgTzGsCjNT37Kru3Oo1ZqPMnEwakVvR+PqyPnfDqYsM1
kW1Nggj4aeXgols8Lx2/pu+uPKcDa8WNAybwyeRywKJfrZg5j2durP4lZ2VNKTEigEkBEkcJJsA2
7V0kbdgdzC61b5HHLDAJk4dBti8OnH4gw+Qdus4NiXqENRLn3+SG1VG4H4Zu2sN5Bvm+wnPoY+0b
rD2bRKQFfsoHxyi5M3GH+ce8jS9eySS+sWYahWpez/OGdACB4Du7GhqRR6kqdpz0gSp7d5f+DubK
S8vxFMYwmts5NwNXYV+ONJb/C42pDH8ycJQI0sz93M2/s65eJK533ZtWnf9l2erbIJZl3XbqySqo
LQjFNADu+8dEMGLAehzSN6QPfpoHYrbONea91I+fwWfiOTHV3RHDQ+/nUMWisIFOrsGebdz75GBB
QKK0niQdkhyg7DRADGUBZDOdyJBEuj2vzDArwNrR6bkhUQKZYH9b73q/wl0T5w1sZ0vtavHbSTO+
VDlwHPQPLIE1193r6DSISQpCT2IqW4xFMP2Z/bYG45h8XWATp87N1De9XY7AQU1bfruIdT9QjbGi
cEkT9B6uOb5VNsaz6K41qg/svjeQgbZsv00OHL8D/aeG7gieQpyIoIgCbQ4BEC6uL3Cvq64onYvv
22s+xhBVW/YFlvWQmvYeVqNzyGr7vdAyfN2Mt5vRPACxWSWOZV3t+pxMY0MgGwNyVKFw/5fkk35R
rF0Fg+91PRvbeqjf4DYcRbtUWpN+QeQCvCFU70pXyARjNCaaEb2G4q/2tI2YaHA6jYTTNgE44NTu
R+JPT1M4JWhR0YANLnQyJgwBzviNyQQNjESdBTbeG6+ZTw1sNaVll0462w7mOARWmISdnHlAwkBE
5cXWGjYgEQ2dO6JH5I2OkOdM2rhzRv8ZCwp5Ly0iz5h5OC6uhAm7qZ0N7ynF6buqSvofWpMzZa1R
mBsPrQRpErfId6ujhd6acNnmChBhWeeAPG1Glp0QFrZRlDUQWYDC9BX9BjGLOLVScae2atYdbnya
4TnASspWBZCoMaH2hXXM5LG+OQg2ztz8PtMHbl99cYko4HkrVFLhlVgdHWHYI6ECxr3OXcqtsHqM
x+LZF8X3SPWG0F7zA8OGC6J0mJWK8A7Ccj6kZkbooPEzwUxCBZBbcl2CavUnY09yTIbHMJ83iE9Z
J7NKUzD6fCMuUQM3h+VRX7duuscemjMGakn59oz0VHrwB9uhfmq97o9qGUdPVANojcLALVHDWMaS
5uoeuRK9kyb9V0DnbFsaGGFl7myFR9FZmWTUzr2482rEG9Nz5lNrtNahRhNHTsGlqQHTLVL0WSP2
J5NQufntDat6KdqQ50RhPNG8aM3CjhhyOxPcIkW3K4c/3vr8UAL/IQkIEIc5PwjDHk4+Bpa5zL5j
S89YsTCg8MrsR2SyfcTUDoBf11+gClXbcIA35tbp/GDzhw2SBqln3Lh2wGX6L48VYbW6vedOrw8Q
rbpVjMEKCFt1y5Jwukb2G8RKRLfSoIsYEJ9g2Z/2qQesqtAb9d5Y9SMlyq1pydDOU7+/O8OsofVt
+2AEqhfB6tpbIn3IRzxtUTJDgUgRAPnlHSlHd/GT5GkYkjMEyxKGJ4KXGBoKivGMWBy8duktbot4
byXNU1WNlxK40C6N560DO4wZSp8zXi1f2KLGmzlhZ9YvplYyFH+ZI26aUbADhxK7acf0BSa54iDY
8NtRyXSOtc5M0zqUORX4TGJuwIR31TBA1A0lNrbQHYChyYyn0Hw1YnurM/LauHgZGPHF3Iatd82w
nK0GpB2MreTMvheAkGaJNRPB54iRNtQLw70QdrNGsLEdaqhrQyuZonRTtUs8qCWiOAMEP1WkMiBM
y+tAZ7a3wmX2OpEitwKyxPgha8It4Gu0FMcKO+oJovylz7x30Xa7xDb5k7tbGZVXFclTY3SPBoUg
9O3zCF5dEDRlIFrp6lvExdJCSdVm/QvsFIRWW3Bw1yMTreJbY2SvIaNaFcRaoQVCf1BlJ3IaH5v+
5i8cI/4TKpbilwKJ3aQAz8l8nGBBRs8dPQc/FDwvOQZYSUbL2sYXlCXZM300koiQ6qBqLgl3e4Vj
KPBnJLAU+MHsmJKlq7vjX3trl9n3unf2blZ+8HIGGlO0HSk5QM0mTr7s7HKw+4Z9tVsPNGo9Eiya
ZCG6DYGQ1+WcFn64Nen3Uj7FBGC9IggAgF+mIzu0Ri6kZSUwet0Ln/GVltbnC1Aym1PMfar5l4ll
A2ToZ0sjvgAx1MIB7eGAemwCyld0Is8wqFEhqJNZyCNuMyT0QlHnGd0HoL2ftHN+XbiYo684gz5s
nyOYEJ731tV3sxPidHI7sk0a+2swX8m1IZuYz2eG4T9JlubPZKRrq5Qlo6MW0UlhX7oMSshO0PSn
5EX53aM57pDxbSNbNfDJ/XvRkwCzqKrYcTGJY/L5h+KkYcjrIQF6tY3+HebdWy/dk2Uh3vXoCNdg
AO+cbiSDqgUJdGJld3NJ1qWgbXH7LoZV7hO6czh0Yrl1oUL+hNCEg24wj4qScQMPcZVRoHbsw8vh
igf/QVTQ2DGCER+lP4Rx8lrXDH999lqkOJsttL1mZeuM+Pt8fEJ0/51K6C+VOCsl31IGszwTME7E
qTObX8/Ifmyf/KWqBpEtwjcvtpFF9TctHn7rur5w9fz1OAQgptJ8lmc5++WWMIetQze34ylkflJu
aK6zlSUUMv94uDo5cFoCKva5Vr3qkcPDp2kJxUruLhQETKHep3BCosD1+RHOYHSCY74OZeSttQyo
y/+iHiLqgbISEoX+zYD0Hv7myqQYdHpBqg++dlryVaVUs9UpSitkpPvMG1CBdBZDqUvi8DhZdW8H
dd+cNO+jVd1wajxjz5AFWJcXYqCWcb7BTfvZod9ZOX6KGt3cjFKNWPCWY1JqW+xl9WZqNfMQxhND
DbS97qTeUGNTlectbOYUXT+PKbxdthupeCfGDu2vCxAq84mgqMEwbn1/RsWk/BSQpgxhfmuPaVEf
2jJ7qxSjVWMqis1I32FooCZi3OcrO8/0bdTpa2ZhkqgPhcOP9C7D9ExoOJRZ4N/so0SNuzM6ZPID
drGV12ZHIrt5qyowNXaIoiuP7G3VW91xmOcD9KGW+dQ0XjBoBGNbnSytLT7KbH6axHOa6iEkFmh4
JVZR1HZajaUdK2RZONbK+qcZ6MxjN2SUZPXhyvCGI2fWu0D2CisUbhvySKlnv5bjnFRBY+i8EZUk
1iFtNdTe8dRVxquN0XdN6HazwuK8H5ekswyxLr7f2WgUZCmcvp5eQC3vkuzEaOdhNmxrL8ORMYML
dKsrnc8KtlfSVMO/gZmwh4Okw/0HLX9MSIH/IiBi1bjTVznO/c7WMggnGPKgx9M9hDMqF83+dUCy
R34wT0J/aJDpBHLB4euWZ9LCyadERD9Va3JFV/o1HoGLZmNmcobgapdyOU5LJIulyWQkVnGN0A/+
Fym2r71t//XFeKKtdy9lGm/dyWZqmCGOCHu+UUkBsM3wYpz8sBgPUZYfkSSlN5B0/7yi2HUS2ppm
0YHHZvI0K1PfsWStSZVEMDb4DZcSQlSDrDizr2AOEo1S6YtEmMgBN4wKBpghPJC4fA+XTgfBFh6T
ZvrlhnhgkFTwJOE4haxcQMnkWKBYMLSB+SJP57pv9U0JU2+j2UW60yLpH2edwWdCao8+aknQYtDb
1QN1qTEDBCtSlPpZZ+1MmJuAKB4IT/6KCE2ioQRvO/ykbua/ZsOdMao+MKJmsDZgFpsPbuKdMTyV
R0T2BmQr+1/OZgeMX0vc8tgc4Q7Jm62nfzEkPth+7oaOzGDrSwWkowFTsGK23zQL9VkJ5scSX0SR
xVz4YNwGZYz7pi6PrUEQRmWV9rElO2G0yxaoR99ta2ObgNFgIZfAH+cY9lg4f1B6u8d8auvnvvfo
pYgcrKDsLHLNhs8mbC95GfWXlj4filwhNjiUgqwoFeiKBJhymT+FVcVFtkAXxniBr83lrs9ILPZi
/89VnLym/yqwXR46CsdDJ5sbDecty7D/1ziZdhTkkklJO9hXk03PzfPoYOqOVR4vS07BisgSteC3
wDF8KiohUV6Ko0eVx3BNPWbhqIJcs6gX3E3H1hIC43fS5u5pDnvSEDswtkZo6+vcAMZo1YxMwwwh
2xg2G3JXXh1ZmZupmH5KAA2Q2+PhKGmtKbjIrwaVif5x4JdzsaxTf/jViUFfu6blBlFIE+BQv4TM
pdYwbdn1NinlAmCH1LB3JXwE6OGxt8G0MazrYVkCL/uwmuQTONxlf0waUG8GWgpqw2y++6ApDzWB
TnnC4FalSbZp9XLalRXb8wjXKI4dVnTMjJQicYKYY2vlsGNZF161QVqxKP6ahhCoWpIu1To8UUQN
uiH4G/3fbPPGkvSYdtjsrQhXpOFU80Yqyk3CVHFYJ3taMaaZlkgCyBmCZO7nHJ9EmkfqHAqU9w2C
hFXGWrAfqU3LrL+LtFAIP1GvI618xkKiH7qmQK1BimQVm8aLhe8xtL0/j6BCMKvava96NtoGsCA3
E7uQL+h7+XAMZ/SbGVDZIm/e01le2ihJX8aZW96S3VOTpOHRyBVblRyZFhDn17SkClcl6y/FTfnu
VoTcwRq9G0g50GnZ9aMLVPGE7PSlwllb5vNb6JVnz3cf7FH+5KPOa+XcJ9JnvC5kduk8OJQIa922
7vw/8DQNQLnPXGDxbWiNj2VIw9LBh04SE4GBTHVHET46tbgNiMZ7+11LJ/gLpVj3on63bbWoa/2f
uICtBuTz2GiTseod7+Bzsq/wUz2nGRC/5Cfsqn9J9Ec4IQBpwqvtxnvQpukd95kRCgTkEToNfvhv
piMeU2HD5JoycqloMi3j7vfGsYnrk16CCesaH5FeBddcJ/vMSv58AkBIV2KPhBBwjv8sDpiQXe5i
JvlogTr33ruRuru/RGdkizb7XU90P0gb/c9Ix4M+ZkfPnf4J6UKtAG6BvPyBBuh50OszVNcDGV7n
Vo1P42dLkiw39zythuZmSheOAd6aKv+AvLyEbxCFHvvcJ/xT0Sbftj/c5gxhokAx0fsHKmUsyKHY
2lNpQlRLERKGc3MBphLfRMOMSXtgU2V+seW9sIWwXzGJ/00KHYhIqY362lGXfHAQy0py07UlL6qe
diSxsPNE4/PUx/B+YAN/Ih5G5Q6lAziiTZdces01NVzjjFNjA6kbZTQNGgx5fNVMKJSYPAa4/nwq
sOID//tKs7R+jTXnNswfTlvrmzkF3tUl6B3kAPZ4xJfRuXbyJO0lM27A9Z2bmcNMVQJYx++6j4Tx
BXgKAjeWv4c26s8es6WzaRjnwvHaZ3zVC1k2AWwkkzaASWltZqwnAxtLiCGZFmR4ATYOecNbN/L/
ReaS3GWQmeiyes9sdJ8AiUCCLRCtHPPdiHZiy/ftQCFn6aMhxK+jBi0iA8iMjAyFiGBnhCzepwo+
mhuDwI16/zqTprzr3IFceN5eKJr5zmSNGjEZwZTuz3voeQ+wwiVLR6pQObXblszUo47lxtS/m7jA
QlaoFNRIzSQoCQObwSGIH/s1Gi5e1zVLolOzMxU/LiHjQ+G1fFuc3xgsHayWekhaoKtfEjGEGyOq
j7UXE/djW/9qYPsxwFSvF+2uj9KYKfBMqVew8LGLwcWoRmda5+zdCk6utes5F+XC/XEsMpvGHLdb
QRh6OibvrvxjTEt2w5INZM4IMhPZsQBaupQhek8KI9pHDnaGKnOufsoxkkakoHb0yfhAwjAZP8xw
RCM0+fEJy1G7JTlPLEqXkRzWG/mBT9w1CGhKTduliyHFLRrvMABGDLrZs3ltcV4JZRw7j2YydO0b
kgt16glP2dZjsq9LRvXCmI1NTCN3wOAP+CkibrXqFId9Ay/PnJyUVZQgZjmJjMu4atFLruNWzB/4
MakjDF9h1h7LA7p/XokyYupJqQLjbTqbMWR5e7K8Vz9kORtjDyJNj1LYqfTPUTEG7/r5t0+nu+oz
2Ksj5CTccc+tj7kgafAgugmropTk6zqekJEkJBIOTgKD1P3qBv77plmKNdhU//9ldnFVZvk9mfwX
EeePFH7MPvxpPyCVW7O+ehkIawO3SSZzB6e8oyCjXHZSsoDzGrZpHAnMgrN3xedAPGBFHULc4z7P
CIPKGMb1Hbgfpgn0G3xB4XkDah/RPU21c0beHqTMOT/cRSkx2X85jatngm7ojc9wtNzXwbXYCVpA
v3CouSL+5YK1OlQITe39VaGTr1O03yjf3wUevDQWSIf66qdsW0Y2teC9H8pV70vmBtlT5SUM1WaS
mwfS/RrL2JOhhSofNBA3GlFJsqcXRlJ1YMF66VkzHu1OvRfSnhlYISj0fPlMWni+rX00JLatpZwK
v5FVH8jYjtZkvcZbU/W3TPPNa6wlJzD8FWoVmH3VCE8mM4HN+78gv1eNBtlzpBFFGRDfdYRXLC/R
IKX4qyuz+CKH7T7qGB0mxmWgQY6OBsG7TB0sSv29l+3JcMN3Aq+LdVHGe54YH1iuGlZcV2xrHfsO
lvFoU2KyGSEUi2yjQOZTCXsisoJCCdxj2E6LCbsHxI4NFwIRDgZrKPRqnsmiGHV6tKx9iSb2iqvT
2SxJUuw1cjpyCVR4b+JfkBw7aTksYWIeIXYmOgscMrFwxWdfbV6GJNcg3Z6lNgZGS1YJ60taJRdL
g4aveafrNS4Tg/RmDElbX6NxSMNqjd472Xayv+ot/owkbZKtHHiHZNX/G+3tWMu3WJooGB1rm+s2
pEYm7lzxIDybxuLkgVwwOXlGsDMRDblT3ufc/67T/lWNeIXVvGN7LTBOcr7w+FECTIgoGqP/rHFb
EjGOzT8zWbRHJQKulHtLM4FiJ019FwU+JNuL2IbM9p8VMxFEyEh92GionKixBgj2ZfLex8W5MU5j
XT/JYZopHRk9pLSERadt5ZzftKMzFZuwoyc2eIJWtmb88/TqzZL/SG9O1m6RbhsrR4RetzhvB5ZW
/Xvq9Pj8UiQUOqSkuIFao6IP4zKglQzBc1HAkx5nQXvrKwutpWoOw2Q8OXr0jjJuAN7512Ul/nYQ
BBt2d/cGJSMkuibfJA43S4K50sy8J6mnHyoFfSt2CGjYSsnmTw3yL/QazJBoOtRkVYGBoBPPm/06
tKQtCJP4M51BUDFRNJeWBXB4gi6fs4tpFMFZifvJQu7PYjGxSlN2DAAPvjCasynTH/K5P3aOTUBJ
p+EoYtPMyIKGYZ6fmpTJS49VimXL1xwz26hjeE0OOzk42NgkIiqtWg7GxtTFqU2Nb20W7y397txi
ARER4sq+yx5zx36vdGaBXYUUYzqLWH/yZt9lKCnAv8Tamzmlz1CylQWDgwEDQl43+jdI3pqunw5u
9kygwDvyWnPL8xZkJMEClGw4gHsjwAlhJkyi92NDodjNLuEt7oLp+kiZD1/5RgNICZS4s7ETkfye
IuxkS4p7Nm2QsXHJuyVa5rF9K3CCZKrrT6LH9ZmwiZtMQkOUTSxx+zGg1yXc4oHXA1vOBr8WujpU
gSxjiBbx1FsLDr4xTy2k6C9+li8avtCHrnW+QLR6hyStKFrJemPvbAU9su6AdU+QgcLKLEUdA9WH
wTTded2LKwFTZsY63Cyq6b4wTn2/WKGACQ/THKktXeq5DfNLAT9qTfggb+R413R/DCLiG5pmPPsa
PkI3IxEW5yTYlcVCU7Auap5ZZfwxiCdNm3HAGTUvoWgwM2YILxlmIrI+CH6J0AhlYXLpHP9vjBfi
t7hrA0EfusxvMyUxuusKHRje26PR55/4PZjUUyATr7JuM+BmEQjZKLXwpc0vixMsNM1ny6/SoGP8
P0PuCXjljUXHcMRNv7E03Di9yvttJs3vATVPHrnRfQRdl8kGrlHU3VPdveWQH7eM+fCKDRjkYdxN
SQ0qz7KZNeXH1gZ8oNhxICE1eKOcdUjxeS6CJm3+YkkzlUXwL2LUelQc8Z5oqQX6NB/jhPY8SUBB
1/9Gp7/axcln8bY2mTmsTIV9hVF+sRo5WtjvACBAx+ihxCCj8RL99Fb109ZtenXj+MdT8oQer1+B
3vrwG/95aDj5tSm71slAHB7jtEQazC1xqTt41y1SmNnPPGL/rhaH2znqnW5F0TlR4yNEcojlahiL
ujo+cALeAp/epXHQR9oVOcRlM7+NYfsVpzdNGM+TGQHQwRE0TItK28nPOWPMLtK+iUj4v+eBMMvl
6BYxxu6orgLepN8YFSGD8ms09WTKgt4ZtOSzJlg6w9i5tRnU9lN2qwYvAa9mblM7rfloBiSyCxYu
s15DcmCHDsVO69aMslrCCNTA9rnv9LNuhgfdK9/jyG54oi2Yi6II5lAkKDzHY9+L9z7bzNz7WCgI
npUELoDLD4HEBGBwXHK7szc7cQEHlyScCWuh4vIyDQs0EzKAYr3ok3kDSb/dpixg1qUojm0LXodf
XVOdfiLZIRjdCEjDu5IKS+SMqq7CCYrGvdlQeZavcZE1Us/eI4rWU+o5IxgjaKT5nDcvolWBL3BE
qujVwnh/LHLLC6IWEXhUNOUVp9ONOtcmLGW03uyW7R0L+0Y2yQ4tF4oFvdSPTS0fEyucLr6jNl3R
tv/KTkf14zaIIzlqtokP7L+o2a+Wlcky25YEfxSi2/l26ZEUNC3BXwXb+UXX4pGnyivaYDq34+6T
Pem+nK195RENGWGER0NecKM2MPc7KJnrrqog5i72dNt0jzUBSwhKFeRlqxxOdmu/tk4JCUTAGLGa
T11P6esFZwI8bm4NENBb9ilof2V8d8vK27vGvGutiPOO9JJTl4zxKeyjszUcczsh5rHKjglCCOB1
yDFRGtkBbR3p3diPz0yj4HLI+blPaRgdo2o35KwkW3NhLdJW1w99aB5wFdFhFVIxuIr97dAXOHvG
Jj0rwkfWSZHbgQ64kELC/sA4F56TdnxqQ+xmtZT940yuSer7I2hu/i7KHfeMBpP23ST0l7Bmd8ec
o91j/TOeaBfQOpZ/2cBMYaZBbhO5jyLPuA8DUnGjkwuPuiTNVa8O/IDiSyErHloCMOaie7S6uN7j
I3p2YyYTkQ/BICmQE+AhSE6VIy++GGjB8HesNAaaW1KMxCZ8z/wnFeubRQ0xsLTm0uwCOCq8Ch20
QQ7vrVs+lVMpmOFRfc9MsiN0yCV9hrDGN6exkLMFlLAPXlh8WCPd2azUn28h4tH/8jA+Nh2mgNHj
ZYm5b3dSlBd0Q2iUbWut6Zgr2jw+JcaRx5PFR0KPMSLzX6mue6f/hAuDI5Lr4ZJp0Z9r+efRH2lI
Iy5AbyTzLjHtl9Y+ewicMLgzO8mAd5mD/tVySUFLNR8StKi4IQAZe6RkeB89UHpwERg9WuPotjMB
MKo7ZT4xFZqdTasw7zbOUH4CCWS8RiyMcjD8gP8d46MM63c/A7HlSC5IA6zNd9T6F6uCk6fAqBgY
Loz5n9uJrazkry4ZQ0gSriREo103gWwonSLh24kSYkcZlcHKYISHhDPNxEFFPKdZznZAGS5b1laD
by+KmduTVno9av18wrGo1m3eSgaG7e9YOAB6+simYxmKzUZFtnvpjFrfDXH+w6LLComPMAsGOAKM
vtP1K9y0jC8Tcm5bP7w0S06LY9mBV/Tmpddtn/A3fdrUk7Npaxh86cJ98PdtgjwvYdMYWJr+bMqO
hauRIi8xIqIsREySLbZ80zfRwEmib0JDI4mPRAjXgK2Gvt8JkjRzMfVSuEQ0+Y6vy7eMGOitO/pv
te78uIvWQjlxc/AIZW0abB5pg+BC2T+elO6HY8ySNT6qZxlRYhTCA4mp5UfTq4egy3JEqMiAMHL+
6LYeB4OS35UfD7fMz37jqI92fh8hmtSz4QSFva6TOzOeXaaEcdHiyGBDoxCgekMZiMp4S6alMjjZ
YwkFV2vLh4GAywsia8wx9cW32Trp8sQsN73UbtTwWmJ/blO16V33OGeCwFPbeuSPS1fWMPGHqXVO
DEOt3bZ/txhztlp2Hx39ZcgsRktaxAYx4yRBXHFwqjGY8gfP9/ZFGb305bWdwm0qB1q1lrRPzIRK
x4ER4+rHYkyudcx2kOy5lyik4I4pB9fZomF18qNNOReVPo/U6N4MVipsSnizHe+EDnNNdgFLYZk8
RwOGlnoQbxGCNlUZ31RUxdbUxJNC8L8mmaPmIk9ORtXAUBfxZeiVsy8ljWk399ndS8SepePjHEWf
WY2nPstR0k14U2INW1NFpKqb1n+R0eME8Fja1Did2KTg+GA/awMMqYf40tcuo3j0gXuvrh5McMM2
zo1TfjeWVD8azwJaabwpRg07WDKngWME/7Mi4LG/Oi7ItVDAnaEQ85mTrS0dV4RRFdq2rv2TqbNh
rlAIIADF+qCv696pd2VUEZHn48Arh3BfMvxZSty10n6nUPHR4b7jwEC+Uufq4CcV0q4+KOyy4/pe
/kLKyqqN+XZwCa5t+iZk2XSJbYLWx+0LLpXUXw+DkLvFrbdRI5pUR5T/2gVDNZSIlSK/UCupmpd4
htAhEmfnZUj80UZGcKzzjwGEDvI+mm6GEZ+ehsJBzoI4TrAkQj9JeDlT4z2bE6yjKjduk0sZpXAo
zKxx0oeZngBqRewSj5R/JdMP9haAdDV1IdAR5HI5swvnoAA+wo6xf42uuWCsA/+XFexPhuhRGyJ/
Xxv1sR/RVcLcYLbPlE8oHrIKBHVs3j27QAQYyg3nGGXqCPo66eC31NF07XGYrOjpqi0wH8qXNN2B
r/5wDZ44yrNfZ3Q+bRs8HFvMFxRRCKbwHeqThngY4g+1sTwu/2O/gg0KeljYsDGsBgSx0cWPyBwN
NbqHju+BvYW2HdOHMcY7y2mpAqSB+sp2/XPSiOzQQKReM25aJ/lYnimWFyDuorW0QWA0wz9i6LRt
VAwAd2tm6lQrFdkzyKDywCc3exujes2hl6PlfyKN5IglhqgM818HHr1b5pD+0UwTxOCjte8IT1pB
orgbtKlMDq9Oa+95q9YTCakG15fiAgTjy8LdRlDABs3eVOhSdHs+DYokEfM17E3qMJuVik5s1CrJ
yQhJj6Rcfk9OmF4gM6cXBhTcrJgjADreLEhmDX3T1iawDcl/A1y1w7+58OrXZFMlLGB0iEXetAzR
nOmkFqZ7WB903Qb5ZlKLFAyaO/dNjWLD5ncrXT9fUcXtJzDTzFrZxjHsoKQ2H9FzWiu95a7wqAyT
ZOfYEUl+ZvKJmOZRVB0NWN6t2V+UWO5Na+Oi/lo1/sZQzbxOYaIGiX9AQ8HE3ycZhPmNlpUbrQUM
mvnOboHhGl75FGvqx6tZ+FXN3YpIXFFejV6s+kxGAfPE0pFtlowl5m6LXNy+VCEpv7ImTnGUKVVQ
PhBO3ZpfVsWHV9VfXmiEhygmV3NgVqt6npQuBguR1ee8kW9mNDw6OlfK2IA5Evrdr5onj1GhWcyP
pLLhemaHomr6OkOi1dXzZ6+38N/l+ZLvrm/0Qdb7BsUIg7pqk9eTBphJHvq09Xfo9GMicmOk/3ak
HjUY7KvG0Od9X7M4nOr8SNBqtM0NvrrvFQg8ev21nf3zkJs/imJ4q1mLKS0iM6UJ38iMPGLsO5YN
8ODGeFMk54ZlSeyLe0yI2shYmqeRpCHLX13KEyt8j2PZHvIarL+fo0EB1JDTyIDx6Z9rXJPxFD/G
RfQ5ecR/sd19RAf+bAmPPPfxJyy7TWKII+IWEaCgZYWk9UeDVWQYkc0N6dodzfmOtOgrz9VGMvHh
fW9PZYP1xmVCWMyLlxfQvFlkZBYW3U3w096xGaefAuawNlziAVjDnjBBZcfOAuY22wxNTL/SYPgg
F/LqieS1Wk92mqmNm1pzjwpi6S2p5GZ0nc+xJ+/Y9dADM+hBGSQLiugeYUk5jWc1oA8HLZxvDYvU
RuUOgUFjEoyftR3fpUI1J+ajr9Wg1vRdaLMatRIN/kXzi78FT4oG6VwHmtRWzLrGutkBrGAC6U0H
J89fetMOHirg2U9VeMXnBLGEpFliqlFiTQYjsdPUlflW1ExYi7lHzcKdRQqHTXYLhrdqOiVqqIgY
8LbCNky6L/Btjam9kJ8er0rzM221x7ow31KPJ4HYeAQfnLaiG4J5ZL0FsWw2vGLjDlW8BYj2kQjm
fWOCkjCNSS7MKoLGPTS0LEiY1sHBwakcmE7sHaTwjxhrcbvogBCpKNd1SpUWZ/2bXOptJQek0rTV
DgNYZGRheCGYFL+D7MhY4A7v4gBMXn2upz7c/8feeSxHjrRZ9l16j9/cHQ61mE1oxWAEGRTJDYxk
ktBa4+n7RLXNdPemx2Y/m6wqq2IWkwG4f+Lec5Vwnn0r3HdzKgEDRZtEWvU6MA5+2NGS9Lx8GU4z
LIDVaYYscJjCYe+OxqnI/PLRROu5DWfOdC88SB0k2wHlBigt/VC1lbcWEwppN6HRH5gh7QqytbkK
UsyRk7/tEmIUCi+K14NZmCy8wI5rp6YwuZ88BVYSk+6mhNa/dfOs2NbC3CVpS1HJfG+NRPInu7H0
F1eGwSSul8aJLLq9bFtCXe4xc2VLTFwaTt+cePFpCIbPqfXDTTjU46YuwZvVxoDGLx/EwamQfRI1
ss9RFO2GmkGURYq0ZwwXZB22oydEnYoZN6ncu7IC0w51mai9vohObcBsUsvWRi1vz6esw+t8fy7Q
CfaHURgc1E7+C7SnPrhR8NAq0AWRfXdw2+TE2PVbBdCOQLVvr8FkWI3ts9GJH8MiEZqj/Uv6PU5T
xulqrMiLR2y8KpA1rU6BEw7XUhMuGHR8CNXJ6gg7Ckoy270JFW+MvJmDjdE9jq0aIyfOM/KQcK2X
UJ1wMB+6kZSEYJZEgdSPkrHT3p7dlyAaN3B+/K2s7XiZ6RO69+Ec07V5UBF8qpXI9+c/rWJrZNVz
gUVroNOOxHNDobNCn868hAJ+kVkGc4THyacOHiLLhraIBMSy7XPEwbsWXfNu2/2XCNtnqn9BZPpz
qbI1g49s0yOQXYRIB1Q2pOhRsHJ14PeWyMJhFfonYfUvqGraR37Pp0QvHaqbCL1Y14LedSKiu8Jx
rvYl/RrvE/rAgbmEJysELeQuMNfZ5kZ8dS3zxZ7ZQljmuBx7K19+TqL+awKhNb3w0Y+qYmf39/RF
0/xkPIE+vSrDp7siJNTTp+SPeYQKyRoXXcua2e/OmQ3mLGF0szL+rN3ovs6oeHjK1cX1UMgP1VXf
ze2ICaN1bJfEgY7+X1jnM8nUPywf6nUVnLsZRZaXTv2qnFG+s948U7mj/Jto6vuAOIYyTGySVd/Y
LXz0ZvwZoyVDuQ7VR7AyNMnSO0xSfVjuaPK0sfTN4wga69xBohumJyse4rMxb5rWZsQezB5owqZc
RxXfR8SVugkk/1/QwMc0QB4nZbCSMEcPiSPu1q+WHyR3N3QnhQCxHGPKp4GlSMf8jSCG3nnhquuX
ekpRMsnymGMe2BPUyyyBaJtlbE36iIcUPkARXDWEzQXn1Xlk8L5JK5Q61lQ9gFh0d0lJqEPmig/s
StVjnBprmYz6K2B3b1XNtXYBn7n59FD0ZHUrBvrDEMe70e5+i+p5IpPSQmzgwqKabft7mMuC0sr9
wSqtV8ru3kSXXqqk/ZNXAP0RIV7lIHghUBCN5bpT5GP6tvdlWe5HNeUOMiWeRPbrIUc1VR1LOo13
v4FctW7ghS4iVx/xOn+M6uITt0CopDksVOMsYVx8OcjS2MGR0WNkL1l36uwQxTjAg8bHd2zk+kn7
ZrxKJ+6ZJGZZa+e52hU00g5Y4U94x6uWY5BL5j6NsctnvATHyWrOdcfpXyldrSpWJ9vBJZlsLud2
mdfqJxFsZwgxwGjRz+7DyM49TBgB9Ege2AwiQnVN+yqTGpxm2TcvRWZdmqLJDp1thfDgOVBQCjyn
ZtcCzBuMHdJ0wKWp07BKIxAg6gLzYOssWbGtHUl3se9+k+nbdKQ+NkP+W8yDugSILrcmvSOo8Zak
G/OZwGwXxV/62asY65Ukq1W0mIsoHjcuVqlFGiW7ONJH/AMXco7ujME2XU/qz5T1e60xaM92CXRP
RBe3tzYNVPmFXZf9uhD2TjuWu6+Tp7Z0upVP0hbYG1jo8D4FyaTLDjz7EhsU3wps0Wxk5GYF8svF
Ab0eCxUzEAa86UfvELXGB8xtKsfYQbM5rQuQt/Y1iYpLEaW0r8pHTZmSmOAhi52cBg404Z0DaAEq
ZucCbDw6SdN5ALSnnAjjHDcDEXVmcbTj/DHUZXMahzR5VtX4p8M3PBQK1syqjQPINLHT3AVR6SpG
NDCy81kEuhH7Wbqvw5hdpYPIdYzfzB63aDKuIfI/ATYDJuI7m9xScqtV+2iE+a9HL7ZhwDcpfQTe
Dss6N0nLGJr3lIidNdvXk2kgGKIGUGvwOIRg1u2TFH23rx/HKJjPTpvrczBIsXVwf0293jGtZJcx
4jbqCY+62zuW8VgOFxTe96TFeh3nfoyryKuOoc5eOlXekqDNrtVQrLOg6S9ZblLDzOFfS1u8Owjw
tpP2oHfSulJO0AYVOHnPvcT4i8wYqYyctr0cA9JMOeIkWyVIwZjVgi46FZGaVqUABpmHKiEaK0B0
lOXn//ylsYMLWfYTQXldva0dItbgZLbLCAXQMeVA6zsrOZmltw79xP9weBdj7TwDYQyf/MzojpoQ
gDUbXFBP6S5Q2Z3yaZYXY47wWdHfB49IKNw3LlxmjT3fGP3zeM5A6bEg8Op1OrRcu7TQh1AZPwzo
BG5XAruCKL8aZTEdesXu2auCa6tU/BU2OFXi/mJXONnb3vzrOac0AoOTWbLc+x9BlXwS6LmnmS0f
bAcNn2XpYzKNuOkL9VNgjYbEi5KOz8+94tFSvnz8x7yNHrwjfMG4ysYTB817sLTofDfSIB0o80rn
qHox8GkWJpdxN6+JOJyWceF/9umcn4Mpv3iGx2wjLXIWn9hBK1jMrnabTSiM4eANrAPZVSQbqgJO
yryxcOARgSFgqmARv6P8UvkQ0+dDrc/djZwKya0inLMXtFsc7NtmtLcO98LfEPNmPWe7xk5L1Ox+
c/QnLPJIh8+sOtqdjh1McF1WrRPGHMSHoi0oIQbjgR2bPQI7Dj5887j67wtA13b2CuuEkLnatrXy
n3xyifCb+Pbf2bwh8V81nBZHYcfd1uxY2vV9wOTLNZpNGquvIneC98ICH1lmZC3Fev4IjMbZ2Gnv
k8rBocLrSv5RgpDh3gl6wiSdGaW3kizKWbC+aa88VnnaHai7q/2c3v0szEe2ZfSgYsO+zkO27y3I
CG7jb6aEk16FITme9NdDbz1UHNcP9yHXqk8KumGa7m3fKPMFRmiGr5B/pC+BQjGnHQz9yVuFpmqu
y7Qq0lWVoDFMrHy6SG6KdZ+7y2Ya7FNFQxNCjSriHkpWjt8urJqdYNn5Eo/tj5iIt0FwTNhwdySm
A7dUNp9CZZk7zckAZaNbISEB1jj9oDQ2j7Zj/zTyKSce/sInfegTtFJMmZMdav16k1hkVqMtQYuq
1QPpqiwsq78M0EklbyJxKoN4Vfa9uXLGnCiLLiIEkNIbW5nAwozCmZVatukgN28s924UysVVRCFj
PSbaEDairUIsE1bkgDTt41h60TYasFbMQ+RfOllsUpJjt6GDM25uFwVwrQod93PXpNdecoCkVe8c
msg4p4l5bYDXX1u7zXe5gA/bcVpigoDaRM69lZLZDWB60+Xnf36QnClM/5yAhg7BWB32wUMUh3vH
6sZjydxC5oRo4hjmpJpc/6Ca+VaP7ab1mN/GljXtsrb5DMLhNWqN6qlkqL+M5c7Na/PqsojehU0D
BwEF0cyC96UYIECR6oXksbfqvcT6uGdrQA5CXauDAUB/4cjOOSD5++syxokGX11Y3HKLDKTqoeEt
12UUaXqeZudL4pOKAe1JGoHGHBINdCJxt7gZ9VZpEi2ZAtT+bD33dUtmbCWvUXnMGAf8YVfk7Uyk
VmznCeLVpbmJkruA2QpXsGK+y2pYc6roD2FHZNHUek/EXAxEE5djDXUVKoL1ZDgI5gebvq60qToZ
meWqLpHpUmXZRbv2CQG8q9kWAAFeStRyazkAzCGNxi/CNzBg42KeyOSFSHTyQWhe66b4dS3UXmGj
2nXqBh2kti2Z3u6xHqL2VCKYQGSHYhI5frSrs3SV5B55F2n+4mYNXv/WASI24tZo3GUmZIddGLGH
qpLxWuJeX81ozZeyan8zp0o/RlEdS3vNXT+eJvOAebrZMAgOVllE9DK8L1I2xBweAIK/WspHT9G0
YI0aXCM2KaunfDLSPVqZ17rRzrvtsqLRVU0Vc/9HR70OELDeoqhRx6G272SnbxLmxpMZNctZcY8m
UKnCIFgb7IX2M9gG4tKt5XNOd4LC0AUzXfZXZKn7AO7gIiaCxBN2SKCTfELq8tIoHFiWyv8kYiay
LWXsY0zn1HRXlnwMGvEYQHLxhd0smFKmgHPSv3lH2gvaIuLNnfwVRetD7eJiEua06ifRbVmtLu2S
UGwngNYK6gcDTIu4tTZPxbyrHWsfYp5fOz3wGy+i0tlnk8PJKpkmNHNWbuqiCAGVPIQujKM27n/N
ptvn/XAFPP+nc2uLubF6yePhwyRsdJ0zIsyCuyhAvSeJdQoYii9MaNYb5viuxs3OLR4Aa2BjPiDY
q3ngiv6KI+Qv/1GP8pCi20SpvGAUw3dtxNHeNr6IlWPki7sBUlZAa4iwhWlRozUIu7YnlrYucUkx
XgwT51bYnQFYyrrpaE7XunrIqjsHATwYQqrHcAD2MwmBWyhG8IHjUu1nBWYGU266km1x7B2mFG4p
txTc+BVHQe7PwPS1jYvmkAmT2RvUn0aj+Zm6c54RztVVaOIn4Bi13Z9G7hJIQW0IjsmfD01snhxe
3p3hg2vv+f9RHlndqu6lee6Lk/DDqxXF85uAuuP0+NaNqGhXJfrgqh9BYROHt655U7Zxdgvn3FlV
rhl+qmDXNgMuq1qpTefYr32ciIex664lHxwjoHHR9Yoh3ICVmnqTzGeiddYswtq95EJi/HxXWPe6
eRCSEDBzxsTqOR0Fma8XDpNcWs9cQpz6wXxjH6zK3gdBdnEInqC4AeY9OCEKdHe+mBds9+oUBeOl
n+/7xii01tk9xLaohTxkcxUurMYatx1bVyLhMURwrdgXhYIIfE5K3Grc/QQbjgs68NqLHmu7JXlC
jf3WqwsG5sAsB6Rh62ACODEEKO+GDm1U0TIx5riVLARRJ9U1+rhp6keYcsgynLZSy7JlfuEUUbAr
7wEI+LsJWezmZBvVKl6UZJ5uxgTPpicRQOHRGqpqwEHoLWlk85sejc8q08bBpRZJvNg7NYQxPt53
UWpOyieJZtRIeY4r37vkBuvisHWDp9G3VnA5vV0zBFcxpayDkFAPSa5OTSfYILRs+6JhjNcRb+sI
2Irlg/AvhB14SOUCks9S+w/Oarnj6UOPnLUXqri7zYPpXntn8HeY/WVt3GU3dbJJiClFFISkdWxt
7ypbxNpMF7snR7OZCu2UkEYSFg0Xc+LcY/9p6tS9BQ2adXSQibfxG0WlVjnnZFQvjCGINeigEfY4
smJN+kUhyq/YL8XJJhBrmRcZwb2Zb6yCuQx2fcH+Kb029TVr5/J59IsvPzKRpnZfZvMR9ukAiRE3
krTX9DbWY44n1ujDau8KTFtmj45mBp/Sl8V8YPD5Qh+ZH1If71csaObL9zhX5SdZHys/KF/tNpY3
Cvw/I2ETbl1YR9XSNjHDvIcmj9au0D4znq6ueOmxLyUMI2y3tY5Bg4PCaDBe6zswK025MYfmOLvN
oW0y9ZpVA4tFa+ivJVloyvG51IX8mOuK9e0YYgasrLWdmebGsMxkG+awUxlT30MLJubukpCgOr7M
VrhzRnwscYTztLFfBaxZs/bplV2gYrl+KweMCWMG6kBCNmGGITYhVzDt1Ul6/m4w0QNEYbgCck5Z
zPVCp72RdhutDDwPMfOjuxv5RSnGAXk+G6vRWjJYCJYwSh+CnHCr2bjbegx4KBDBFkVyM/Piomsp
91V9x+kH1s6NAFC002CtuyOBd9MmSU2IgZV7UZxnKXOqqe7+zJ2zrifWEuhR0gXBSu8aSuCC9ANH
7tsaLR3quU9MngIKNV7KLHonspMDzICpZQt3wbnDmrQySXajfRZDtgokurg6RsboOg2uuJgjyWX6
0YUno3ExP+u4WAt5m5XFXVR+uRnnl4RnQdlrT/spU9cILfOqrGy11tQSDBpIGIK1Udr1xRETfkWF
In2yukPeBcRcDCHmNGd6zgtKi0ylayum/iJjMjlMKU16FbbYZeIW02jC0NMlU6+maqABSSGrDO06
1h7CAZPJc9xW1ymx2nNdL6t7zkWEGF3oj6Tg3Ler8OLOeb/Bg87ixxyRuQ2ILZPpt0/1vKFB27fk
q+6sOHpwnSeZpR6EqHYBg5wQsVnpxyGKProKDkWFUz5SqjiMQY14k6AwBt7lsTUKuRGKQewYWMs4
8JgNzmxUZpeAiDizmEyxYj4U7R0qW0DOmKBT7KuoSLjj1NkojF+awG6Nt2niyEHtQSoOUxZVUimk
lIisCtYc1zTKysK+QhItxTk66tYByeVOqflhWt6tc9ppX0TevAQQDkpFQyhl5bCV5a3KCeHE449D
rov7NWRx9v1YJLfohX5U52IIoSNRfVefvdD/de4nVURjebSL/Ll3ZE8vDdQt7Wv10neuTxwdjzk9
I8bLrhtPcVmxWPHh1Uy087rywmdM5vPSDDAnlyUmCYfCZ2VqAEZ4DkJEpQEihAklIq2JyUZpSFZD
3keHYvS3Sg0QY2sk5DW4lqWva+dglvMnB3RxCjp+ce0EBHBMJ0R25HJ0/fkIM8Zfl4UJT74fJYtn
GAGMPhxW3YwvzbRsHtMI7UTVhvluYiF4HYm6u/rCWcWNRpyC7maRk4a41kjjjumEJU7mLNPC0RVr
r2zWyEAXduW6izHU11kCvg0rzr/s1Ech7AOJCV463kcsFZPoBngHfld4lPbez6jBC7LDRQVnWU8M
Yxlt4zBgiz1bAPt9ZQP7Hd+iezilonVbiMq95X0GsZm8WXYqllk8dtUlaZH5uSJ5yiakMoFPIV2K
dyGHa81442x5DDU6UCqLVBCWOdZfbgEWhypyKsMvXmSqIBWt7QqqAaDYAbzDvcv1+IaDCOCC59XL
JrRevQoug66rzWzQmFgtv+CGRqLA/JotvkC+CH3Wb/oNrhoyk8JVNtU70xTHSsTfYAuSQyB/6IQ0
ChoeJVmb60CrhCQoZqiEUK+ogvuln5gXz3kXQfhlwTzmWMZKkEXRr2nHv6omAx5AG/Iywz6nPdJy
OLnXwf6Y6uCIrYBMwmSVFHW092sJD7VepE52SiFp4IHzDyLOLjngHjZlPaVhzl5qujuobT6/JvU2
jNBx/9EnxeY12WNY/1HziJG79m4B2Tv0Xg2VF5C6Lv6VRvt+N1OC9THZ51hXVTwjuWJyVHfveZt9
4UP7EkXxNwt5XSL7a4jkI6puKHCcX5QlbTC6K2M0fnSC9vOsZdYgyDz0bXvxPAM3Pb9X1rP8MDM8
/IoKyWyCX8OkqWB7cS8pgZIEzwUwxNJrbwLcINPzPZLqBzXfqRr8rrFHH2IONNNUjtdYIQk0Gg8/
cvBsNeohDkmn76j1VwAarnp+zoW3jSNTLRi988AmVwtt1j3WEj3E/VsJkmadTlTlI4/S5N8i2hLT
at/FzAIxpL2AxnmjcMaAFpjXqhipzvz8x45fZzayC1GkrFH1LYbXlvrGutT85HsT5aHfvONMPt//
6vVPjsPxr9WRGtnfFT1mvfSOq5SB9cWd2bndgLRk0vzxGwIyY3kWVTju3RlVOmfWuqbZ3WG3R/g6
i++qIVHQmPj0SrHvXXnfTvmbYWTz1aBnaPV3MneXfwwHzsWI7PexSlFbD5/4zh66MR6Jp4ufG9N9
BfhHyvw+U+ymO0INCQr9KKfpIYkQGQutd16BgsZS6tRiJ3JF+ulp/TIh9Lbm9qeIh6NtZQ5wLtNf
Cneu/wNn//9DGP4vIQxSSOGA+vy3/yGH4SHCvvqZ/dcEhv/8sv8IYfDMf2k8n7YU0E9gzlj/O4PB
U/+CAOKa2nEc11TClP8ng0FpvsZ26UGFKSw2CIRBNHgiw//1b0r+C3Mepj/hupKvte3/lwwGCVv+
v0cVuHCkbdNE8W9pm29R6f8eVQAqiJKCG2OnE/O1tMWrirpx783DfuB2IrwLVLEjUe5mT62ngZfO
0SGiml40vnHj5MOBMkN4bAn/Hvsjvm9rkQ1iD57zY5iqfE16wducqD9VY6HOhAjjjdNKOsB5Ent6
rEanxaqBclV399IQq5fIxMFoPXG3Wyv2JdJE3WvBMQBEhlhnFPug+479Gssxwqog6oclUoXNACmq
Bj5ZAnRja2bwRSRYUU5VBHZts0iuBtPGfBNescDjeeF+jk3xbTPtV3X0p+xN/BvOgM+jqbl5GJ6P
DQOb1AZjnbXcqiKE9WrEjrFlgoCyC6Ohjj9Moulm2bMqa+4z7InBRS1wGYusXnv8tNedkX/Tg7Wc
L+A0Z8f9qqzxlHhEjWVZOB+hXjLS6VkzKJS01mA+2qn/48hwP4nmkk23ZFKwa3wP1Zr1ErfATENF
nIDtGMiC6LBZ9AhfEe8clKQjm39ZGLFSYzCAousDfeUdoowyi0goNLxru7aYKAAM8CZYRGBKRkTl
1UvHYCgzHHoVpMlu5f2V2LUSC7Ioq6mA/3g8Q9vc9SwrFpqhbmabfwDcvnkxli2wJ6RaUEP5w4Pp
ZEdwnE93bG3QNFfpO+y52439KZp5rc3S3E5jcWSdgiZMMMYebAXbFq5vP2fHJtFXwBT9tq8JlcA7
MHTt2yySg6nTH0Ys0zoM00U/sygd8+o7GLx2VegB9xAkLChP78pj4dlxwQcdvhxASK1dXqkR/5YR
+WJji+u29+Vb75BTOrvgCtHEior+RkTjejRace1rxmxWtGnb0cIzqRp6wDu0vS6D1Rz131U8Proe
a6EomzZpapIuOND9FLNGVlq4cgmyP9rNoXfCJltw4+GMRL21CGM835Zm1xF/175vbM1YnTv+6gMt
Ocb3FKIa0UosugN90VnWWAggtgXLTqDYLA2YFB3M8bD+ZWuIht3yT9UQbfJxPOd5o9ZB8ZwNwWbq
m2sKj9SYjo7XAkVT8MCS9oSVmAeoqU8WWSvTXKzjuroCCiNakkrM6dWVpCXAB8q8mXb2GoqjmtgC
aD/bmB6EJW+KL437bqArUgTymjICAZFA77FUy13PjBCZxlX2MYnHHtoToyhh202rQUOlRjxLFlP5
2eXFA9p3ukmVvjCiP6MwbGG8sJko7GobQx0lnJJVfcAOguU+FpjcC8j34t+7wb7qScb0x5cp+42m
5O9wl83N5WNRpz9hYT53Vv8cZFSbMAw3ntvNS+TCsO0EBGsFIDN2qVOqvFrqfn6tg2fa6mFv3C2w
jY7JbRzJKQjHa5xL/Hl+dFCJh8t/ClauATvIYFqeleMqy5I/E3PeVVRGJIoM9sPwW7V+vo7moVpH
2iP1QHQ7XHY7+Ev1E7RINkxiF0rJ1/jVuJv1j91HIGyowHNLn426P4kII3KYoCjClnJjKo2YwIv/
lIH1iw+ZjuxhqPPya97MbcZoFMi7gwIulN7WzI5GGI7IHvKXzuInL4Brr70wM0n8JBVtjF5wfj3Z
My8POOSHqWKDmfjQV5vFoKbXodWfc/IHkMjjhOh4mQ4UOOBycA883d+6mbOdToZ+flLMM7wc1w3D
6w+j6p8yJxVrvHwE0o2AIjsX9Xy/kh0BKZENtaUoeQtNeNAYqf19kUfP+LbgzLMfLlJqUtGDHFqR
xH6PrRc46AuQubVaFXL4HeZgzZRMIrgu5ws6fMDvfCMZia1l77MycmYTSXlCVKhDpBsVFTK++h7P
iJInQHGAxsBlVX/DNJsx9enKg87rrQF8dtFG+k5e+qjn+jOU3dnrzXDbSQcGAYPBCv5COZDmZ8fN
2bN5BfsqzNDLMEtWfExTyHTQs+MPo3SRgfPzYITebFRR3mI4ZE7lX9k7cih5wFwiSUhKCFeF2jSo
i59h6EFA2T3RCfGnE4QVpOJoA5EIMEMzmuixqps3DYimbOOx6CiVw/C370j4dcPDMOGJhZnKskzj
QxAGKS+aAfYxYaI3tsrZdEhNFmxx6Ae0xfbBfHMmZ9+yq1wa5MshG5oBAPOI/zi4ADGoyHHhaB9K
Nso5gO+Id1Hj4Va5I2ucLUp7VsrhxrknBsr8NYXhj5Q3I6TMHb61vSgs/Ee2xXmSK3CwNV0cd1ga
gsIXRP06sn4s2VGe03wPas56KlBTPKRIJwifvog+lc+TCxkyZAK66RkCH6iIjr2XVF9asFoYndWQ
eO7GLlOCMjws8mFI5m7ptkdX99zgNhK20gAYGLRom1tbDneWyLaKDYG+1pHMzTVyOcmksDBLYGre
XjNCRqJPHqMI/UfTnaEAIcpli6c2VWbMl5jA6LKPb5VGQePjlVfRfScx5mc7Qb/GtCBD2A5naWxx
pv7KHhaUe59y5AFRwD3jfTOtNuWkjV1nD/F6Gq42DpPvQIMArSxmnUPSHUwFbdHVPkRyS9K/gPw+
/fN3MQE0+5YDNZ/1vnPYCxC6DTuvgHKIQGXv5W11c5mpLpEceTuc10A4ES0eEheipkSgg12QJ8CL
h7M3BdEJeBdhR1qgFs6NcV90uP6KaESVrDZWFU+0Zem+nZA2cXmkr8gRiWJH7zdWTcZ08txNTbSX
AQJ3t1LqGMzZvGyH6Q/P2nwuGtN5aY3pFjVluJWqJu2PKmE1lN24qt5nNscPoLGQLTIbPCQXsJTl
RXpxvcpm1Z5MUV7tqat3eHnwzWkCT3U1ltyfbORy1d0qmHrbDs/5yiSM5zn0zQ0qXwIz7mP2usOU
ZCrWcxAo//nFaiDQ9Rn9X9wSd5laBbxsjpe6mo6VrB3SshYkkl/rHM+Lxy5xVb0NPYiaCblX+Mpw
u+A+R8HXlc2Nr6ZLsx6GGAiEC8RlUDXS8Vnv0pkacULbiJRkOFsTuxZ3jqhsmmil/eFmZqa1JUz5
B1UNm3ptAS1kwr7oDWT9uXa3zeD99i1/yFzxaJZVvSl4Vza6Cj/F/EN/am1LbXz0CDZASdHCsyxw
2Grkmm0Ykbqpeg8jDDamR5i6bd8iGd9yiomYszAbECAkaa3Q6XM85o59T5QQB9E4X9jS6kVtJgPE
pwn5m8u+x+jSHukO1mT7FxznQ5/BKGaYjWnD/qh8Y2MycGZPEK9dGZE/Q6llQFBUSEaZFyfdWsnp
BKXkGObuZciQE8clpqMCzeswNttWedfK4ObNiNryUFhTsoLCvAMM7VEv1WxTQGCZCjQVOCyDB9kT
iNLMeuuGRbdk0sCtQHKpR1gM89wlT/MvTQvVvhYbLWH5dOLqJ2AHsNAXU7gV9oiBR7KhLsZXk3kE
xKVuZ8l6T5TuJpPkQoVmslNuGm5TyTamw1tcIC9fKHqgFepLRCPD2Sz9/piRg4AiCJCMvDWRBxvB
AV9YE38ZRe5GW/ov9sWN8PROKNTQ2vGWQ0PXY0/kTzMjahnC4SlCKbcfBoi8qkyeGWRQm8YXhCWr
2gv/+A0hOVXPBdlWb8HYIHNkyaWOkY/KX9c8UgKDfOpPR3zGIXu65DVQyCnm/KMqnQcbC6LM0w8N
I3Vpj/WtyDEpVBjl58b8ttlJLc3ceKkEA6g+POqaLa9MkldO21stqbPa0ubOyMy3nB0FCsuLKD21
BE61hJTHdtZ4rkSG24gZg29FRIXUpVhn5mUwIZMgLXly3fy9bkmkpBZhT8sMKZu3sxWdeiQ86Mcg
ulCJ0xpHWGdie9l4/W1qmjc7Ud+2P/60CczXyEO112G1y9EuMEWDIZBN+PuhwiVZk50YK64KJz8Y
xQBbuG3MFaQ5Br5dvwMy8RLRyTPOASmLNx+pcGDFK4qgW1GxazEqRI1l9n3XrwfCNbC+WFDLG9gY
U71gH09jF+UcXM2uqufLHKCONe1br9PnsTX+jJJtSD3ifejDbI/oeY9XlVWixlkfmRFR1cnfOTE0
G5MBEH59Szg5V0QwAIL01DnGcT5N6r0IXmzejWZ6KdSULe8/aXuOLtjVIPJZ32R3/kBfw3UA5Yqs
cVxmMEwaXR+8IAhWVpagVS6LB8NF6yWksxM56DP2vxRyhaHSVVMrkH9c+1Zx39UIHNSjCdApbUAG
QXaI0sRedn17b3GzcFMp0S2DKv3CH0zmkP7ScNJRPR1k2G3omXPMVsFGchj0xWaK1LXX8R5fMJVy
Hn/jH6ApMGcM1ZfJ4pON0EphhqhM3GwGsniT9clIgSzrb6f0/tFwrYFkLdXoUhgX7wwSz/3cnCQ2
GGRtw2VSTvGghb/3GtwvJv4mUGywRwn2XtmSksNJp5sMqaOsUcWr9mHOosekdK0N0Ct+kvT/KXwj
9gXuSSeRQ9KN9RynWJ5ZEnGiiYKdfN4cFWZP0djLqvPbI13bfs758Tozk8kAYq7plI/sRo8RM3PW
DtCKxnsRiwfYdWZcl67/KBM0pCQq2SafVjp1IOs6/8sEhrQKVMwnMv07e++xG7myRlk/ES/oIzhN
pffyZkJIZUgGvQm6p+/Fwv2BvxtoNHreE+GUOSUpxYz4zN5r475nHIca6KPPpj1Jjgmrc/u75sQI
NJCVBOd2KTWauyJCCklRib+UPgvuZK1e83jCH/HG9LeAItZ0bAfFNQl7gtPGqy/xGET6j92wB2sw
/kaVvjuJ41z12G+GrvF20qFhAsWJFCWkxmssTqv2hQuKeqpeGSF3oF21yZYpzDXm+1DogB8wH3f0
MNnWsEPi/mTxu4uD117u/NwkC1tWA9wyYgIuZKGh97NOQIDbdW2HPz4pdfSBkvULvNCe2LYx1jiN
QuOPVOIQBEQ4zwWUIN/FvBfhYViVbb0o3j/G2Pyce5xWldl883DE85wxcCedxpS5Scc2rgcTHJXK
/5QiuIw22vQhWBtpf0T6d84nTxJ9Rno9hi2Wl7OJuDvG4RJFN0TFt64ufjOcIclp2XaQ7fURs27M
IWO2y5xWtjSSfv2lmY9BURig14+0DHn8FvcI+8t4GnBoOAfV0RmGgQlxpTH0ypnGlSOGT2hyt9lP
LwBq5KZO/2Y9CKOi4alxcGblNfvVwUX9j/XtAa9+vbZt+xFAKvQW3VGNG/HO6cOfvtb5JsUk0zfA
c01Csv5NJP/f/Pb/ML+1eS+Ry/q/D9G9/U7a+Pv/P7v97//y3/Rc8R8momYgbdJzzWV0+/9NbqX1
H9eETCpQsHuSz8JM9b/pubb9H4/fDFATmS6jYI/x8X8nt5b4D2GwQP8YAQSuw5r0/2ZyC5+Y9N7/
KWTWl560MAaYDkNk07f+l5DZpGdD6JbdTOloZoxwyHEccBxAirFfjVK8zx0juKa9QAY4uAMnoFt0
B4p7IlLbP8gFH0oDtgsnbrEJ0WcNJmu3PImrXVG5x0l0mqWPvW7b4ZJ9LDNFT8OkC6VxqjpKiDZm
0uIa/SWu4Z8yOxK7IhiISsJq3WbRIhOOICQVT5aG9YpO1n9QoSL3ori0dfRKoB1+9zF8dtCBrvwK
/yVhA0b/L058/oSYjY+bVTp2gfRc9CSQAs9BORqpXxPsPzQNNbAS0/hjuX/hkVM5PpueFtsk0slJ
QHlYDeowjbFFqZ0YaCrcO5mo2W1uqAR7+xluMtAP1PJiaA+RJXhbkzWDfLG2NwpYshuUrKzhZTY9
wrJtYojkMZTBj1NyBRivBF7k29JjrNvCJnzImJZGbkAsheKFVkR70nrLTV4n6IDUhxgR/oecxbIk
rV4UGDrDGhQqs8Y3UlZfCR7BL9+8d37x4jXDbw9hdoGxu3C9a884cy+Xba72OkRbMqOXyqkzi9Yf
PuCLoM/od1Lbwy8VJTeMyf22GY1qH7jKBKHSj9fa9G+NO4+HwmzIi0o9mCM++oxW9U9Kt38sutQj
ouBu7fihc8fyY26Z0vnAWSzWlDkq2J6teyfNo0Mo4yUOlIStLSUnrv9O//thZUa/bzyv3ICswVkA
8mGNLecYjvjaZAgqsk4HGEaoacqgUC9THeAf7hfjrjbvJaZdnk63vUbjeEtCFCNNH8HbTdFlJu4c
be2J/R+UnMe58kCjg0LIJzc5Ri4RCyi/ro1DHEhdSecGhI5x2ViW56Zuw71gMUHnzwHbdQY2NQgl
c93JfQhz7BEyejh+V6mg/tc1kMquRw0uS4ANZmmsxv4nRH69kYsxA1/adoghQtRAUhEAYKrHpTWE
GRwgg4ShNne4EX0G0PmpcaId/eWPBu4J9uY5Jj5NSAaDLKZvOhAYg4bnxnZIojVEtnH850nUxa6t
AYpDPUcxbATEtgKEAaciWFD+C8+IOm8beQQbsDLfzz1IuREW8Rqn0hfGg3Jr9zQbmOGQBtjaWjlG
8GW03peZ86+SNEDaBS2Brk22GfT7Vg6htDSIwUDNmzXlFlTw0TPttVsJVvnerp2crzpyvjSKmhVx
rdrR7Bz0NXV4Aop5wf3FfzwnIZyZdKCCvtM0eTE06WmEwYfU75lS6rVSv4dc/ZatSO+Vhg0pA2gx
iLBu5mSqgz2KYR+7FBxz3h1hXRentnRqVKdP2miBdlMQ8M6ESSAVUNgebdyvKISaWb6BQzAO+TyT
7ZMXW9vszraXkodR+LgaY1bicZ6UT03T/KbdCEtsLrMIwiPT5gTVWgKhyncKnHXuk6uHBg+V3Zys
LoO7HpXTefBokcuy3Q6uAq4KK3afmNXvqNbu3dBOslZmTz7wGOIQqohs+PdfKTNA/I3GsKnH9uiF
YBN1fkrtJP8TNfqljDSTvua5IOc1FKbNYMB+H9MXKN3z33zGHeym16Qsaxa6iC/sIUa76zvuWYd4
CHKECVvqMLmtscOFWdpiR8xBPNbd1jSCBNaTz+Ekqokp/txvzDpaHHczxf/kXHSCBg9L98FC2rKa
BNYNEQ5YaXKRHnO+YiI+oq9OpGdVIAu12s642pMedzpEkuFPRcepSrqB4zV3pxztdVW66eLSC1aG
0amrGX54M3FjuktWlS3oJJLePOnM2rH4Y/w0mZ8VxOvXllLKf4yi2voJiYRjCViP99LyKhgOFcg4
S457E9UXF2i+166sCJroQeh6/k8LOPHWcukhrw6rw7gAiMaG7yZxFhXb5AWnwLCQr439eej8l7Sx
rE3vJPVpMWPoqjSx4jAX5Gw5CRN5l+dhRxOIEIjC5ClzpQaaSaJ4m1JHV/JKRd8fMonzVDXRb6Fl
SjKKTZCybztcHm64S3KYPNL51TrK2yPL3LuN+Tuf/YUDwrJBOEV7GU0M3p03ORsHg5bTFh+95oWK
pwlNJho1A38dos7IC49wET4w92jOO0T0yqmv+TGJh+KaYyyz8cgiZocopL3Bf2uX5QsN/qjykUbK
eW5b0rEICOBKz9UeyUi9BYlmXM2+3vetk9wYTDtUt5nYVMsqyUxCzEAiZdYCivhBdhKhW8Fj8u8D
dhbIeaxA9xX0mlVSed9+xCaAsCQODvDABzBsFo34lGwVXu5dxIjXNCL/ZWA+1QyB8VbkDnVHF27g
HVdQkpL+tZ+Vsx1mrJr/fol9FjKP6FDl6z5FLYIjtZnFu7ZTiNN1SKg9XSZSUot8pSMGd3mMvHE4
JXabrkwRz1g33XBtB/ZnnlIKIKY5sxZgHQ1Syt3X5k8PN4GUkhbAb0ACaN+b8w4Z9C41LZYJPi5d
yKc/6N/SNZtwbkovP8A/onxP1WNqho/p1pyTD+XzOtj4MAk/W4+R8UijstZoWqEgs2y12lvPcbjG
s4JWL1lnjtGvuxn2G6cHHAZRMGWh8cEG4aPdHC68TuwNMS2vyzgG0hKdhjx9VbvS6/ZtR5z3zHDb
qXWwaUlRJ2u4IHVa++3JM8xsM2PXG4PRx881nXyDP66r5llasdpaH03WnjsvfJ1L8UCIyLTxxhA3
WDSgFNYOpZ5TF6sGyc6ZQAOk5kvaRAURxIBF9eCZhrvXMVmJvnGKm9S6g3swV9PyZoxsl+c3Gg8E
cstHaN5YR0cXSkkBiqmWFWfs1Ypr57shwWAzdS2rKKuJz7XFcjdgUktw3YweO0wZxlFebGlTg5Uf
wKJqDLFrW7BdEgLKtQ667ajnv+mUpYe+iXrKJkxwS1IS1EIe+7mZgwv8rTfWaPFqKW3dQcqDDKpz
I9Xj7C4BsbMNodB5DrpyiToh9tjW5GSXKMTJTQStgRmkvQfDzGqPA289Srvd8aAYp5RwCsJ3PjPZ
OttywPhUp4QqzQ57ZrQcmGHbeT3EpvGrQDAk2o7AqpjBwdS4vwhqXJFHg9VEhvoc1M4jYY3GMSEL
a1OFk0XC4GxurDyYNnY8Fkcr8O8YqWZ+igyWfDpjLArmI0wteY5jwTI51uILp9frfhtTXv0g+f1s
fYp84eXtZq4++8qbvr9mm/LMtqpP8tM4RFVjvBgOoN1+5F/GhzNkRrTOKJ7fzQDzMTgh42I1PWAm
0trrcSCyJyu+PaiAbx7SDsPEOSrrCc9bGY6fMfR2q2NSLzRpCNWkL52J5DFPmWOOyIzPQwMJ0xE/
nJComZyUHPLQJrFPHdRsikeeVRuBZFb9XvT+aDfLn8jPxYOCzlj6LVdOMzhXjEMLnlkZ302iL0Q3
ylcN/nJftkG848Q1wYkjTxyCZxta01tLKOcVCw+ggXr23t2EQTtGelyJ0rx3Zt69ShEX5EKRStjI
0l8Tqt7sINK3eLl8YufMznmJu9k+IxtGopzEzgvf+zVvI3Eq+vhssiN4nafCuS+/snrffjU5xe/1
NO3j7phmkgh3rb4w95uPKg9RcxrkN+XDgiAlw4vw8V5WoFn54yDMINGVw4shFLAktyRP3J/g1AeF
vE0F8Ou0y2+qzd8Cg1HxiDbj5rmAV03RgMKVur6CNun2si1/zCmtr/8+eEjKhyq8adXRVI0NoKm5
vHfLB58ynFDDBxG4YEP9JjvO1ugAGXKKS4S6eMxvjeEKmD7Tts+U9RiQz3M0sgXPGVqIG1qwVMgP
ikMsrW6fZ7VPMkZdb7WNrpaVmYlZaDdC7VlXNnQA8gAe6EK58lyQTCwtuhdgZvZ2GsMAD3YL05do
AHOiyBnLrv89sBvIquhPmWIMKlmhNu7oX0QlrXuHm7+yzbcm9KdfDJtgIhMI3GgmQO2xTMgk6bvy
3e8C4opa/0sM8MmRJDivcT/8eOitr9xoQCYevarAq+gee4PLe8FfkInqblgjdbvWNx/ARImtNwb6
wfGR7rhucmtr2iLZFJjPuvS1wfq1BZCl0Eqk2bfdf5O15xzTHrx0EvfuEfD/Dae3OLpkj6voYLA+
XguhBGHZyIpwe/zkGh1EY5fsHXQgmcfqJ12C7And4nFM0VprWgeXPVBH1Oh6siITjcCCN0zRGNV+
ah1dSOPBATfPeM59n+je+IlLhSUO2YOs6GTPelKcQSy5D+O8APDYibPzgcxXxhlQnZoFIDFKmMDe
xirLP2Mz/DT4ETw1jFLPrd15CGd686uwh3dWyeLJr5vi7Fe8vIYMzC+NrIgAhPw5isPgZDY+E9bl
7xPltsvcuvy9tEpVAebWi+wPZ8o5yndl5gd3zcAagFhJSFIB8pEyBbWz2lvOMj5b+D01pK3ZckEP
tm+hwLqCf+4hZwkDsA9dPs8xRF29LLeiXYTx/AGfh7/PCOakpOgIdqldXi5BVGqnnRnXvcyuKqjP
bYo6XiwFZ37FcORvXEGeV5yl0wf2VQ2Fo62vvoidp2qe99MlyXV1bTHWgr6EmeqQ/EKT1HfXrsG5
TDg5qPmUvVkfzOPLYtZ8LCWBscwna229Y2eyTzBlCt5sNBzcwo/ZgMQ5G9XwqA0sx70pONnMSJ1q
P8xx3CYusQkx74l5TKD3F9XGUQhr+oKwwTpsgp0wq/jVzqc3W1jpcziZENpwiKAY0ZsavPYDsXsg
y3O4gWVl0fCzhj/knbOZNFFBqswpz9Iue64aRR82m9m2o9hYdYaud1MhjUsTT8bFQQpEnolw105k
dCsnzNob4y42pG4/bquaJYXucYx7mhfEovpNnCh41mb8wXu8idOPhMvqyWoJ/U3yEFYsvScnb7wb
GfleVJ5B4h7HTxKVP0Xs5etWyRftWsG56rxXbghkeY19aSWPf+sT8MmAKr3ksXxsmqk7KhXhQFXt
IXTAFFgNXpg09dmRJugzmmbEmASCjBqjKJ/JOimeMxeGM368cK7/YgXK88XSaAHtGvVUrfiWkYer
Ie62AtGDDLw/uLD3qhZoEhnIMjB/sQ37V9PNnxMwCFxh/ectC+1vpkk7y8W0mC72cfZJK5aA0Jxp
ZpUTfPYElT/4OdROvvy/jQT6nnS3rAOG7ufdtWyIXjfwaDN4L53jHJvnOqzjN8XBXOX5bja6eg03
QW5b/RgaM2npyv0i5N4FK3UNJ5JsAq9c1ozdtsJJy7iuY+fXEx/YFd5JQYRZhwSbbTpH5y+Tm35Z
3kw2lJsVe5Pz+TzgNm+CW5r18T00sHCnXXmEEF+dzOg25GX2PLHsojjjTmDPV3C613eSCPj8dju+
p07xNjHd2KSVsVBICc4Ry4dhATX8+2XQiX0iBzhVpaO34ei7dyCBh4rx0qmS00ErLumktv3TOMTN
2o3HhmAZE7xxZdbcl2W2Azuw/UfDkZHlbbwEQNScF/jka+SLXfrYdEH3bCNFPeEVBqoOFRqJSvDb
dQAhyeCtwUHwjUBz10817qc5N474VdVzpdoPT5ngXdrgXOSe/1L1DFG099rb+U3n7nzMGic5Tvhz
cdBlZ6vRr4wJ5m0WDdGGk5l3WUmozFBP0bZOI2TaGXwnNWbDe54TyZYYTvhYwF5htcNspSLjdOtq
9O994/q3SSD5qOr4GISDS7ks3cecODHHHO3Lv99KRFbecAc/JP0+ybL+6jiZupHGdBSl2Zw66bCs
IrbC8PR8YXnhPE/V2Vf2ZZC29+P1yZfVWYRMRilk+6zZMcALPkqslhsSI/iqs4QuHiasC/DwxU6m
jV+B/o+NZRhromyx019R/+Fm4ctyc64FTgFRk0UeVskHyqNjx13UR8Hv2q5IeQikuoQGtsky/rRK
yGu661xi4/GIMs1kCltSsDDUE5h5I1TzVUZqUpsZ+cWWw7Y1jZEHSD64AK9shh4rLHoDD3T5Mb85
ecWsuWrJGbWYkKWdn0HYwpLhw9wuk/6cC7d6QMnMSbRo/CSYfMNxDlHWGSsCnXMwqPZf31JPKWPt
nQ+BiikQ3YgInuPEq76a1OkQwFhbevL5McwjQUA9eH/CU7BMjqe2NS8ijr7KwiuulVITTk50lACM
xbZKic3r7ak4FqL79ia0BW0VhLtSkuOVKZaGk39xvb760zJbBCPi/R3JqyhHwYjIdbrrDNYzzYb6
vYk9f+OHF6yy2ToxT2Y8Iqde5ICZSbBkZBfslGo5ngaz++7o7ZaJiPPpDOLgJiPpA8Z9hK55lvLD
s7rhWZSk2aYEc77aM2lxpa5HdrVTcwvVW45pLMl/IF+fdV2y2i4Q3iWzvVe8M5EzJ1BH2Oa6WJMi
gectzg0Y2pI30bKv7VpJuGQDJKIelxplvrt59gv/JQzyKN8Gc/o3mq4I6HdCLRUSoH16YSR5DfbB
sKbPDW1nPy4b0gqdQ29/tQP08xImW010NFkDIyPE9ig8EW0QMG/LpgyO7DHhmdJp73s/RVRR8QDF
vWyvzGNMRKWhdZqifMNvgfPsjA/PHsAOL+koxC191sWiKiE25d7XWKqqaT72IwY9b2qNm6+oJ4JW
cySHWbZ2QV5sEK96a6/nyR+ilqzCGFsKLBWXM7genvzICqmEUPk0jcPLNkZ6nVq9uYV+lbMhACDm
0OeYqFjvU5x8J5X/jo6ip44TYmcNInsNLP2qWfL+Ii/vITbCX8z9B+h0ffCKi/W5A6xbkHhy4H2e
3xLojeQTyVs0YGIpovw4tvfz/OCWPnwhJxlvQxB/Z3332mk27kGbqW3FdvecJvNRhawmi7YoXzpy
V33dpBeDZnlddt1np2S+zapAwdPM43PiqU/FVOBp7uwZUCWUyrpj3eBQhRwmYTvP0kDOgbyYyk5J
e82IJt+ZC0uqEfhI2yF7rcixqq3eIh1bCCyC7TXxyQ8gPqEkwtEa1kaA7JOHOjiPOjpVWZDvhfBf
C88vcA5rtU1MfFZhYOdHc+mtWM6wQKZtOjqtswl00d/FLtMgU0leH36L6IKfimE847BdnmK8zQbK
OR9Si9sflJfTio9lcrSqZyBr4VHmEQIy0z4hkH6ozN68/PvgTHvDVe1jEMwGHLUQ8GB4gGM8VHZ8
ySgjd0UXPE8tV6SCRf3fDxE+zLZGvuQThUOalm1fNEzT0PlFzxNjAI/FztMQfIrGq87Z4ABK4GAb
6RY8NO5r9FDRmSLwne/KpKfmSxtB9FTN9MIqjQ5FCjSIE62ZPz3GWCcuIp0HBGatt8ecFq4FEuwN
7p/5kGStz2zfwRCGYRfKPi7nuMJMgMWSIxinxsPYMHWdbEJmo8hrn/OUY4z8Pv7UJafYF849Y0u2
m2GF33yWLZxMG7JK3/WUx/dxHOO7rvmplR4Bfaq7xENvvhhoiB89TUhQ2mL6BPuLwZoCQLWeS/Ks
/T3BHz3UOV/NWIIPCOe5WE+z6+3ITe0uBpJ+CsudTHLvs4aPiaz76CXJBQted4gREj6AZqBydxaw
Yqoi6tBmeLD+ji462RVqyFU2s9griQrYaHqydR8zFQg6sMAzoWeHyEjUHWGSu0LN/22TErpKRe6f
U4ZIm3AENATHyyUoc8jem5A6bgI9f7cq40vbhdqOEmsYymgonENJu+nJO9qJS2xFJBF7UQeZt4H/
aJcsdDLUbhEww15i+lZdPlx6YtX4TDDxZ33s3KG5NgOuGaIgxwtIqWiJYggZtbJd4ta+Rq3P4GXy
+02rPsNF1ShRWAwZ8hrTMSzCyXtnRScCTD8qY46n6sgbkGhkiZoK01C2x0K4TRmaHDMDMw2i0P1s
4YWRUa9fgoJ0Nq5I/40AdEJhK+OnhGXK6zLM26ax/U2Itm6VEvdxNJ2kgafXpXhuicWtzfSUpI53
RuP3zjwk2zGm+bSSfHxRNhT+NK3YSphkHPB+z/AH+Tg7J9Ygi5JTi5yCQsEzebAjDAp2ZyM15UAR
CfhYMXXQTFxuIQkD/SEa9DVvWu4NKB+bMpLVZuEGtipLzmIA+hCxpp7G7uqpEb5svHPtuDsTzXzh
7YkRP/IFqQej+uisfJeZYm+EuSQv2v0YM/R5mbWQC4wvGfRvzAH9FSrtbTSab3UdfBWou/rSeUE8
CvLOCqatX7fWpdth4Ndvla9+XB8NMkCwG+xWY8v8nwxmn9R1y8UfqREnWbk1buGNl2vYBQM/gME7
5yNIHcSB54TQOeZ8CuGzLG8i8F9qlHzXklazBN3zHpvcrrhneT86SL9ae/zxLat6gu9YPflGIteN
ax/LiMq3KEZSytu/iOaXzSAiKYT4sPKQhofYrJfhAyxNN8p2aLOiI/GIRIiVyJfG/lJrMEeti5Iv
HE5T2g0niVGFGJ4BTGylortKeRO7g9/DDiB4sZ7j+iY72z0yxcq3RqAghCE62wahRy5KaDYvagy6
Ha5kECHYwYjTATvRgwgzMclwbjB4pBXae3XS0X8Ty2Mo9VS3LrVmOxXvsLAJus6dz7L2wZ+Gztr3
9Zf0mZOGpMoIG7asMNktxGRd+dHOcYZnllMvJrxmNeUvMvLPEpds6ouPxnWIIK7zJ+B0G6gXyKl6
m3+TZe9Qq4+a52flUUF6QbJQi/JLC38JbGjNgaMvTCGKbRlbr3bCqhnRNlAteQVvumYa7q560Aup
aU5AbGm528Zf93hFWRX3/cZtQTs16LRXnVTA4L0kOqMXTJK7yOKPfMC7UjMTExakBz0z++AdVK3i
ekHE2O6uiQUu78L5lQLNOdagUoVkgZDm43kQ+i2PkvohLLu/1DHnWmFUsOOI2qnadiwNQjgqK2PJ
KInxOFTwWQy//NZBnl1zDhliH/HHIQBDAdnYDzkmpVPVUrLIZj2OefrmRM4lNIn8Aa5EQO/VMuU9
SCZUFwKjnwOfLXS6Zxxab0FuLXpNhIXIqjDFqOmTtOUNeYUuvx1ilnPZibXiNSEa5aErnXMUYaOh
NT0RmFKvrPjDBsgN1KvnmWT8wuHSLDRcy4NWKZmsryuHtA8jY2oYwOfWhnW1swFzFFVSXOPiQH7N
H0PCHK2jUbOsSVM5vsUEliMA9usnJy1roJG0f4UjID4FogYhEa6VVLQj5fh74u67BHHfXrTK2MJN
6mx0jfnRltmPaqijw96N1kNgFxuxzH9i2Fk7vydWaGyxIicB7+K6MfWNh6Ml5xR+c1T2L3NiEuzF
wTo63h3z97PPNmQj2Q8/ZHmt9/VgGJsSLhwT8zyERttmaAthTvjKyh894MnSDj4DVhR3sBrD0bXb
L8hmr82QsUB3jecIQuc6RY6wna0QZb/btcfecYqn0fefqiEMr9Ucx5CPx2cyJhzoJn3EQMWkLRHm
neaMS0kjKHRaVkyWO20aiDR3rD3VYWK+uCqVTbFByhdtQ/nCHJP4uepPMoNxgDvogMYWFpFbueV8
sKz6JJ9n31rEIsvvIGQeNHpvaaQu9L7bYiqf2kw/JibbXuH+1Mw4RtJRwFqTqeH09saLoq0yB+IV
JDPK2O9ZBvN6O8DXqzy6YZwojspx7pKFMTjiBneVUC364GjtSF2emmLWqMDNH+Kw55PVVIRY6xTt
BSm+XVji7mDYudMey6pWcQg1fBqcmVPNeSjmtZ8FsD6dKdjmcS7Xo+GtY7tq1paKPkLKGyYyfQpS
Ta8omxrgAIsEXnfQyshs3JOQ140MjhN9jKOYrGw9r3EgMnvzA+NmqP65qdD4WBMbeYtJIHi/ONuJ
Pv3OGu51VOn3BHXqhXUUqHI0yWgXoienyy4NTAnuECbqfTfsOo2eQzTMYqYouzBU8m0jf6ZOqsz8
Z7YjaDOwLVvmJb0KFC1BxTCIAB5Jk2clM4KM8klAXu/RGF+YCw4rLiBjD16noDzh/y7MP3Ii7M81
7LulIYHKvu22RQ5FHVfyaR4GvWe3Ojw0YzAT5ivUSXpWuC0tvAVFOm0Dz3N2/oK08ZvSZz9n0ObF
f5LJKl5ix/xB7aPhYbBxTRGobzuf29b2svbNsIAJNL3n7+sasfbYZ8HZU8WGCLWMdrSQG7e3F5As
7qe2DtMTvNo7jU64j5Yyd+gZuuhWE3Eg45e5+HCheNp16F49v/SuzvKhJijHFDCOfNBsu9wxjFUY
MDSM5krsOiTIRAyaw10TDNEmrnOEr3B0OOe2GBq5gXILn6MR/amy+YlPwhgA/N0KP2P2RK1+TdS1
ZCwxq+gTsy/YByWctyGtuFgjtZJjPf72kCh0bnLSavSIbZUs22vnokIHzUUgy81YpHACeJtdUXQ9
+jUx5b5REwdAk5/VWXNUTLhbP1VbGXAVsbtHna9Hvotub1r6TaHEWNWhfvLgPRoT223Tl6/GPHVE
yYXqIUh5bCVv526Cy2ZglIvgBm26Rv8komQTT7ch7Jr30Wg+DVb21oKOT/3uLyJGgkWVz+30e06o
oyNBs48dC8mVPmSwJqi7Fz2sLLF4ceCXE+cC7qQ/sIv/5OPSmY3qWAmw9T0VQ2dN8ap1Ki6hJnpv
AmEf6F/wVCwiLp1JLBlzuy4U/NWq6IYDfWZ6akd9QcdRndwMH7SlGCf1AbB3kzJxTTaac5Uazv47
Q2YCJdoKo62X/qoucGcvdd//Fnb+ZTbmU1eqX/yMj26INK03WnedRNiMQPYnGO5wMhOS6PgkmREI
megWj2honw1z2JgmnVrmooKYCWbDXvabopsJeIEixMdr1saMLSvbZqYbfArTew3RC87C/zXG0zkE
O0QZjDsF+wAC44rJlcL2cS1FTfyK1XCorcWon4Gv0olm0RPu9uEQsZnkOWaNLACPAFye94aYTs6Y
++B7UMboNj1xxxrXIfB+2bIxdsFwRPevb40ClIEntw+GJwQt3iWwdz4psPtgXuCLKOfPtVHezKQV
x4ohwD5I9VvICn3sRLwb8JwBtigukGImpS4WMqoxmphySVD4c0RkCO6y1Wj5wK0whSTJYDxgU7mx
Uz2GRXaGoJSsKHm5l8xhWybhiXSTbxnXOx+TDqWZPA/qjOIMi4XA1uz7s9rbmBhWHcrBl8wfYB19
JGHw7LTmeFM4206Ba1Le41f3u5lQypLxahzoDzFX+oHn6mOKNYo++tmHsWW7qUVwbDxGDbENBT2j
690VElcVqE020k3yBOHmc9SeOmO8WTrg/kSFfCz9YY8/BWFAVL+IuOZH7RHtymZpkDRUy8Cs3Qfw
dOORTZpBOCNBSfxt6LbcYJtY8vkNNwTAKot1LOkpPFhVfNnXqCj/BijfvEH2DyPUS2bC5PNWU/LL
xEHp5LCr2fAAoNyYGYlq2BoHGyvlohXrShbGsex3Y4hDZkbrSikkymOTedO+K/2QOedigrb7+BEh
Ltb/KXo0hd2fCoKEN3WS+Cv0nMEWxSNkTreilIJJ9CBcDSmLbBK+S/VTOVlKG9sv4ekZdpUodJ/m
+nv2UJpZJcQ8JJk/qX6ZUAgc8BG/oPvggQ6/rcgiZVXXa6OXxMfErByoUhAkHwEY3gNa56cJcuO6
IxX1FZj9YSrbF5X6+scmsBqXRrcZzJ7YzDop1uBUBzxDzCc8M7tYuDri0jSPjIgO2nU+YEWA0zF7
tQl7IEFhQI8rY9I12Q+QMrrEcsVp8mHkhAjPECogzSXEKCKXt7kqpLLv5rDEoa+tpiMQCsq5VC1+
jSn+LjwGf73/ZdVE3cmkaBgkkp1nW+ku8x1A8rZAA4mo1MUrADttSboiNqAjEyMfDTRy2H954O3X
cnaI9qqZ9ui03MaO/T/YO5PdOLI0S79KodZtAZuHQlUtfJ7nidwYnBRp8zzb0/dnUkSWpIxUdBZQ
jV40kIgMURLD6W5m997zn/MdENn0gBPwNSFMYLyrZIpToNPGig2LLpD34oQSLR6LXppsCkRqrl60
zyi5oMad6xobk+rwXGJ8CVbIoC2qre0vcTQBsinP2St8Cg2bPREJGXYm6TOWy7G9rjpxXea1ipAf
pBMz9Z5uje06U1LGWBmujJDq+HEdk/h0baQPsvNeEl8jks3zPJyLCHgLycUhwdSWbHBLWLL+SNL8
0luYsSVGwjU7J4tj65qLpRsV5gIDbEvRQD4z8/xmSeXGaa1sgidz0nCgDFq6Y8ykhV6Kw4Kc3lb0
QTXxycFZ1KQ7gUyiefZL+SnYykuekE8xNey3bqIfPUJJnF9msSe8yh5m1UzshrN2NiekkrP0mV8H
uNfO4pRqvkeq2DC7F8cdZvlpyICj3gklb6TDODtMCqLkBXkuzKe3RutWfl4tFBIYHORiGvrUAPCR
Vy2Fsr6KHrjtqK2ezgAyU1DmyoTKYGyh8MFoVFJIGFF/9V3E4JCEwMTifwG6Cnk+Lov/+FeJCMKP
rn1LtxRLM2DRixb4lsHV//48ebEz/On/hdCb0aZKq3ZH7zoofbiNYWuYM3qOWoshC8VjlKPlFpNJ
UZjrgRIiMiR3GxMX4MPqWzjkvf03vBN/9nKMv3s5hki8BfsxCDVZUoaX+93LkT0p6W0jaOeJiirm
491pmoT6ix74qoMsD2EtgLzBlh9+wataCts0M5O5UOgfBjlDmNMpH1171XObS1KWJn/xdpGX+Ont
MoZoA/Qc0hYWa8GPry/VNGT0qOjn8D6ycWBgAwJKEdM7qIJbIdo8c1H7RnrqH0qmDwHdHI/OeJP9
lKWmJghKYHwaN3mDZYAr8v9utGbI8LwnaZd7WCeL//z33zM9k2f5/OEX07j0yu5YfeTd6aOowvI/
//3bJzz8yf/T3/yXj6/f5a9SM1yXv0zNHGhofL79kJr59le+pWYM/TcLvwycFQW3tgxD44/UjKH8
ZpqaYpkIZgbJGovf+T01o5CakWRDNQ2JtI1kSNwUv6dmZOs3TeXj529yzxDEkf+Z1IwhgVv64XoS
QTHxsrCEqhr/Uwcc0nfXO0nKQPcIYMxtBC+y0qIZLOhntg9ObjfL2Ox0yt1j9xBjh1xRzVStwSMo
20gKRJrde9sc0SofX3K35XRE4sFe1WRaJ4ERhuPCsb1FxJKxMPEazqs0AAcriRrmrlw46MQMwEbk
7lsZFs0cZgQqdqz07iSUGn8OKc5fYe9ODq7gtTsbwgMNl3FVvLmepywY85uzPo/lveN6Nha/wnpN
ddW5Mah352ZQwTMSTRGiaaVaIFVIMfZqJH50VkEw0qEv4ktnCtHUVFuXurgOB5svdQxPisy/NASr
p4mrUbtZFAnuCGaC6ioElLwVAj1eJ+i1J/psFY61DZbLBCjIsgvd5CoHEgATBXCyIGOYGKV9Ag2E
sXM+zGYwytQF8O2qpfZckxDWeZn9KE+lhyAb6SxC058Spe2QczJtycaAUTUmmoDuR9IybeF4kyZ3
1HfLSfyd2bLe2gXdqwp03x1lq5LFocTRziqO6q2UwlcMRabEBVzCh+51Nju2Ln3XezCT+PafjVu9
2mYSwSjsWV6zNKKgnYFncCAFZD0YhqYEv2EqiInTbSvKuL6YcoTBisvgRn2Lh73GCvY0OwqHuE9h
rZP10t5TzDdzvB/DVIE+iV0ZQDouAvxBla06W6uzbMw0IqdDP8f04ca5vWST2uJblopNXpT4pU2V
Qb1fsU1MZHQbcobuNBJSDhWdFEUHR0+CnWu3aNuZmvV3otcmaZIku9NS1W37ErYcVP4Aa4lkrOGH
MsKPpIzoT8IfpcGN6Eda1kOfc0GpdiZn1iyXYP81qAdLRyQNEKolUm4lNzP6fzGjDBWZFjLlDNNY
+KSKkENgMaSdUVtsEByWce5jQRi3HV5yocPJkQomuePAkMWF2Ah8M6sMT6oa9HsppRU8a+J85Yr6
IUvcFdlKcafh652kxCommi0blxT1da6FiTXXJZqeW8fPVhhD8mfgtV09Quswj0LWuq+1S1Mk10Uy
8mso0r0NYDEVcpUfKbLXqeezzWfmocwy+u4nNBlQ2RqSbmIk4K9sISpmCgB57k9bXuglYSwBlxqt
N8B7Tj4S/ahLVHkmx1I0SbpYWou+U64iN+gXdl8yZyFtE29TH7ISq7M1w6NrkqDDaKDws5NWx86t
Flo3JkvQz7iKYsAJHVsKv0aWgmdp4GFWdEUDERvJ857q1Q0bfP0Rq42FHaoP55UeBEfmAdWkrgSq
6agMhKupEVzJefOjtOUsZ+T+cOJJoq3aVPZH1qtMFCPXO0eqIc9KYPy43H2JJFpi35UQM3rQKWgi
1FqvxAzzcRw2JuqIik5UyF45k72G0Z9Ot9bIQ2EeJWLPe9FAKYPzGLn2gAsO06mjU5/N8Nl0n3ak
hAvDqigTyWrH3IcqzXkg6+kf1UNKUURP2TeiXdOLV5MnZ8QJCIP+D/+R42meZq4anEOecSM46Qj6
dsTQWo6HkULZaePCk7w5WxD9M++lAgZZY+zqsKz3tQJtG5KTj75eximVZi383LynEoF6CSDZBhHw
wkBuDLibVl7C3UDtl3zWJB/wMg54Zoh9/dE3CWW0NYZdBo8G0lLd6M/QVxgexuALTl3hVt6EmnKw
cgbu/YqZPFU1oaWdypIWiBpxDNCC/xSldlXHKL2dgMyswaDkGFm4m1wQEewSeHNJ60Bo6yzvFqS5
+lKroqnQ3yp5i44cOs2YdY2UDdMzfbS9gfGNkf8irbL8QESs/DB8pPJRoekWYnJhnby+dZZV4/c7
5urlXNZaBkxmZ9zFSACAieytDc/RmKMjE7RNnmD4oVucXbIhlF5wVJwm26R0cDUVzV6gVK6Cahb7
rIUX0thoFVqZm5Sa0NGgA7qqeQNdoUvO2LlNxoBJdSYUblPjDmpjUDHq/iLSNQMjyo1ddUwWH+Ry
FuMQakIvO2KaSzbUIiJ91iGcBOxuBB8r3Z9kKZdpwo54WslmNhW56SY9A4JJ1QztUFkZbzTYrmdb
z4MvbpVGyoZuFBJJeA/idc6VsDAIKMEjIglL1wpl5xQTdmQNvUytV3iykCqLIDmkIQ670OJrhd06
CzrSMqq6VJiFo7jRjTeIbvLGNUSqR1g3gZ/wYIw4/vkiopokTrW4Jd/RNtqOMu1sRuMiFTOKnOxr
RuczUfAIQjld4bxKgGcTPgG12qWqy+jWraRbbGegDBFz3xTDNzddX1TcTbWgTjkrxEu21jtFdXc4
Sby10BYCFeWNssj6Qjw2udmdLcVtKIAzhENl0ijUqnW2rmp6k7Kw2up+kayCElNVZRX2wwg1fLgk
aSFMdMWai9FeWK5u7OAJ6AsnSsqrhbf9xgeRrQLZTiAiVF9k9uBzFUjNTO1Fd624pXCySmTlMGfk
xUHbrSZe62qE7NSedKE+yKGdaRavuayVj1D1goOusxfi+pGzp6H6JonhzsPP1QoeTx0Lgn9LJRAS
FOiQDqggSi7lFNi26A4sdXspWUmzKWNbX9uOkB4Eiu5ngOCre+qWMA88M3/Bj5ShUSo2DlA9A3eT
Bdki8DqYjCE5ucaxBGqAspLReedmR9GRkf3ZVDCGd7qjgfi2TTTDW3Ypo1A2Tso7hTb+HC1W3tkl
MIFYlOxtYEfZWdRgyYxoPAlOiQahIHQwBMgSKEcUgjh6dswm8dNgbj1FYkWaRaCkhf4kL52qLnkR
ILLZLVE1685mwzliZqYgtY+khZ5YDDuK1J9XuPUmGBaTt4huMIZDQXUSSuB1shaRj60aigggX+I5
4vAXZH54TppWXpF1yTpImGqMCyf0po5E51ExwB3TGJnIV2ep4YuL0LecS+Xa6kIo2mZnwBoY6wxz
+YAb7RKJmkHXLglDQaS1c2SrssOKQJorpfV2Rk+Q9CYKkbtyiHGdml4nbVLI6ZGQXnO1NLu8CnJT
biNkzJvhmNUUTHO7dDtG3nFb1GtT9Jonbjnqh2nOUcuJDd7wLOZ+c3Irll8SAyEjBrLjvFN+uAoV
iSqA0pCUjdbkwSchaxVQloQbzS/oytBrvAe5LmozCxwXC+rQ38FDfOUbDhvWwk9SUnBO9Wp5JGww
tLaLsCjaieR5wp0K+vpRijYGYGY2zgYjN8+5WAOFqYAmCsdK7loP2gfsU2fSoTsqqbOIRmYKJn1a
O623zkJbv0ZGTSF0ILYTVaIaMkcyeqRa2kIryfkdu+6AqNhFsWPw1G6tlFFL2lPag7oOo5Tw5Tyr
DOXuyCGUtNLGqkPZebbjW2jT3lYsns6NCOCfo1UA0lJ0Vl5bMc/J2J6HMxhYzU2zAc9hXPQwTkZo
3VSrCm3OIubl7c5IanPTI7SeFVeyoUzSDTCyXQM2H1bIFnsg+0IGGVpE4Vmu1lRXmcwJRmocM+fA
+rvzZBcfWOcQIYDu7NCq0fY01LGVxGZD6dtYEqxHK/XJNeBohXgV65R4c+LCaU0iY6Qw45gGMUuH
HuEVoBNZP+UxFubIcWHfS46yL8QmXlSp0n5wHQJeSRkzPRs/NN4UuiNu/MDW2s6khPmA3Rwbdpw+
DNLcnqS6QNNE5UVnzYvFiFSLV7KbCnVpz4asnerkgVeiq0RwCACwSkLGYq5q+aYpqGLvAj84iYaP
K5asZnDD0+BcRE9zFprgNuNW4oGk0nQ9lMr4yQxtvVgnkqRvvUKpXv1EKCaU86gkkCV/Gph6QQFd
Vwcrtu/5TOO0uE+HalQUrUI/Wk6u35IsJvnlu+7xf0R0mH8ku2f0UXwVFf4mMnyTFf72y/83NAeF
0z261D8mdZy9IPB+oCz//ld+J3WYv1kyVFFV4/6H7W38jbFsmr+JkqjLIhF56evXf1ccZPM3SeYL
sDtUSdNkA83jD8XB+E00LJkNmKGKCBjQPf6QW34X1HjX/qHAZgwUjm8y4PLLf/yrDlZZ4VXJEvoa
mzpVg/L8veAAKlOMm1iWF6FehZO8kWjG8s7y0TonN9n09gkVy8nTeoi3+hKErMgc15Fcs6LWJ+gS
j7TOJo5ukQupV25GEakVg9zl6WdF+TZI3XvUmsrIMpnOZvewBXuYgw5/y9M8mafvNT3ENBNMg1t0
i57VzXrIt5Ru9yxcKgRArRFr65H9Lq25nCV8zDYpbb+q9JIoxcnVmmDvAHjL2WIQNi2rGVFcAWtB
tii14Jpd6h1oO3OUj5TmRJpkbcYFgF0nn8eivsRHbeFYH0UGwdnvPv7f3+XvVdSvsuSv3tWfZEtN
6KhDMTtpATjTwdFWnUIt3hfBRBKp4CQMyqHGsuWTHtuTRuMBGUgzsuJgBIx4TT0eRavrDvLTe7/N
ztE5vTb34q6J3tLA6p5dbAWdGKuJ4B2+3b3/8HqwfhKA//6CQAb7/oJAtIlSVqFu0XjixtekTaE2
wVzwGl6cOQCzBIaTBLZISSdT54RdrprXbrezmwhekLwLZG3f1gDrmSVToqgwmAXVoZn6muJBeyb3
Eb3MoFy4xIbK8CDUr1hYxkXa4o0Kj6ba6yNPlLuxJpgRY816Iij6Gx74clKBvWQnENKtwL5f7ZhJ
gWVL50XvnUJTvda4pXnX3wQtRgKODH0RW/bSzVV/mhRtgTSme0tmKzMpdKItNSLvlUo1SECAdqJx
LJr0Dna/DtOzp2DbpmGiOobOECcAzNaRbttFw7iO3uslXdCAsQJoc5yyQ2JSmhfANIgYVJmmDE5D
fzNa+uvEwfTUYkLtSd8HMUFIBSbz2K0afhyt+RRynSIokdkJEF5E7nZ8cvwDpWyYo9kN8FmbX3Q+
9/Le3rNrfM7P4laM3721tOkD3p/ga+kKnw2QA2Ek9OkWRhvTeRP5D2DMSsV3wMxMOMiiY01z9gJq
HIqDB8IYqROOGsTjjeqdk+bEpaxiFJSqMZHdpME43c1dEmpE6sSTrxoMZR1A3/GQDNcYh/b0XOIc
zVCdHGEGDCSlTtO/JkevkLd1ea9e6Vlb6begCO8NkjwnQFF5kRlBdhvhUTyjZ/BUYcCuCP8+1CJm
WQ0YKvp0NHdVt+K0dqm0mWuSEqD8gTKBoRTzGhyTY6kon8WYhPydottjShM5WYwSw4Ge1Xzi2aa6
Dm+TI2mr9uK+WA/rPdAKdoBYeS/RTdnTO58WzPD8/KyixVgqCB/J34WmP4ojuAjqzX0R3gW/uBc3
Rs8aJC5zVTcaDHmvDAaRioagRjjnjm2PrTVVdWwaWZojP1pH0Up4YJV7+rJGxfKjfkS5xjZnqDAr
SI77Nax6hUlab73ZlQ38lRGRpwCkjEC8YAZZSBvStFJ11/piLoveJqCYsFva4bsojIp2Vb61b9Jb
8mriaaCXm0NtQo9wsysvWXwW+Fmjp0cDwzuZ0Hl2Eh7NLXnqkq2NVDbSU5V8ix+o4MUbKj4cUeas
LiNEKNU+wL9A7MY7ksCf90r8DJzgJQ5gXgfraqfm3T4+pBfv5F98nbJEMJPpC0bPo2HO6wmPOwSR
lOq28p65Vj3WGWptev2p2fRsNHElYhntRl5tO3OSId3Cq/pN3cOVpZ4lXdD+fA2u7b24VtcMkp86
zu1ZtlI2xY7mkHQktRDbZJRRd5y67QUqfwadpEN1IaDJDt5Yv/XAovw+wM28rz4wrcVkaVN3QB7h
D7GsS0HNthS3NHul1TVOs5W2M3bmofUFlper99oEAm6YLNpGFqEOiqonlqHi9obVWXHe9orkGV2x
Am0gJUx7jqzq1NcMQJklM/KUBiwlijfUbWIpYXQ/5s3dEPTOhKegFmSBLO1ZaLy6yspT9FPQAmH1
FK4qNkJWVPXgXaNrf1fuyRES9sEQ0xfvNeN65mTToE0GuxyLrd2duUYDHxXB34cAscNlX6yjMcSB
OREGUKuvzmvx0VyZiE19KE8kEEHERcuBrwiu9ok+6EysecaYuxIjoj7vGDbPJNA4B3N+gf42cdrk
NZ96S5HLm7rkQ91g9AzdIR3yEZkBFTnzPpT3kgxlOgTppUtjnCa+vfJPUe5PMOjMg5yZcugqxQSP
Ygbrdp1ZCxqm3qpLe4su8sM+m2edUYaPY1x6LYa9QPiWsTGI2CDkd3vYLcTDviFkA4HstsXvum/V
9kUKK9jyZQVP2VyEXToRU/ORGak+odrO5IRSiLgTTgX/HfWBmfcoO+7euWhHeW83zlnR6KTVaESz
5BdFTnEeZe6jZW0aMb7L0aFBAo6eYCBfrTqERHShFekc9ZQt4AwKw61GD7H7jEz3NghqX+QzLbk0
KviN+Ynmdh8uo+HZU++pBUo4gnUG9aahHUwlNTImqrVNHpQWH6SjJFJj1aST5mEhFLG1MRiCMBoD
gmptHVakalF7tD775acdy19QY6zizTLSS/fQz4VWMREg425v45t/U7auk1rjFB7LuPxsE+YWBQJu
P40O/sk9yYy+iUSIEe+Duo9M0D5L/9btpZN9CYsxA5aZlgO6pXo6eBKrh7ToEtk8y3tlm6bmRdmp
B+sUXbNrcW1a5xFg4VIPw3ok3atrOIm5T8uFd7Vf+nv0mp+LI1Eh0z0LRbJo7z1/BqJQHh2lNQYo
c0Qj77lp11NsSGP1XXiVzHOQXqRjd6jpYs5b/018mOf+KO3sS343XWFe0Z+JjrwqZPVmiUTN6xE/
G1YUg2mXiFHNU0fqzDDWTsi062m/e0E0to7CtjEgZRW3Cue3ETeYLE/KEYhTkN7JjnbDcXbqCJBy
tuU6cqkFduqXaA72Cw5Xwb9UQMk1lbrxZIP9cRmL1ZO2inIS4G4xnHmKl9NnX0b8/Jzti33atVes
mQqdegfp1t7kljmXfRw4WuOnsmqEzpnmMPMzuXDH5JRmUCDHwT485q6ys82ZcEBsRnKU12GCf4lq
nb6f+h/xh/zmoPR0yUR7iT/81/jVSuOF5wMQANScaMv4mB5zEg15lOO9yA7xKSL/2sY8juSGhB7Q
k35VorabfU+zNm0dRewD380x1qhXk+zHzUi1Nan5S83j0aej5+hZ4S0qZcKp1kGmBXeD1QF/E7FR
KVk7Ip4fyfbRuEv3rCu6M2sM/1GR68oi3LtanLvbwICpKuMYDOQ6muUhryPr4kmgUN4uRNoq75IB
T9SALLJVMAjYsoUAeG3KDo3pnNsKK6zj4ofaZVslbwllWWpHqKdi6Y0WYsSV73PIraWcMon8TQsJ
6JsNSPZMiRfAqo1pH3r7MtAHXDxDPlS/ZU/gGFQeJn3LxLuc9x6Zb3oqzbgucFoYHwkVXSAEjZRw
2UGppHwSqCJ4AY/eaysD7JMRTOz7bGLyhJqJlHZT9lHjjCpVYUQsOAAGxKerU/fiSsUicwiIkq1a
0W4ORsxX25lZxvMmNsSNLMS4PCicsW2qZmM9orWwofQ5zISdq+rSWsdJMgtl2rFaSmlDSSHySCVI
Qz9o6INfh6nkjsUsa7mlLIOsNt0KHuEbx2YYRDHUVOjLO1vbsx1muMg6oqCGKkzhRUwaozHHeWqA
JBWBo1GiVtn0FhxN0xYPNQiOSFVuYm8BzwjLfdOKO1DCM4f6VN9v11YBbz1psk+V6DcfDZtNNHPJ
8z9pHasmhVyTTKaWfaNpDJqkbu7HRjBxDAxhua1qUxn9chTKOKmw0+Axs/2DU8UrEY/BHLi4roRg
g0kR5Fp3MDsuXNglC2CuiOppf1I9dhyeEo9b3zZAAEfnFvlwFKIHTczsrDlfGsEH6leVq6IgEBY0
ajL99elOsoZD8U/HO1OXODpjC1Cwyfw0pTeTuPGJ6UqLfi8fo5tYDekjIFWuFz+3pSerYxXcCc9S
6yKeumP9qIIV7ATmzbe2QZOfyAxaw0t8iU6GNrUJrpcYQFEQpdLIMHCX1rjf14/+YSY7oWP+pTYH
7+Y9Uzi5Ghyboa9e/aKa9WfexEtTqhfNSiMsx5CKU3vEtd3qHbvVJ9YiPOX5VDsHrXlQX51kJw5L
Ee3z03ZYnMxhmQIxvs/O5dV9Da/FXT15rGckTEftwb4a8pdwQ8ziJr1jzp75FmGVKcNyBrg3/1KB
6cb0WlvlazYSwSh5n2yzoSIXhKarfBIr3ZztjfEpY+D06EpmM1CdjPSLewoOmde/1hGzXH7uTzdq
D1byHn8mcvglId7n04QTbFM1XYY9R5uwHJamuaWi2FoZjzUqySHzddZYNZ8RSwA9JCP2uWcHHIbN
qF8zIMEYiT7X01Ye5bQmTnolPTFuGCbXwYhn8bAuwOsXJGfgP+6N+rXoD/a5iBEdM9vBF6gtBut0
hrWnHc6tUX7ANx+MsirHQXaojRG3H7Q97uQCNAir3PA2dvfmDjR9YbjnAI4NXwtfu7v14l6LRbqK
ZlRUXEX+THFXDj6rac2qml/Ta3g1T8pB3iWsur++YuVBb/jVBfuTq8snfEP4SZMWApAV2khce1WM
gqUjj8SH/DAJuId2s7FHaiC9yJtGJAoJjKm7hBzhyldKjlwOdfERAMj1L17Zj/1eX+UGnF0DjJZ/
0PU1GKy+M7xIDdG4MmilhXIObsFTCaK3io1Ae9DOonRx00v/Pvgm4/FW1dedpr7SME2m5gXBX7RP
UihRJOxGtNuTY2GzkN255Xa/fo1ocX/29n33IgeX2ncvUoAvU3NFygvNqw9WKH+YIriXSAIokrwq
HMjKtyDZzJkeW013tNyec/QbO49bd0sP3roQfX3u7Kw9IcpxodD++fAoWB5u/2LX+nUypkxqYQcu
+AdITyT2xrhFptJSPA53veU1++yWPbubMKpn1jkjuAC+PFhY79ajXE5wOjyUx/D75YWNi3oUzg3J
Bdy5lZ9tBBRvSz/JyiU4Raf0gHW77Q469ox1KOIlbH1t2+akwDRm48GyUKupiQKinhr/aJccaNfu
RtnH8meQ7KjIobRhFGvZC5ZUjLfmHGtEOaLc4QLwemlRZBAB1B1L0qHgca5Ub34B5BCXPytpMati
sYaqgITk3+JbHINvlR/Rpb/J1jJqAtzaJIOSAwGPNV5Qm/oG64xxVcF1iFOiz+UYe6++kjxFGwWX
XE3v+VO6NRcjYigCTGaUGy5vqL9pWAwrITnnwznf2Rhb+2wdW68gwUo/z7O9SbcSoUVdDfpaeY0Q
DbRBPBhUBM58SAoK0kLPYTbnA1M+46N/TK8qEsSvLy35R7/Xt8vf1GRNMhTJQNL9yT8oMeRjllVI
i8Zqpsbevejsi+VPqKSKwLxrg/4vRlinYEoS0cPYrsycr6VYy8jvQeZTlnbIUVbOfgJs1lUQ6qz7
r1+jNryGnx8e37/GnyTioGxjVyTos9DSZIU/DjL7SLn3b/WbblavmfdZSvosFW9Br8zbZZ5e2kep
oprEgf7mDfKJ+kj4jLODArxBS987Hjnpky8YJ2KlG1wvEza4WjI2kDTiV/GteSve8nbFdMgK3wPE
D38qIYSUOYXRWXHvNi5Fw93i1z+m8ic/JnK7pGu0Hprc7INS/t1NHkSNzlk8kxZpk9/dDVnr4lSX
7SywwmlTkLUUTEKcvdPb4/StHn1Ufe3MxTzdG1F0ya2Jqs5hIVN6N5weCo4R4VyoXsLhZFGshQ3O
4olOIoxzx19tSLQfXahfr6IfXvpPcrNcJkIuYqVaqA27ChDRbmrMwk5eMq43EcDVadMp8+Jo3AME
gvpeQG5U47fSei3P0WvwSsT3RRhH2tElPSjRtNRGLIBSOkItN/UDVvNpXS27o3ZuH4RFmV63O9Nw
yqUuI1yOa1qw9v6uNh4M2moV9M/RO4SnfKdWzV7e5KtoUJHE1n1RwvD53/jYuIEoumKoaarWT3ux
EHNLkdKfuJAJslkP96U4MZscgXTmQFbu8318zlCWGAdwYEs4uIVIuIEBGzNqn7HmLsNU3+sp1ZGd
Ni0De5tkwl3W511F8jd4M1Lgd7n7+etXLQ8q+k/3FPWK//Wqf1qQq8bCyBg7KsVCzlz2VY6TqJ9+
nb8Y+lzSq4uM95Paq4bJYWfiGkeLX6erzJ4hWY+Zc19zzp7+VbhIh+Qv7gT5T9Zk3k5R4y6g7p7/
//FOcAFr5GViigubk2bC9ZF86C99MhkCG8pb8hGAMu1J446gM40Uyhb9SXh2jgJbOc6y0THcY0IZ
F5xxVRBqjiQ9QQ2/GAkPrl+/jX82rPjhlf70NrKWKjU1SDQe1cUH/wL0NH7xaHgvkP/y1/LD29cq
rAOB8+e1l7W/eHxLf/YxDm+SKFOBosl/t3tJAYH0vS4uZCXa5JfspBGjYMngOJ6hVEMDb6p86nTr
yGy+8KT/i5OI+Sf7Ouv7//5PGxOujqq0w1xdELLCaeJYC7bInj59K/dEpe8ZqgwhmFbPkf8m4jY5
skO9uhhSo5nGMSLZDjdHhPTaYY2kR3ybn8OJtMiuyRW0F3nXBXfQGeYUcg+NYKPMlDfaW/Yh4JOT
n0W9Vei17FdASGV91zCfGL5bZyPf5RnnLvMlVMQvJlJptyiQTRXk0/DqIqUWg6Ya05o3aKwWYms4
qK4N8ms96LDDSaQZlFnjoO/UXYRcayPbUinT/PNvoSoSSeKZL8qWxST2x4vddtsmMzxbWeQPzXxK
ScU6y1QF8zRqrY1saw/6bYGQC2Jom0/kBnU7SSnEpKYwnAMNH7enJCe3l6J/QOua2JsQ1Eb2vsGJ
OrU3vdoRntkp25Dxy1g/D8tf/qw79+BTcY0rF6+sK02NZG1EwhMEMF1wqrUxW2LNzhGYeemdBo5P
LnVLGUP4GIDniYakc4rIW1/zD+HF0V8T5N8OGTgcY6pqEYaDvbf3B6XY8EcWwjFOlhQZuRv05JS9
jvuqIzJ3iM3xUb53dz6Xq3LoBzVa+Yvjx9ddzI9PO1WULM0ymYvzNn+tivhuaRUkwOhRT39IF4Ec
h6ESXypZWDHnAALh+iO3xVAEaHqfUnnfUl2uup9pOMZBqI5u2SBDm9duVaOq5IAggaXy3BFc0FJ5
np67z8go9GnXAu9dxjl5rz5pnw5t1fRgLYNclEcuiPwWrnpogrjVug+OfKhGbfapda+OC24+76Fv
ZWq5cvtsajuTBI9b5TLSAVY11Qvkb91TjiQlznr7kJf2Igw/syhYK1q7TLxNZpIQrqshhalhz6K8
KPZfDW2km3TMR+K9xce3Zkq9hB08/voI/P/1KX8RBJEwThDj+KUv45LD1snZUHyLlgyGh//6a9+8
GbRcKwp7VhIcRD9UmrD/yINY0m+SJuLa4EMaMh8mq+Af7gz1N00bSq51/oqpK8MC+oc7Q8brYYkq
eRAil9Bu/il3hmn9uMAYJicwXVX4hrouY58Vf3o64W6Qcg7P1QJGzxmQC4VN2cz3lVdPdBjYpOKl
E1W8xvqWPkGYPkI3iesB6eG3AhRoRqYpvZyM3tm/+lDZ/C6URnWhbhtJQiAqm3yUEk+YpFjWrVCk
qZOoKr+2GnBNpSJ9cRjgx1hkwQ9DN6Xe08cAFTVP52TJTHBMvc7BHqEL5R9ITASE2wgbX0Imvl+K
trcPZQbloKGJG7bVCBBYIUYzT27FaWGWV4+HAVAGRirxS6oJy8Lr3GmvdUffuIoRgUSxM25dpyE6
JjNFiE//m70z2Y1b69LsqxRqzgT7ZlCTIKNvFGotaUJYli552B8e9k+fi84fyKwECqia18SwcW1f
SxFBHu79fWspdzTYBjbPw1xiDtabXW1+6onF80K8RXL2TV/xhjDCZP/kMBp1vV8MpFj9s43n8Whj
98634w7TIS9JViHMijv8XkDE6fdW2lolGT6FKg7aUuNYoCLc1iMjrE0viSWwAb8nxue42DJSBU4W
c2D9mk2wr2Lj1hWde2ImB1PFP6daXx9Ex1fnSfM4ss9DOTuJg5BrBiTe9/6AJETDwGHnGne/wX7K
dAZnVUD7L5MkGVvDiArQB37D6mJwaDkyez+QKGuD8Ry79bUAPBZO6zhk8RQvKtjhsI4pi0wTLVO9
4Dm9nCMIvMj5NA7msuXg6ATiONYCZYKXPEIZI6emZ4ALHTOH7kfGfJ4QJuasDQ2O7AF6B7jfEG8z
ALJbxFSBW4172E9wxKEskyYkIuyO1ybNbovzmvqZfnFrAa6IoUWEa6uiB9mlu6ChODky4MwoOKEl
EXYEV+UIxh2FIMGksJNzCIM9IFcoilA03k+1FMdmJmPbmZwbvawOuLMNbeQ1bEKTKk9DVXDlRuL8
NTTI2LIZcmri34W3nMiicLmlP5Kp4kF1ZbtrmlTf6EO5gdObYMDJe1IdUu6rARtI0ppPRfcOXyIN
LSg2iH77X0Gf3UoN7tPKffNFjw4SPmGRp0Voyzez0z7rJaWgaShm6SVJdov5u6SoH4wNRCczZR1N
mXWZvBMIWI0Xguq60TU4igr35BGwqH3ePAaIjaTB1JcutEHjFeZYEalwtT9+w1xrTDB4FymQMUNH
e6HXfmjSSwEpyOArBwMACZiKlvTBHVhuBarUEa+4xUgV+WdfLd/5AvPdR0sf6rp8GhxzDAM9pVpO
ZpsXNP0FO+/ZZrszaHR6MK2hysOT6Qb9uVT6hXplvwVP0oVLzhttlWuSAPvHyXrgWBUeXySVHOyJ
lXOeG5HxyVJcbdYeNhsRDIHDJV71nQNwgAu4xhGOPhiDPMUrhjKhXt2fWVv71HLwLfWzqAHcwYCt
0wPo0Rfhui92gBpwdYl6SEU95A2ky+3j3Brehr9KRaAdkZrQMTbdgken5cdBUtoAN9hJ+Ngw0ZJw
7FII1ihNazZmSx4gBVhtp+nqPS0gZbBhaH68OXZgDy0vcpzYC3nZvshI0rT6DIuZ1SrnF54fW+yq
Y9Wd+pEj6QSiY3GojuFhjYf+RR89uRE95f8CWSu0mQFzK+vs1eOqKi6kolWPrHtnTffOSs5nC+o3
f9qKiMdjhPrrhX3nOv5lJEG+62INzLE5/mjds+P6T8McvCxTdq8sjt/CP8+rl4k9HCwVVMeWPrHl
qmML/ICnHYv4i5Sn2LdJ4wK99Q228kSBCjfdO4rLsO5Lfz9qJF7dEY0dGangdU5JO8yNW/4BM7Nj
sAegTsNuIniGaBeH9WIKmSVxOQ5RjmA7qvH9h5oa5ab20HoNyZnB5gYEbDUJWoOokXhkUAMUuBqH
XS4CImS2eq7tZDy2hcWMrZ7Whu4Kr/HFTpI2C7E4hXqik+uf6GYvasKWkXKjD9ReihuiTMEzB0Oa
oB2vCQBXCAQeCcAOgrhVkGJwGBtOxge3baLiQT6EWsdskB0mBz5HvU1G/JrgO9ybBrNMvdKK3dy5
j9SxxxNw1GM1MUW13deiJSM/BhO0ieJl4i1xMy33JU8TgZZsPDsLNbVYSz7YVnR7GEvFpUWf0HXG
+0Ih8NwQ7QFO3ddb7A8xK/OLQDhxQlgE39GWj24r020KepbSzmhfRJof6OuBnZJtsMkHPDVx+wMj
0lrfFLdx6gihLUEZ8g0KJM0srf0bvmLlkY/zFCaTh3UQgDDaV7nVpHgBAvDRKRc2STyfOsaEtCmO
TTLtsDCloR87y0bXKpvqVv2pi+UR8grP9g4awjLtQ+CCGbbBDg1EXruvAct37bA4y6900Y+3Rl8h
KjRp9kBsNrpRZw9DUXJXn5fHRCRf5LG/e03w1O1ZcAoC/bReEHXgFbpiZ5cbLC4zcig1i8Nnagnh
NE7Gcw+u0DAnN1q6fh8Pvv8sdJu0DvvpbZY3GWTjEkJXy62juWl1GNNN6x1ruLbKvmMCUlFQk0nF
rvrcJ73HDZ5nOBYfZ5yw9O11L0aoPUZtiprVK/lNBhoVIM0lBMAOoPSgQk/zMas24wH1Dspu1mMJ
hwjwgaREhfNltbV6stPyOfbN+tZXeCrLpWG87pX3iW/KqZgutqjEPheKAsFAZd7M0nJrNul3Q2Qg
rAxasG1CFlyfgDeS/WposDWKzZefa/tOEIvUxGKfraHfFrXhE6pn9OPCetXSzNjRKQe8KpNpbxgw
P+L+n77Mfg26zd7Bx1jp+pCPtATlc6Bummaqc54tDuQCOUZ6zoHQWyUHRdVGnCeoaIg63XedX4SL
wWXV9wjce5DFG84ovSePPT4jTqxrd9bII9mbPx0Occ4hbJBjakFpoIe5T81w1qwzYWYZZiXXyNms
3jmltTcELtxWC7EBxoNQwuJ4E1QeWJA6fbYG0B3LAlgTJVgQTWl2HLICBp42qx2QFUScCgQH57KL
FnxIQjC7ucrmyNF5m0hZBlBg5hfeA7uhquiJjtVdzUl7dJuK1lj81QvD3JZq9kLzKuyEJzJl/ULQ
TmKE0dTCGEEuCV90Jzk9Y0rqsKzutax/oHaEu2eRj6ZP1yuRLrzDyf2d4+kRRFT9hbObQacNT0EQ
NU0XgQB46iFrHvI4iMPC4T3L8fO6iI65C59MqW8J060ooxn7X0DXyJ5/ZzZeepUNrz7a06g3BNex
NZZmigsV7wmTdt3SfR7R8zXLG3o+HTAwgU4OA3AbesohJqA5CcK0fkakspPFx+Bx4qhU9ivICO/m
nl9fSTrnoY1GBXS3R1TEBx7oBMdOk6xICR/s+UybNKqgOhKc4pNPMs3XPrRSolIuCx0akq5FVgVB
Uzg/S1bPG8soiY0uznfZun8c0Xeh11LKUyPBatjCL5MFTc2yfuUD3CIVEwUw2+eEZhoQhDLO7aiu
4jfdrgsuA+KldqqTWTiop6g/s875wXbcZUE4MOzFgwTrHYcdko8i9rlrJtzlTOX8ciaMGuVECywj
42YEhAGECuxzykdsIm4a4iD0d1Ytt0YDlCob3EPMAcCGO3jpgossGFrJRsWXmpYpGWQ78t2g2ZsV
hNZDZ3ciMhsCXQqM3NgTRq6GH8fvjlrcPPsUKQaLlfmKbIbw6GrApAdHgFVagGXbZjh7+S3wEG00
ZfAzedJlgp4TDtGyp8ytlp3PIDzglCiLQzc6/XYOMGS6xaYhoL+VJiGJXmtKlEY+mNTqqRZpGWV8
0qImJl0XOGNx5H/6MTOFt6QBmN3smCo033Fmf+kjGLFkdJ6lk3/FHu1lTLth6vu//KTXuPJYV02v
dz1iSOATHYeXmUT5FFMenr4zHoaWGFHayuWkxhc2sFyCBEg8ynIzeO2bkxNoh1aAHrKGBFkkrErO
8/6pzvWPnLDvxhvUuAVuX+0drX82GrHijLQ9V+FHzTFACnnplu/7z2xuDQRkcHKQZk/xSsISpzpI
563qZjjdWvWTWObjBFfbmEBHztwOwrTwTXiP2dXvFVfRpao2jqzw6aBG5+rM6DWvu1tiJR2sWj5b
3i0wqtesLv7USclJB6ZdCwvAC2QYVNVHZoLYaTL5wJDpoM8gnFxtm6PDqxk/zpV5GG3n2wClSbwW
ol9nVOHQ+9//f3jzf0PxYOLiMmj5PzdqXohsFP/j9vu7/6/Dm3/9sX+1avR/s5yVDGMGoKwY3TCE
GX9U97/+J4wP0+AtycMpzZ3g70znX5Mbw/o3O9C5ROpW4LLnc1jy/WtyQxXHc0z+lG17HhwQ3f1/
6dUY//tKboXBMBYK+IEZks5+4L8Nblpp+b3L4H0rkuZeUw3nXXuwPHlfU/u2o21tMz5xI7l5bnNu
Us3ZUMXZ1JK4mePuCmvC2tXs/8v38P4fA9f/WksxDXNdYv7nJBaECbNuBlcm3y7L4Iv9bwuDia5w
NnpNsVUmz/AYvFGsQMZibGP8cSluAg/wHllNPUp6fIPgQjFjd4rgC0Pt0gyAX1X8LZ3M507R1cc4
P8nFmO+Au6o9Tlpjk+b9yZ6z8uiX30YG4FyzO++iGovpfqIXx0pUd+ggpOc0nKlD/CGahf+TA61C
GzUOO5Y5Q2StvyyrVNQjpb1Vcbf3aTG0KkC/UhEwxDAzk/sucxXf0I1yFrDcO0PzCveEQWx6CQ52
MZZbm7J/1EWTzLnrLWyiVz7IVVXdR+tZMNElGXgQ3E96Q4CoG2Hwlsyu9rMc1Eul4dG2hSLIbZKz
DziYPXlTKa+Z1B4CdUIUAHXAh9wVCGxdPa3MdPpqBvC6dP6KHZdqMKWNApkI039gBH/L27cc9Sed
4sR7UQE3N6saG3bZfPFuq7aCx+8Qv+wQWnp7p1yqeJ7h9qCRelgoSsh/alBZo5VqR686+bX+2czB
2cnyfpcI02FlUTinbuFw7mHZC+KWJ3f26Fm/ZUdEzGvUqoPyzLehYFPvFx3BfPslUbS5dBjYM5Cu
kywj1C4Xxp7lKm7StpLlndCNveG3J2juIJjYzo+6h2wn/9TN0r03lFo09wcOd7C3ffszdtcctlap
SKV+fHLzp6D/tpV5Qd7wNZm4x9uegFvX42nLR/R6vcNzG1uzvOiXXVZjOwPdfjeMHM0JPD/H9RCk
ENWos2THIwER6QcpQFOjEeY7XzNCmppE45gHMBvT8TcP6jN2tTHYNheGKflrXWa8A4X9WXs4G/XV
z4wgpYNVMGXPiaw/bGBdv60JAjQHH78PHgte0F0x6gBTveGNXqZ3I/QODBE6wU2gwNzwsOjvrREa
q8yZ8llpIPeZLdYJl95B+GWpURvaA+ap18Zzs32HhziqJFG/KdAo6FdEH21rokZuBicatg1nqOHc
90I7WyVXgrYy1R4hPedFVXxp/Z0vIDlLIDlbBU+2V70NjC0BZkPSbz9Zc1iYsVxhlTG8O95QHdjn
bZ0fLVGc2spuH3GgZDtbzSVINEM7C+gnME1BnwY2CXJTsgQv1vPTf/wnLqw8cQ8k7wwuRMfULT8y
LD6VYa2zD2AYQTqeM7QmsB5uWkJwfbHTN+KI8UYHFEYvAM/tNHrtmaUQpKB4FLvJqkFOjireZ3ry
w+E9u3o9dRyUIaeUDW5o9UTtA/K6pAQREHhucGv9f8BFMNuVuNZk5bEy6q8gOP2N6XZE7xOPf6HW
vpc5iBDkmq9VytUBuk575Emnj1LGrjtIGQQPqdfAQnqWFpYmYyBQnaX94zJI9Wi3ubvRrewXksrq
NTXKcU81npFcmZwscsSHCejSrdPAc6jMPSI/mD+9mGNQoI5pguuoGYjewCQ9q7kJCPS5TKvnuAHY
HZ/d4uSWS0DhwhNcRuDmy6n4x09z5rrxe5AXJrrXXwBFjXMV/KHqsdrWCn8bdO0cJvFSkekZ7iJf
fhUm0FPXIJ2Xs/hYOdo7R+bY7Zbl12IHdC4S+4Ee+0KkkiFUYnNqXnpEKTrdx7mt6BF7BpMIuz1a
PZDzKrHu/NO2dptCTMmLgEdQvBRdktxUkOIzMyFZmL3GBttqTtNocnrVnxuWBsdkZPTjAPDw5wc4
n6CG6mbZW2m56bXJvcz6dahr+hslH9F0MLrt4vFD5o8HiHJlOJfNK7hZqzUQmpj30SEJ5uvApfLi
1OvFk2Hwu8FAZAxtOFx6nk8DHzp/49TONe1pQXCgBalygwblRyoni26BXt7RtZmfNMlgvO3iNmy0
YtnJt2zsh50rpjen62gZKmorf296KgaxRVwnGhnuHT0HYqORWVNojmjL2ZkbUUukoHO57kgHK19n
PGr2W7YYx2kdy8qJEzKWui8LqrDrIPPz8Ib7BkwPqcsHQBm/eX6HWTUIZryjHfVz8GAt/Fumjg9o
ulBtS33v3TbdNyirV2+Ytt3iDFtGeSqSQ3pXqvlx9dH/sJr47Bv5Lk5aqiX+qKK0l14019y34gT/
JE/LWwcGDqd2Pd6BTFl1DC5hdwLkVUDdJ+6J8/DmpYTgJOaph6u1aeAyb2HMY4dYf5gyu6KfTxCW
4xtjbACIpvK9i+swx93o6087bpidbs1nWflM/YeaO1TRrc+I5XSlizlf+l4m465NlL4nFc3kF/ir
ziG68pwXO43/jGySjk6Rstbv5Oc8qGk/uTZjUj4DY6A3F4dvxeUh87XmbACtOhvpDAb07w/rL90Y
KugO8zEU3K5fGmYwXFqhdLWQX1uM2WWX1Oeqjusw0/ls2KnPnCaFh3LyC0+sOZs/nCHUTqBODdVI
BqGT3IpmNiM8wGTdjdldfxau/42mVoWOw15B1B8SYZFZXKAqMvANxt+B4ZOMrNf2/wAldl4fljzr
Ve8rG9vYcOYvhWoL2+iUJK3POixlCVXZ03GYHHObsQG7ZMnvZKrc41Ij1Cj9pNnH6+ymHJhl6kt/
GYzgBxvtKzo3iDuOm5z//ixx+dl//jKeeJIyB83kcZHvz5x78rxYAk9bS/iF9+hlWn/g61silluN
NLNw5v1yiyH/bZ2BEHPhSpunV6gXhlVBVZiH5gShFq2LN9DQSyI3bQhcW7W5myaKfjr8iW1Xo+cc
iKXdJyEhiFcHK1mSJ7vP3jSGsyeNmZFm4bNKUxvIELPfPFXGCmFBIYAmHlhdyumCgq5Q6uh1aXol
HsvGz+lsBnRhopnxtXFUjFhgvC7IXc6ulN4DRoAI6lV69Fv9FnBuvea9x8LJ6pOw6QiGJwP50nZ2
urtyhMlTMjdqZLR+wbsbGNgL5LxtWSp5RfxOFBsr6AGiHk746ZVGTXOAx7CDv3WI0R2BJt2mpeSw
itEDEjlLtHE3JMOO9ePjSGHzoXRsHj/R7Wz09p2lYMd6Z0xw4/GbXbTcpSq1XUD8Z4O6I8GWguLL
cJfQ88DR53zqHMWJ03Wghbm94Doq4X9N7ficDd18toOAEbEo6q2YAuovBnB0CZ4tv3FzoCPG9Wkr
O/vRxVN05dvPcpEI23Zpg09fW7KjkdJH7ZCSRAkHUR/PKQfRi2ErGgJLPp6nUnQR9B0Zca+FtAHe
Ff5KHLm8K6C0Tzc11MvGSTlsg2thFs8I7dRb2l7zWKMtXp7sXPuVy/cRIisSAc8auVDMsKS8FgGR
952sFYwSuRSaqqM9cZXKKqf45K3H8RKSl6FkQRN/laGhlx7G/HnK20O9FlysAeuFkxvfS8r3LOU2
/DTQOtXF/Obk+uPgS5NpnX/kJsK9d3beumbUI7/TiijOUtpFWGtoFeh7LF3HVklu1SM1MlIqDNUn
nScEgRDPkAdOR/b5BjWo5zONeeYyF+O+rF26ms7GoMTOKCDM2z6czJLlxmduck4c7VM7rTVte6Pc
7ty2bNOX6tC27zXigVAAPH4hP3AaR7ohdtvQ/k7VsbSTeV+kFVB53fdOdNGjPpE0f2bGjKu23qz9
DGsSDt+qEkfXRwyGalicelzDm5S3zMQp7XVoCgswNOddJOP1pqpt7dPCS0u83OTT9KbM1DsD5jM2
HIq3abaUf3qRriPzk8W/9Jm8isO80sCFV6rm06COLDWTD1ijUa4bfPPJNOPfcbuEfpcQ7ez7+mjZ
abXtoSVPUsZPGd5dAPhJ963jJjX46+KkTA7lBCNc65bgbowteirNh0PsMnc0nXg+LwZFKmnSrHSm
hXBpWWZXXbXxHqEHj4ee0z27ojzrnU+cWLQnpLPeYeCQvQmE1z4SEoiSODmZPLxtOlr3kZuI8cZP
SNjV5qOTmbeqN53L3195PHw+morbNA2Du5D/sNMablzkk3Tp8HCofFfHyRRm1Nc5xTB5TRkpBez0
TqCyKdIBCTj6iXeMOazemsBWV6i3xdAHUY+6NoKblt+KfgA4yIk07/ndTjW+2QWnXc/v2GBhmMhw
J7/zGPzAJxXAn6j+GRemYgmeTy6XAwcUrbpX3UHqfKaWJU5whpQKnySb0sSxDfZo77ShiU57wSvR
7mRruFrD5Sz7K1HigZb70Hby0a3pq0xTl3Ec8bpiAaOz8MBg/lszsm6fFf3B4yPJex19Ns0y0BzG
g4WSc9s2nArzyUPlrpmnBYombkfEX82Ma1GjCUDySdvkfU8enar+idZQfMpPQJ3WB2s/fkB3YnCJ
YNS+tEK9NtbJzHVwj+YjhO/iZEEaMCnBRXbPLdDMZXvWzWa9Cbjji7kD32T/7urWoBPpbetFtI9U
fSA8t1haYBtt+8a54FUZfw1Ln0UUwto7FxcYy5X5zF3afU+1rV/q40fPKfFQCWvmXUrmgoDORIZW
N6+zT1i1sYZwrBtmMB3v9rjC5ZcanFMlmZOC/pRXFlsk3XNUM0qIfQA+itfIix15DJrJZaO3TTkv
X6vRjDzGS/TPePKAKVqeqRrKGbdC198NlVv3Elf80aszTqMFFbuGMDHn2d3iWO4jYX4Wg8Qg67JJ
HzNDcEewG+D1Qxm5tFwZPabu+xxfkzjwPybT5ZlaxKyBLfjfhjDsYws3E6uCuURdNXUHQ/NP4Ink
nTEKZiI2aVvFdizrmR97HsVUyXCfh68Fb1LP+N70joOl1N5oCRDMFs9b2cRjgkh43Kw5qK+3G3zq
Phcc6tltcVAzj8JBNT12ftweFhbI57YsQm0e7JMze7QRHd09deNv305laAVWfgxkfcjZitFtz1s0
cs6PpOkJ14SJ0tBeHJ011KQ72Uk4g8FNW9p3KyiSA6+KdeTxYe+7FYvOrHgTgv5g5/Vf3CmXu65x
+K9hmDdt8YVlTR3NgpyvmvzfcdD2J8xtYOdyZ0fUe37Q68qKINrbh7r56FIPdEJeioPhspkUklTg
1AyMwA3/1USdQypmbB6c2G0e4mk2owx9NTnW6gBDoDu2FaYEyChMhGTj3lZt+GbkNvFUZImGYjxx
7rrRgUQwhhPmK+viV0ybuKgQl2jhZK/YJTZdwzFx5uGTJDyWB7iqMaOPzZiPQADBsYV+7j8O+cLd
SidJ5dYqPQk6jLucRqSylvqmbPGUU/99YWTXnAd75ClCmtVLVbzVlPjXR6fyfEvTSr64NbJGOHIw
Aht48IaX71pm677NgWAyAhNlMV8DkewP4Ytsj4QEM6UIuVlpf+1b2niBMWUecpuOUOrpMCJwQm/G
BWepU8LRSNKvxeFYg8F9fC1t/0vOww5Ud70bcydH1TPE0cBsYTclMS8mK71tnLozjt7GPRrTAnTS
0L68Of/tjo31OMYabhxt6/SlPNjYjUjPzP6tFiyMa7//tcBbz6byva1JaFpi+KOBjthNPDPdJao7
EjA28msNuzF3w+Sj6vM/KKX7l6ZT73aRvLgcjt4tpEvA0XJFw158NRImYTFYyS2udOiL+TSgACed
gh186w2yBWPCO1k0v/vWnB5VXj6XUOVDwcPWIciDxzbDrdPOvHt7kZ9LEg8oV6ozKzs+aQGevYFr
y+ofiswFiuygLcnRRPC0myiwPrDVKQ+F96nPpR0yvVjgCtJioD0a1a4sdoLOHefNJt+bHQ1GUJTV
fi4OlmzjJzC+zLaBABPF8JquPVXSefZtCk2lFgQbQVbHs7rxZTGJz6nGCW1iKVcXo4qvWP55i1ft
Ro2AnDb3P9M0z/elHK6BCI40fazbAim/QH5xEQrb01Qsf/S8m596Z6sTVCLNBAdNWCFhPPaWrfox
7KINq1QNR6ckPDO4qOt7GzRxkWd/SlcNHIOGNzILdAx9qvjYEKntmSlvhgL90eJa3q1Dyd266kmm
6RkBKZgnv5akgHyobiWFDiFIO1DHVY91rdSjRyEIv4SNnZZn7l/BpA5z4ZQ0wOp2UwK32BgGG+xq
51sNtOqcjjU3OT7Ssj/RBd+Jtjno0h0f5vUHRE49tjiGHzpkUoaG7EfVmpbpXovO/m57oHoTf9xG
LckeTdcOBKC4j9v/aJhGNmzCmmPjFOfZNr5bPpws2NVpbZqaSxcSCYwbWrIC2XdUWOzbyUNIlpFO
673USIv3IJDdoYa89YZFJTn3SMlQJECJ9OMvKmImtuloyLcuqrQhm6ujnnERdNO8i4i/dRud2WOt
gSSweWhd5gYFqMGdMqZiyOARuuEmm7M3NyNpvZg2R0G6+WrOBFNQDt2FEdnNQAjAZsFYVAplVP85
2WaxZyb1W00PDsns0Ci8Yec4UJw6TDgMvvTQJkwdqMPUgDwJ8nvgMLlNaov9G9aFyf+loYMNm5SA
QF1i2tDYGSqnaYnEHJu65/ynhbGr/15KHcSn/Ruq8V7IoOYsEVx1S79RtsTn1hZ8PTwGHLMcEK03
NajEHe3CSvAfji0zEc89i6B2m6lhX1tUUMziDeHpQc/lm+P+wnrNQjhlli9sa42vijUJafxmEVpg
WLXOY0yspFwK7UKEYtfKoQyLnCeTwquooeo5uaGEuU+bdtcO+wQvPte8FlknM7p8a2oJfx+1YVnx
CpPD4YEy/00BiUo6Dk9uCGZ96HjvPukGwV2QHXbz2fLeCZdyQZgsy63l4UnH572XLW5PQ2Nm6fNd
Sp36bSTE6UzGvXSKASRBmPhMxOLS0w5bpfwLK5JwEA9uwcJTKINLwY09M9HKIJeRgWyuMA+W3vOU
wkh223s8DyQAdze6zhCSWgwACw9s97y1IAO2OQr5uoGHpBlptymcB1MZJ3NJD5WTqMi3XTKm0A4J
XJFHCLizOYZHfMNHp7qWh3m4R6+ROcmWK/81EQ34zLqPyMqwBlGY3TCKEoUMALzFPciaqeTiQ0DN
UUi0fCbelUrhEPhq2zVgaMBoaWG3fLr+hL8u2I/WF1uKDcRXVPPfbYXJfZz/kZl/cNZ4TjaWxfnv
D1Wn6ceZIxBTD+1Sp0yVLYTp2bohdlrnyFcIaVukpwDkdVOSDV5sIPGy7t5ZYn9XHP45LhuhJVBx
Bfpwsu2S3MDYPlst93zLeHfnCeEhzyBV2XgPhtC/gr4Fvp3BW8hc73H9SVYZ/UdrAhoqxl3jLX7k
e8GPaAmsuFbSRDz3Mq4I6AwCUKNyI2YbIFxnQvLPrtoE72JIB+8qR/N3y3NJZBhDudXHRL5aJcD+
pTGYGQzN0Vraz8LmQSE3RhWa4Cowt5EGTzo66w4eyWDwzFPQZTUbgRaDnYhXmXcGgjZ2uP4zZGYU
gPntVBbzdZQJLmRF9ZQpXnL++8uuAYUi3rNMdmfXHwlntE1zIAdcbunJXLsUleRilcHJhO6RB/Zp
HvV7UaVM/1uZb+vKtV70e2Av4vo3vdfw+nEdFfk/ZpDW9N8UeW6rvcpgSmDFGtNxFNWjPurqWRQ8
0zZv1WLo37YVZjbhiXrpx9PCgjdKxFAdEMhwQR795YK89KANBhX3n7G3muuUdYe0DMBtz6UTjQbH
GIjkM4lpzwNWNx2EPtrXOKbXqQX5TfXnUaiWPAbPo/G0XqsEldyZV+bmSw35DnHMbZV7IcJh80XX
yRMwUCckaV8Lb2vwpVAq6YnnYdKbEhgxmXvQfWywPFPXp6YnXMP2ULuUDpehIl9loVP+YIkli5h2
lK/ML+ck3gIGLl9Nlw8IH6MH+PHHlEHNpuHjpGVkPazcOha6VfHKM73SZkOPBHp7fKEsJBotOPA4
imPbJpkzAQO9lPaSvXTueHEr1/wYze598OGhp5kSe7eg7IO6aNq2LbbU2NTGvW5Aq07EEuwCDqZR
Sy+gKDBotsu08wQXGn7rk95Py12l+M3Eol3f687aStUsN1MviHHTymB95dkvvsmRLk0h8+tYzr1+
fMnL8t0xEFYtZVHTrJ2NnSBHX6QNJ3GvKs/mBK1HH7kmVDai8aJF6gezgO9dVsk9Nmtvs5aCjKwk
Ms3dCAE3wWeeYB6DUTfYhBRBONWAV7vFGO952j8LeNc8WqNyaif90mkdUDzHsR4z05t3cGk0YkoC
NHcJ6cRwOIQ09vtAHstIxfBckAN+lYZkfFqxdAvWfXhG1zeL8V4YU8C8Z4C6zDg5N1m8aQG+Yw3I
d9ToC9Sn2SoZSk9VmMKa2ywNvQG7Ls0HbNW/Y0LwD73q0ltLKX6UWncMYv/B7EwPvXakg9NHxQ1R
G3PzcQwE8jjg00C8rSAcm9k/khcISdI++Us774y0IGjjJdaRkfKukCOxRvpMTPnG4TEv/BssYrVz
pil4FYR8pxTormt09U45RCgrl5pZZTCwIYy7DdaPCYOLCcdUNhB/Swm0+hlbJ6W/DPgtC6vcan6b
nrFdqAD8WqvtiqznPltylurUJ5cgUDeNCb9tcO2jVgp3VxJBm9u8OumVqV9l0dXbytarjb8ExrnU
nOaorf9gJq4NS2ael9MCppMuBwyuPG0ryiaLnti8niq/kYG/FzpVlmbu/OuUKgrorWoObOT+nb3z
WI7c+Lf0q8wLQIFEJty2vCNZ9GxuEM3uJjyQ8Obp50NLN0Zq/UeK2dy4i9ko5JpVrAISP3POd4yT
Z9aAgaLm1WqF9YOBJ7VjHm99bWKKxlRCt9WpTQ0d/V2m/vemjBwsFOCEXR1Ud6EG+aXm6diG03Dr
VLN3wVuP6jztX80sJd9wYrSL84RJp417LhvTnQo7DIqLCC8jCCO3672lR4KYR/ZIGFRDJnQyfGWZ
Qu0j5Xq2YnR+JCUkVto8NBgonrakkiZbcvjM9WwQhzZSFVZxP11qS4H/7+r6UIfuTWRG9invK/tE
97MvCbE7adNnAzZjY5inryzVGQfKctozuaHJIaqqBZq9Yq9H1Tkkj6qunENuc4lNsJkoaRGMevWu
UbPYihh0SmnGxRe276PcTkQ4B0007pjEP/upnT94RF2T9PKFwl/vJST3XWaSl9kW/Y0bmunDpG4S
psKzuEs77yUQJOV2y3QgQkJ7SM0CkwyrKFkG9kan9XDugpEqMgrOI2tv7RN1IfuRXGtCLcXQueuC
cvVZJ+U+9wlxpdLmY2rGM7r3dZizSMj6oT7boM/fuhzMq9byOQkLedvNLCKzyiVHtWHC3jkMtnIy
8Oo24TxWrjiXKtmF7ZywWdNHv5/H7ayp76uh625nt7LPofB33QhqOZ1waeZTWu2GhG9fZV1xhJmI
GaPJrlg769eMzPaCEGj0nA8WVV5K+XciTVUCXuZpUAeMs2yXBUmSZTlJHH55iGaHyyfMs6uWDDV9
o1vLtslvE7JFsTEDUYc/cytb/cIwTN8rk/y1iX7wlIfVfW0Qfe4xP3ooC1wXVtiqvSJJcCek/zDw
Wx1yE/BhnmoPtTnyjmCCcGmQdlAxn3oKVBuyknPveGjPhGvnzatrxHfzNisGKHvhRFKl7p5sNtBe
FT9Xc0tQ9RwzORtuwG/TIoXATsok2/bVbJwRwq416xuyFcz4zD3ohqq/kj2xszAt7GovrHckl+xt
K5235FhsEP8woSsUdWu9tNDlzu2FvSc4nrxjzG4r3re5ReSMeOWcM0H0ZmKXDTKJISuCG1V5RhpR
Lk4+y7hVk4fjKQRKH3fi1RohmwWBUW76Dp1QAWdz5Y4QSynmWJnaJRpp87HX8EWT6KmMw3ybOjxS
AlQlB8XkaeWgeL3h90/4+AKoQ3KAqv8akrl98ZritoyoF7uxtXeNLGlcMeGtqyZFQ5zLh0kn5jGT
WDxLLpx14TlfkF8bAGUH7CMuis3GwRrRazBcsvUWe4z7YPRH0RDeIWwvvAPsBX6vbNfA6neQ3Ovj
gEZpHRcZhDhhHUdA5+gKFI6UiBEjO6RVmcEcNHz3CBFO3sWk3BKF4bY7wTb3xtlKu/VQ1DfTmjja
+Lau5+lfDNTWIhn7i6TMxvAoWO0QG+cJpRD2/ZmbAVay7bJYtVsryN4lBUYmDXQHZXHxR3mL3uux
EvoNhfaxSNCKR+oeG9FXTezMgDTavPR0EabfP4iODQtFET6x6MPDZ6M693ZRfLhBQr9c5J+0dig7
6upfKAILzuDXX8AxTY8wJGEq01w8mH9yJ6d4gfJ0MFoyMMurwZYwCJz2FKc17d/0kojkfrSb9F+0
eGIJDfvby/rWosMzeV17sbL++WWnZu4trIQdp37wogo0M2JE52qVsj92vtPs7aH7YkTolLOIAWBq
MXooPSt8NpCp5YweHLwPsXXt2rZ4M8z+iXH7CrqdsxsNhAC9gXwZj6ifzlcwV94mT4Z2258Hq3dY
/6Pc6ehK0NOF6D/Q3tDkC3Ylhb3JLfpClAxJbxCuzMs3eJaG2JUY+lD4wa02CCNyv4HkD1dV7N0E
FaqmBGNUCIAxHlCD8WwnmkDK/togLizFVxQxp9HEERHJ4jG3Ya8WQP4kWF2ajSzfmzgXujw/+MJ9
spL4sxnC72q0b5OaqPLa+uok5TWu7Wsa9Pe4SZ+t3vqhDOdON85TE84vdm7AwcuxTvIaJEA/zVNw
RuqPnruh3GmSGxKP9zo0D9EYXPVYLNkpz+H9UAwI7erHKC+uTobKa0jfJ/ZJfuLsWGveu50hj31j
YsvL1H42SWXRo0dofepYBz+W3S5ShVpNY7o4v+LpLU4jBESJuRYF8zqJnIqwFbHMFDxCJRPS10H+
eOci3eK3836/kv+/GfzfzOCO8FDaSvAY/6Ap/pF9LcKvxV/94P/nT/4hKxa/SXRNYCgdfp5lSoS7
f8iK3d8saXsmmt6ffvDFKv5fsmL/N1+o3/ERAAHVkpr5h6xY2L95kqxqH7IySjds4/8vsmLUzb+c
Gg69iXAsj70FOAVe86+nRpx6cSMT4mE89klvHvK2fZdUDasHn512mzT2lawuSYRFCaEiSWaDgpVQ
i00Jv/qO8tOn1EgMa6fKtriEbdk+aT0bu0pNOKRz1btis2hF2l1DmAEeBzrkBdJYhfhPyrokg9tq
SfhjJOqd3XH2jigd8EmykQoIQkW1cFsR1oRXcMrlNxO647CxVd2B207T8CPWKTQNy2GIxEMZFeY6
wL8RsJNsarnPp9x8cPNkZDPRY+fbGHNk6tPEOvX76DFKoTUc8dLkjVM+q8AGAutkVfOYTIY+xpUT
3bZlN3Xcjtp8LQifoeZOR1D5bpCaDFlohQcn7UE4OxX6DlU8TaSFvZhxm2OhKqg+Vh6EEPKycx9I
pZ0oMW6DtvHqlTclFm04e9rvrE/lRRqYptgRkleGuSxLXltK5WENoXF8tPjbZcnrEWAwdoK4V1Wi
+135yJUU4oMyPakUxdTKn1qfvNBwwIrQVOkRB1/w0PlDdU+DPW6HBC3Ligir4pLPyrsPUWN8Rr6s
votwdm5Gl60lBvYZMY47WruuKyh8TJL7/Ll2Di5tF2EKJQKPVMc7NXTTgcdgcapMcqLpbuo737CN
OzNNqOL81IQznoQHp2Meq8huP1oGbOB8Ts33ap7nU6TC4FoiM7iZSPTe8X2wxutz7BID1MpDLer5
WCeAPIicGTZx5bmM6LrxaPm1ftYU/Ttk9yUZwyHGO0f71OM++o1Fbf0i6omRB+0kYNIR8NREs+yz
x+s0vqqK/n7taxUz5TLG4nWY/fiOoay+dxOrrnZIKuetqOzqZEWN/yJMv/mqmHgBcpNCenuRO+hy
nbYftjKc5pvGqAxIUAZKAnR6B9G2/TVM7BqkpSzqNbL++Jj7UhvwjRz1UiSeurVzTx7yiacshUJ+
JpSFK9wd4k+zz/QOl3bZr3y3YJuT5WG97jrPf3ILJqJJG5togfFF3rhmkVM3DyxZVBzdY60GW21L
WJRzW9tf9QjpZDO1Yfwweh5TfIFUbm8qWPpopZLbzhHiNJmFfWuiJni1qkwfJ5WJnDG+bRyaUelt
07eRsw603T9RSVnPXe4OB7T700cTFs5r5lVtemDI2n5k5oh2bo7aECpDUBM6bUv642Kyoq9S+eh4
+IQmZ8nnce/qosHe2UdgFWSSy0XulVR7zO4I8pmc0FASc667tLiL0kQ+9bBoT0FtW4/cM/1hahjt
w2CRNmytWLHERwcccx2gKWdH2QD+cUJMAJXBEpL2rQVOoZN3B/YKkxPTBR7oY6++IVWsalaDUOQk
ZSIFR+RmJfraQItDh8P4DLnaPAsvZaTo2TaIl9oQ4gltp6eh61PylHZivLhpm997zPEfZj5rDsYW
lT58vWn8lAkurFVidyxjbewMu5SRcoPPYIS/0BoaS6nHjXukw8CcnA8Vw2p/IPpuBJmZbEgN4qv2
WzQynsjv+xmSBAeH4ZxMJiKnqlDu5xi0ZKTEFHkIFyu9ZT+A6r5u+7MfGBKhII4npl2VGNnVGXN6
NhzYv9vS7oYt0GrvmKF2ZinfuKgDCswMM5Fp26GOKmBKTY11VmTFpZpIncM1EOp8XzrANtrMmN6m
IQ8/e8csHoy5MTfkyi3y8g6RnyV7uRVDDLROw7PPZOxl5z5Z1vPW6OWfNUzq97KysX+KpE5OsrN9
GiKvRQNc20zCEaFuKub6DViFhd7u1H5ESJR02BFlRXoK5lmfmagShEEj9Ngz4nNWKutrSKsuPcG2
oM0sV2U35J8MPNlERVw2L6rX1o2XTtVH6Sr5jCvBHlCcWibbuMS/5+kt3UMWDfrL0OJdZUjbQ5CM
yfeNN2hGox+oQft4C3aydDc5oNdzSAuDIAVF8LBOQ43mkSf3QoNwcuIE3JHAeBCXyjvHsx18L7lT
+60ue+uhQQjpQHpgKLBGg43ZPfT68HWc0vDspB1gPLDaz6ZYwKBlSkENt5mQc6Pi9A/m5jgkhDmw
S8IPGroZu/qWeTxEBTvbzkR0fnW91P7gtnJ/xIkXHAxirO/IFnBBadWdvHT26BwZ8A0sElgqrBpq
GJ5Q3uD8qKakfc8jOzp7WYHCIWvDGkgBySj0mrXGqlP0SK6IOrnW2TTs+UnxOw4jbkS8BXuATclH
3Cboy7UzcxjJIXmI6Vw04lmFktWigWYF3X4MQZm+JLJ/DuUIGmNIvIy0uYjFInkJfvE6zc3zGAzR
jgmwe6dKzzwqa1Ks4iK8qVlc2HKT90nx1rdO9gw+IvtohrS5Ib8uOfoTfie3q5t7WKtwUPuEuEQM
MqMBG9K05yXFnVCIicPuUAYqAtfXTje2XYEImEqX6aOlxQx3PLO/uROU6AJtyLQaOiwanWDb2riT
etJRLI4BbI+veeJ8QRkoOUhtD6Rh02QPg9sE93lnpS/2suMtYhWdpFXgO2zG5qT7NoASM9ksrLt+
XE/BHNxTLniX3CzSS0/aPRVBHfPU7dFDgBypL5SE+X0EdYNEn5Ll0MpwHNb6ZdGqLwU32Q71pveV
GZkasJMW8RcDT9hNZhQlMJ+u9w9ukWSbUCXdbauE98Xz22HXGCg7jolgmrCu5KCOMhTkzMyo6U++
GwAoNkvFXsDAhmS3obWr/bK9kMPWyS2h6MVJjun0QkqA+qZoCp/aJGweDFbtR2kH8/cyMxkRB6Aw
LyF0impZ6tbPTmkWaFR1XtwQaqZOVVehupjn8i0qYvvdL7L0xEdg7LwhUDsP0glzldhvj1km6/uG
iPH7JVlunXcOhFlaxzflmM0+j013W4dhecmIX2DbzXWA27nohkXpkp+Ym4yboK6sfUoO3JsovfqN
NFisU2XdHVs4Cijc/PzU0JttNRZhfvkhq78ZPnz0jYrxsyc9gW9FkHBAlpzpxTyEW3tynBs4SjGf
HZ7eKE6sFaaKaS3Ksn4266q67VLRH/mkxTtbaePQulOL8hsKS1/p7Gvi9TUSJeE+RJ3XRLAuiHdm
uGx/hHGCxsrGPdB5Ds82SUDg/aSteFxZZiVuEncgQsktjXffIkHWbR2HW3LhgkLdJ8iBzWjx4bSe
uNbYb9YtRqAYH0hMEGnKnJzR86jPc59zhXhFp466QWWGbq587OkdnokF6u5Ta6hurGqGgBMH7o20
uvnFsFjlOXqAwNb2yU07e2TOpF18QNgf7kjtZk/cUJT1smyPiH3aLxWg/69zDxpeTPN4F2jDXM1O
6fJ4afIZOSN7H0oRf4/gAw5QzsISt4y+FLNnvTe5DJ7rfGx2JSzxPaJhg5OZJKULMEifUMvZHjGs
C2O8VAULCCYJub93XZGemlI3D9NYejs8z94305+YagVEFoObCdx331nU2IbppS86ysRWE2F92w5z
9ual5nTHhF0wfjC9L04RcZrbaSGuk2/bn3Zdl68IYQwsRwlch6A1v41GITAyNBwVfu7XX8MpiPfA
ssV9GFGGTkE+XjwRjFRNVf1kplb5NXP1uO0xUW1ANqmr6VTIhk1GZEy3Zs9/zqoxt1dNj2LUdgxr
a1gmLUXGM/cBiyWO68b6RKHjn8K8XQY7hcqOA0JCfMsyfqnjtF3X+P3RiJVK70jclM+ZHeh+G7EZ
eOkFyYBuAgMwwrcTrTxOkWMZkYK4UrnVXEGb6rtqshMM4mE5HerEYmlf5VX/EJYLXqS0zZnYVSfc
tzqAXYBl6yN0EvbPuQwPiUGYlS8q72KFCxcdQcizYxpkX+aRsTbI1X1moWVsoswJAzqaPjkObBZX
EzqKIyxMztmkr9/qVJqPvhWo+84agBrNiXypa2UjMhPdrVe65mksWlwYwcDaMPxBZ2TjENBmiGNk
sFASCEBMqFTS4srQOQlXZprZ16Zc4tGzykLJ0Of9Y8UiuVzD3/fe2M/wrATowc0ouyJ57ewlzJ3r
2Dsn+PsAAng0kFVgYKiM+vQetW14nQLpPjept0h5WQOWOXFcpp71fiDP9JpQCF+EB/LLd9VG9BU0
kWqi40vahoGPNdVYNYN5uBHcxbApkujOdGVydCOrQxQzpM6XWZC2bDemuepMJ7gNkHTuck4IjEeV
7bIly73ubEeenW3o0tFqutrNlyuVy9C1Szj7PNrGAyAMXIZIgTDMz0mPJSPrvXcRVAQ7sR51EcyS
ZcOTwRkfdZMWH27uBDuHAPsvP2cm/20jpuWFviHvrznw2/8h+Y40Tsxy/u+To9cfTfu/Vj8YHmV/
saP//uf+AAmav/GQ9h0mMkpJJj5MkX+fG3lMgCwCIJXjuP7v6Y//xRFcJkpw732c577lupI/88fY
yBK/2QqwLAhe1/NsFxr1L6mO/5TyKP42NWJW5CMWljbLaNdxlhH4n0bcBH+EVeY5HpCL5Au7wBtX
mU+jYx/8RL9jUlx1IYoZa7plzdKsxvIRI/q/DLx/wYhTcmPSF8LCXe+ZjNrVL6jzxCLZHG++u68t
XHna9j9d17xhzd9vqxqJi/+tRwRKYdthcsC7RnCvG2TbceohySWo1YrKO0wL/MjyJEY5Qu/ikGww
ViE2qXJ0Egzgjk6FDEAK927SYMpKHa3teTq0UmIXJHbMi1rkwzh+KoMkb4f/rOr8UAjWDiJmLDLX
/KWYVxJFE5XfuE1csF1hna9rUGIrtqrzbhLJlUYDWTU+vsN05KuN8YgYH3+6xq6/LyD+7NYXvy5W
lg/M8thLkM8J5OBndOefvjS/aWiWJxKb7EA9zT1MwTbfpObBBJFCBakOxLljPxjYAYKiZY8b6m00
8P4tu7iwTcVM5EMZ0dl5MOP3f3lzC7/gz0uT5c1JYVsI6B3B7HW54v705lKvcoIRlTntQ2dgwJ62
FCM7z4q+icF7stHLrYFEg8WrGmo43qIRGk///B5+XaAsb4EPyPZc6YNb8H+JjqBX65NoTrBhl/bB
TofXEeEeegvzFT/vFXufXsUmipqOPKh/fuX/8M0wDeHXVq5tgRL75XaqrZoczwRVmnTRtaDpXxnN
+IruI1sNrJ0ZIcnVP7/iskT75eP2OQ2YIzsmt6/1y81jBamo4FHCLIgYQlREyK+KrHvo8/jbP7/Q
f/hQGWUz4Pb53bCI/vJCMDH5pJe71PWyb4ViG2Qkny1XX6+T76ksrrEWdHV3//yq4q/w/Z+Hg48E
i3NTKro585eXHTtVlm6j3D2xnd8IS7jLWPyGk372hf3W1d5NDqA3nx0c6uiq/vnF3WXB9+uHa7FB
YK5lQVtdSK9/vpZjQegorbW7VxF6SAM4QaMl4RaMqVnZDsFpaMghx/dBBhXm7tg8TK0GrWdezOY5
jsU661JvF1rqMTHSeROl42svKqq4prT2P///KsP0DK0E4GPq1XvDWiljwWqMdbL11VEgB9zTptRr
prtMQcI16D7ICBhIdlUfI3udobbFmGBmesytdhTPdyhoSNl3bP8GBhLp2p3AAVn4Y88ogy4Is4oD
URHTKh9RF2RQ144BoEV7UuioTLNeAVr+KDO5yAOynpz3+TqK0dpOmMfQUdWYOzRxDF1YrBMJYpLk
+GhdFqT9UqStEDHS0eKsnQKXsaPliq1jizdvbLp9pkY8paXI/uV7WlYvf/uegO7yMDUBSfztthuK
2BrsKXb3oZN+GgW0kAT4Rxza53xE1WL1V6dzvnhT+q7M7LOHPDuO40GV7WlKy2vn47op9dVijMsT
RuwQ98O5DV9i/4cVxp8VoZOChWmauA1l4rCI5r313PN/T5a61fNEm+UW13+++P7jlU/1aClWm6Yt
1S8XX51MqrADvPdzVZ5EEqz7HtWjUxPJNIOSAn45LUYNNKor1lObf3715Yf/9cqHhUPhwYHk2c7f
rvxIR83gM/SENFE9uaV7RQp5xeHyVJf5u1OYN5EOm385PDlH2Mv97WVperASUCu5jvzl5K5yIQ3X
arjhfExyTd7cFDHJNglAOfyv7xBuX5tacZjGdDFpIqr1ZLgxkP1hqwSMqjBh77EYRqcMJFkX3ojN
wPV+MQ2sTAmKfrgQPJrJOFhJA3KuhJgKWBIXKnW3HPtxDw4xWg+Txnbo2LfkzKer0Il4xUKewrR4
ahuLoD8cUyZN4kov6a5MyglcIyazqwZ3bXqamIzkS26OChUaXa02nqRjP0GG3CfkYOU9qkUVRXBX
6v7BHiviYcFR6pxQxKpgg0432Prf4h6wQGZ+Swz0o8bONgr2OJwQKGrWKS0RTNpjq8pmb0qyvMrs
UBb1PvOJ12Lx0mkEdCoH0KZxxHmOfVmqHuZCK1EHgN0G1JvOUF1a11KYEnloNAUYxHj8yByLQB2P
Xt2iKQoHfJJUOffV4LwulUytR0IK6+wdnQHPcH9AyI+AbcmMjc38NtOMlAP5lVRlkgCLCj+v8RGm
/UM9pAfP7o/jDK1Djj96Tzqr0IXuYGJnhH+K7Kl/SxqGeYtztnPySz6glR+tOUPdk9NokZoMISNm
YgluaBMotS2b/hXNG0MQ5ldtUX5WHjzWpsg+82BRPnbbbiwes/bQ9nyfdpZ/m5Pu0XcwOQjGhgAy
H5ySV6sDXmTCtItHmpRwlb10NpdWxr7BQgeHn+tz7ovXIuz3Euy70P6t9EG2QY5g/Mo8p0lw+UNT
3AcxCLMo8J6CkfPEcjYD/ki09fVmquFRdBS/6yXWOGWfFoYcIFXK66uaS4kk871l1lRqoftVVBWU
ZkrStZcQGGXA+cO1vwoDs4dDabPseBqb9h41Jc4MAUsIBemqiPmBkA5WlANPbIiRGkBb3aVD+g21
KmM98DYQ9q5jy4ZEmoTjJTV/As8+3/H03QCgqBsSVEFtjsZsrrHZDJtZJ+1KaVJTCr4nr/Kv4QRC
ZB7KXeuFNnAZ/NwkH6x8Ro2MEPSAsh+HSgV+dYX8Eso2uJmWf9yM0BTExe5BXAiIjX7KlIhV8g8g
wv4KhS1Zuib3L8iCc9mhQh6c5EvKc4t7DwexKCJStlhJ9TZdtucdKpIXV9mIzcJqw+flihEeK+wm
spjzu6+stVmedq6JmQ5PX2bgxyQraasn0j/toCKWgW24SeMGLq59NYWdkn84w5dMERqDbmp6Y5fW
It5mloHNu89g/lqwSsMp/G5I2Ng+VQtuAN9i+Mk6hsERY8wlazdyAUPwROUEh1/801ZOGY56J4HD
kz4OlfpoIgVYitxebBz9TnTZPikYXRsoZte17f0gUWqR5XPMZAItHHdTlnPniBgrMhPLQ8VwAZ4O
A3bqAW55goVNra8OoR+4SEdezaKkCCS2RlftqgjfFyZRhMMLgTQRa4UsBrF2CoGAa18b+iV2mm4F
OcZgo1pdoQAzdaHCwyV4ZYb0irf9W9Dpa57xEaVmfu0bfQHvk26WFm0o6rugRQQNAMbRONkLECb9
IkUTErwFbPANoNO1xcB/XbXtQMp0y+jCeIXUhUh1jGtSOSEJ6JWlgQ39fLbmRs8BVNDJZLk+O9yQ
TlABJhBvdce4mHOdSTrfDCx0zj9/WINWYwjKe+3Y8a0XqKWYdApTZWpYGgwnPeTtDovPDboI8olF
/UK4bwX3uaRRmF7lyK1YhGwS0Uzt+06is0LUqMNSrzpukhX7DgegD983tijMjOUn3lJmo3HrMtRz
GPU52tuUkw3OtMneahxnALdgx6ipeActv8iCjZVFounG6NNbLpiHnHyiTTlvqsaMD4XHJhIt/5MR
NveFplwbllOq4S+hz40ae8k3rKb+lowgChs8dTAMWZfDVBo1Y6NOo2LmIuHBhH8uUA+6WZJ61L5j
+NmjB7Ek0WC67z1oAsk9bRIqjnAiwsmR8BSKXQ0TgDXDRfktCZVHa1a3Mi+vTsDDNqDIoviRh5Kx
+2LCKuDRW2l95zglGi977cWcpsQXbdOUgbo5uy9M6e+xNi7JvnfmIJimWhhNp0rUx7L/uT3okG6P
06OBYWojGFaxBbOx5dj2wBpPvBYl7iDijr/j5H8A4vZ1ktEX1h71IZYM2ZKQ9spCte0wey18LiCY
tZz/QXOKy+lB9tqg4c+vlBQ3s9t/G6qK4BS4IKTfvpqp12xCpz8W8sEYU3y9DY/Mwaq+IqF4xCxZ
bEaccNswxLLLh9ooWL6VBDWleJaYk89RCjUrjLks+TZ3Q8tTaAT/j+p6FZR4wspwMyKRYFsQb38+
YrH/ogeFQbcdqnk/eD5ReaBMm4zlsKNNmOThziiADphGwpmvSEArojtSxtJzZg1M3j0qneVEdw1G
8r3gEmsngAcLdiOtOSK0MeAmN/pLirUK8Q3uwcjxz0GaXRREJBPObuWqg/An8o+Rwhfary8TvLPf
K5ieN6pD32LRwC+jyvrUm/pRhQwx7GkA0tC8JT0fRRLze9jyMWMPt9J54K2cuVxWKt1daYjznDfF
Gletu3O0RsyD93pU/OiuDH6YLenSXvKJLILCAXozdNv2lYDnVeWou2VBHaX8vJg4+LVf53g18Tqv
ZcSr4k9+rEvjYivoOAzPrrwi9nXGrOQmxoXI970hBi4vi+RnAoJ6J35mbcm+vtXR3lobg6dvPS1f
G74z4PBds87C/ID7MH/oQuupjR21SWOFO75xj64uzasE7skOtgz3VRWVxA8LImRUjfzDGz/6mojP
AaXCLi8IWc1YZYi6bFdOmr7qntmVUeAKdJD+CIE7N1cG8BN0rmWSvuvbBAHBzighlvTUjD+Ha2bG
475ZnA5jHHKbDe2+t9QdPdvew5J7rkq2XJVBKK6rbzP1GjGSOrV4acuY9GFlmGsIahIBIr0fwujb
TFTRUSWn1IkfZxFZfBARcBMLYLZs0TlbHkkRibXOEHmu4rG9swAyFEEZHfmmgQhQN+/QSO8kSLR9
X5ntqQ8YCE5p29EucZinlLdOunWj7Bh77IcDN0YEVnjW3nCIxutGjSoe2KKrsu8xjIoVIPJsD5Jr
71Tda1oD5OI2SuR42zONCf3iyh2398El7Op02MMS3IlAXNnGiA1fwg8DXAPg5tWOwQoLq9Q4sYi5
pqp87UrziIzS2MStIbeNj9J6RNikFb76DGmwH9obZSGIkXlNueX2mwbBG6bs9r5l+R3JqaV0XZAM
9uss57O25Y8gXsaEN2XN7Ga2G6A1fnOdqGzGKOfwBy3tQOvx246gKwnbu+Ot2wvIp1tGboH/qKif
joQHTKvQqkPE3u2djZMTgICPO9Szt+LcFs1nQzcFoYnWrkyDekXoNykWkvwPYuru8zpkrRhdZI3f
xigw9mAufRqyycGql3BopWurAerRdDI71PNL7bXOTQnnbI385CYqtLu1hhtPRIdm8aiaCrdYLbZ5
C1GM7Vm7KSt1MBL7xaGxXo+1eMaLfFDe9DEnDjWdKAhPRiuwruzh0g3mj8HBMyaDoxOrW1WGzAKg
EJcm8Rxg1XdF1p4jiQ9fF/fB4IcbmUcfGQuijdn4Zx8B36pQtNOiNi4ygNMVGldkTqRgmRyhCsEL
aTcvZknn4YZ8SnO8m6voJVWkqUT8UrPbvUjsVxtpYy8KKv41lzvB6lhQWyOKF6N8gZ7AxpEszJsZ
UPV3b8Szm1vRDVuaIzm19wMwADKeRnRL4hBkM1L4Dh9TSxhLx4ZIlsMiZbnOzniZmiDdhY3xNNmI
JSLyuA0bupqvre9VPpRIr4NLzwG5hm4B/6za+sZA0JtyibtR89mqymPGI4USGw9+oXHCk1Hdx09D
fHYRLiE/fgS71W2FB4Nw6N6Ri+GlLdxdrTucCpIBgwifBg+aXCmWDHFchp1n/LCr/Jth1JcojiNq
L+w3S5VE3gffU0RU2XL1+NjrAp080hBsC2ewQXWQkxyxbB46IJStl+/9NkB7iDp55Uk8r7IBrjHO
7dHC5bixsTpg96C4tWLYCRXPhKSrV9Amc3ackqhqv3yCw/KI+uDeriwIDa1/G1bd2sgUCThVQEu0
lGXsrpJ1aB6B1Ny7vnhM+GhQmnbUWBfZt29wTlCmxTTseZXU9FLOrqjZoQYheG2AAWCfKXFm+KQb
q0A0E0rG8Dpw4GZEz52wd8PSsvrjfF807o8aiRAh4jhkTVLSA7AO3EN7M/BupvC2UwzfYjVUOzHh
6mpncw/MZ9eK4Q1o1jBsy8RGpNJhJBwDoPOFRQFCnRkI9ordj5//oWbEtxkLD1pX7j5kI0JFEXlQ
qxRtWBREPq0Cf1eSixDfNSHAfr8Oj308r2Paeng58WeCQH6VJO29QSaFO35gvpu3HCSMKOoztQgS
UeiGaEum7xqB7cpMUMm28TLCUIW7HYg0LjjniJW3Vq1CG8cptCezCGFYOlzAieoKDUAzy+8KXwqW
kuLNJYw+naJz5kc1x9zmf3N0Zr2NImEU/UVI7AWvxni3E2dPXlA63WFfi6Xg189hXloz0mg6saHq
W+49V5+py6sKFC8AXOLfglElFwJ/PiNIs9Yy3nQGDZtSNOfWrQfMdxTLTgpvqeSxMvM4Cib11o28
hBr+UGhqRjn/s9Uc1lC+MeSKp9au/rLs2Vuj8QLkvd/MsvvIhPanTYBoucPRw3RjZ4wm7RRRFkwO
QI9Iw0aZPPtL9NBSunedHtFB4SFq+Lmwr+8L1Q0hjpZqQxQyLQolbXcADfu4pM2D3WJmc333sChz
37dXN1pwPSc09o1IH202RH2kov1U0R8RqulqZbTtJk6D2YBQgq0xqXyUXEMDKGP+jdyVfWmNBMMN
LtoyaKmz3gNr0NhF+T2AJGYDvYktdcaec1AJW78ObM5k5Mcl4Sm0VAdPcZivBbk7AV8JUoZVExfn
yg8EIKLefy8bk0yper6LZcvlDkiW0MGg7S4iAWrvmjF3pb2EDiiCNSWl4ZqIexKTZkIdPTI45USy
hn6PPI8HdG5xADsErqxjzP4hW8EAfvaRtcOrkWAO6ckSUY99MuqBTCgGBztbFaSh4PGxa+fc1yTw
sWamIRyMQNjG95RNBCrHRDVMc/lDOMihBsiDRUL9DEn9L4E7McHuT/vhh90BUgzIYcjXfgBB70FV
GZBAUo+EEqAtSDUOk0NPjunhOgGY2Er0mYw0VnjTkhWB6Mo/gkbChfUUuFP9r6U3wWZCDQYq4qwW
1ut6Ss8PoQtmXSGv0s72uWJA4EGmCVqhf/Slj+2VKMQud+goIgGCB/uz46gdKd0l0lUPBIXbvFvN
J8uGFHeuA0akin+yqoDrauNzY3fOxwOkDyQmE89dmi3oBEG7xWmiKKCdkxJQTYTJd90i8McpBzqj
42Rylbwh1dk2Y+6frMbVt2h74J+0y1HK8sG3cc9S5G2Y5YWNwJ7qwr1Ke2hPmrMlu/6eiP7L/5mj
Zz6sZd8Tq+VEw89AmvnCBCnmfAdJt1nS/KOwyVWQOQw+SJV0exMqod6qbn5fPUaGHQeeP17izr63
DuHc5GN2O/CcVlBqZOGMpCAw190Ko+UjcTl3IHkwk6yXj6HI71ay2MAniJJbSF2qiAJbRrJYlPlt
St0Nqrw6zoKIpwjuqpgloZxJEWal6QZD75yHqgVrk/v3dowuLYrkjdVH99Hvxg1wOpwvc/pRMBrb
Rx0euV7X37P6I4pI8cLztAoZHlhjXkczn1Fhk/DiAh+avXqklIz+Fb3DxeA3NM7wU81Bj4816hXr
iiK5oIBC8BTn4ivtEH9AWH7xVO1cppobK5v1gxniNJKQWT1t50r+xh5u+cxSer8IYZ/NmISPhKJ5
VDCYNU3dAfbgAM6Lm5vqoU/gT8tw8r6iWwdn0na6qJs909GgoCTa27ANtnh9twi9CVQzeMsmjxuT
EJsknDOUPjIA8qVzyjDzjZ3sC7m1fczhYUNn27PC0s9DpiMnSbBIFYrczeExQ2e60wYwKQSHFmAW
XeTV6MN51iqMWOBySXRbgSf6FVYCtW/j/YAeUW99lamNyzEfekwe1xA4VlYogncZJveAOcwVdkF7
rIv4q7QyJ8xolkvNXC6mgt3a2SyIIyDSQwZCyR6MZlsgajxXun5xxAB/ciq9o0RRhO7xm1UQpMzG
e22ncUMc2XAodA8CN2P5Y1t7nPCLFh886DBI+vdQjbrA0cWRRoK5QsyoNptn/gIdlNZkxN6Lj5Yr
1uU6hqzENu9gANBEAw1GFHEYlPU3VZS70nKult7ftFs+as1h0ce/6dSZu0x4gC6rB9EMt7EsiaTK
sAfWMlqzlmLKk6k82F3DQZpjwHer9Ifvkclm8a5HA7NiMFTYPLItsiJBzoX5FydZNxFflSdjHzh8
OqRghzVp1p2Vn9heC3S9+rwVlr6q2cxrQaziGO2Rfckwn8nqqftXM+66k1D4Mt2hQ5CFDZ8Set8N
QwQlxm2ItmmPaOmeFgnK0vNRuGqg/CxHPP1fECz9+KLLQSd8KPt1EfVttI6tA3MrFgblwBTG2ZU5
k7jCgdBpy/6CqzYAfugc/UR/AnRymMokDiPbSYIS9Xk7owaNO+upyp0vg9XXIbYwR9A3J360rcwy
CnEljNjbR7Zf0ZroR1tj1J+D239kMAyqyOi3qcwvk0B46fWvme40wZSWkAycD5R8sN4xxAVRhPlk
6AldsXHX8GQxiRfsO4FFQcnhAmFe+pwMNOsGFzHX5VFV4HnnZnialA1dacjflVv1RN+hZEsq7UCp
2SqZBzM+yb1DgTq5VxaALDIibbdY9m+E//XMyPvi8jrsWJbkwZA7/6YZ2ldONSOQyMUSYUmTVlsZ
pHVRBhJzNiPp5A/L9J0q0ZtUnYUbpGf2hZohD4ciewa7s65cV0tfVn0WUf430lMtWHqNmN60urb1
eTSJSZmpCA+VzbATETw8HN/9boV8JS4aDqetE1+IsNJH1j537rx3FAnINY+j9L6U81C0VBt89jBK
k0Nr96/L4oNNrJojsqCtpaYm0MBnHpTtHAF3EoGbdwBkeOEMBq24CCnQJKRMrBhu0DDb23U6NIKU
HMfVLe4JxUWX0scWnL+TS8dBpJafTg960TxKPYZvD+8vyL1RPy4dLduQuoCCLHkiErM8lgYRW4v2
ZJkKur0XPQ5ZVYVxQUXFHniICMhlfvGYJN60lxnVES/Hz4o8eqoooWbAPMEgG23Xl8MJ+yxNadq9
l0ZYCFBGutH91kOEzhfaUef9yduM2MyWt7rFlrMFGPrHZmIS2OWe51yhzBX5qsHmGGfXMlD1Op75
ToD7sp01pw/MtryZKt0s3qh2ls58FfH7x0AFADXJfGAIv8P6wGXOeB97x1qDKlPfxaWhGI1G711G
JFCX8r9zs+VTy+WyiXuSn/jWmAqCiRTxI2gJ8ARG4p89H9eAthAggSA90Gq1jtC5YlVcFft4ZsPm
fxSIH/34zBv6IsbilYv3DwJ8dcotjkDPXPcHteusGPUwIcKeN4fTu2AUy1hIv5aNetXbBoFUsSIz
83xTmzb9DqVgZ6vhQASYvsf7tHeyl1pMAEsI0upBtxCJaI47MpC+TN36w6qGxKo6kxvLj9+aynj2
/fihS4hxNaMpzIhn2mktwdFVXO0Nx36ZJKwxYf76/vjaCE1tenAgiyIm0SB4L2wH9xdLXL+xKh/+
aF59TTa5WA34XlGyGE0Gh5ipggsDfyBrNxD2Ecs5CZQIahmzUwfK7cKqdY4iVqmYJg4N2CBeENxn
YhNDkgyNRa6FxojYoyYSYq4fRxed8DwRzjCO3bMJPRcn/3RJC8a8aB9OhTMzc4igMFum2P/YFMk7
2lfiMXVnI/Tpg9n8bUjTk+NG7gaC0RVYxjFVCTMSkJsgkFpsVq38wbDAQFpkkktQCMSo2SOEQ9wb
3lUiPAYgks/XimhUrh/Gxkv7HnEG7j2GSR05ghiOdqBQ2XoNjFMIooYw4WcQP+RfVy7mVunYiHN6
EViMOdkYZNV5URNIc4Skt4NRbwVNMf5xEkIT567c1gOJRCkr7yIy8yt+p1uPcHRvovnNW/Ml95nn
rfP2W1wsjMTXj9XRtaCOV6TJGuTnvrjELjYJ5xisuHdsclBKjQqXt1sc/e4+JFTgedUhcNZQ8CLp
4CId9qUY3V0y8R1O0XQcMXNRio+/VVPxNSZwNgrogzyKODA9ltYV0aAwZBCQp/NWyhxIVs9T2+U6
fbLbvleW80M83zvmtiFoh+otbkaNsJXygYs5D1liPeYjnWUiHGpbovug45kq6Dui4NerL0MT25XO
jwe9OZzs0Euqu4HVg3kBXURTWd22nXeUZmx4oFolWPT6LKqYKy9PsmJg6CJxMWYAXYLBPGn1qwmd
wWKch836M9odNsYycTWSXOwXx4EOuogOAbnz1o8OEWgeMQC6wQpSuwjNZoFwxjCGuDqSXw4ZURRT
cAvyEdzJ/Ebb6Y2lt7Xg17NGhF04gfoxSjKLk+jdLlesVO48YAE/lTNYEyqMsuWUXGoOlzFpiNxY
HmaljpMBYK8T6YentWC1zM3SItA0quI4JFUQI6Bi7rnkOxY4PlPzdqCJWexvqDovTc0vnJjLaxSb
D16EfcYu7D9pS/TJqLOva2oWm4JOk4cCXXzzNaVOGHvDuxvzaFcepLbFhbChn+ZF2w8jSBrhio9o
6ADxsAmo4TDqlnmBPJoHqVXviA79m0zDTgzs9YkGWlO/MBX6HQ0mpkaUDgLkmGa/AsfpkFZRVytZ
swuo2g+9r7DNofB0ZobqleZ96RHUKTl/lcX0xWWLvgE5R5oh5Z5NzHlRkf0towEXRbVThnNAUfBQ
WctXO7o+jzBw04iZDAgBY5/KW+ejlqONs8NSk2dV6dzyCDZIYuC/brIKG3PznLu4KrQGcSWMmO6I
045fo6/OBMJStVGitRmyBS9N6MJYRApTn0hyQiTlrHAPP7ZIjsebC2bH77CZNen8rceQCQigmBmS
Y4c+atllRCOwgdzD4rb8HflIjgaB07zKhUc1513bPFpjljEEzCMOS5iX7oZQzh83M1E9AK6LK8Lo
Cqe9RtwBjM7nMB4JB2oXOPwkDJP5rVevaPtlKMGgwLgr/7luBHikIh8V3grwXfaZRFJj8WKeG7CB
YRPWk83TeSdhE8BMjsZJLSuXnn/a6KUi5oWOHblFoAZx6TKWNHXLtd1QXeWj8WRA53ATrvDBP6vB
vDcZHCj2eA55pUmf3VnmQMHVuy9ZVzveKgMVf8u3jzsLPpzl2Ld+do6m86IgNbIMGndxXJLJzZKO
kGhKUlOdAOCqk2eqc6wPdVBei1xg92RdGsLVucwoTjay5wWJxnkbVdWfZGREjgdx46+ONlO8TtRM
18k/VAvfN6FMvNL11hztey579Tyozzkh0q4e5aM7MwJ3ACTC0C/3bAHdQ9ppNyvKvnA2jafSeNBa
Xzx3jCESmfxiG0m3OYEhiw4aN7JesHmRWlPCuUaixzlmEwusb8vYCW3HBqzYAtdiSi6S6bXSnZwz
iGLbVM+wb86+Oz6sDL+0g8WpSUIec+eQum9F248w95h+zNTp0brQ6nQgT7pb7dqV6YwCqdgbUU7U
GJkuHR7XoCiIqm70DIdsPzl76TH5JTqbjvQ1iWJt0/DQbOJGUIfmBSsgopqWHqUD/hJgPNa8l0N9
tewMuuvQ/hNTtib0km+dCYFnmHjCrFxuLmE+5jCyDGTI04Pxl0lX7uBNY+8qgA+Yc3wkLYMHhRbE
ZJCzkYnc4TV70Sdg6G41vrWZSC+GZqbbXrEiUHuj785dHodT3v6Y0C6PXrQCQdX0musTwpqOpgcm
vDDrI+jGS24BOtFW/MDYGEhknOpNyPgeR0g4LaGHee/1XELo3mMYemi7frV2fTSX+Rlt7z9EfhYH
Q+OFvZqY1jevFbuRXW6l3/OkkGpMKE+M5AWUKu9izs5uUMi+yYz9gkJoh24avUUx4+QagqmjnlOR
LXvATwcNz/vGM2Z0I52D4AonBkY6SMIkfLtvLsKecuboiqKvpbMZXTcJuuV0hvkbw0AcxAPY0Lci
S9sN7nIUcJG1bJfMYS4LCB/OCGTXmLlAHnM0RG2NbKi1qJq2ecULb1k8f4JiBppnQbI2vixeE4fn
UZPPQP9NZq/rrmB5KkxWDjAjLzERdshrICaNnr2d2NpufVPb2cDpTFAGW0ssRQDSkoCQAbUbT3zu
aThsNfFb5agr09UrOo/6rtMa+nAkBGbv1YEipJMhcZfsuV6eCEgnXdoTgWj52Sd3Wxst8E1+EFJJ
j7QxIOhT+6PU4qfSrd+FU1BKTCvfsIDJGs0u81Abf5y2nH2iqE5DDIB9mmcAK6BpK11e2G7pN0ae
Z5QmtCfQ1Etygh5/u8rn4ROMAlQdIg+dN6KbGyInVmmUgnAHzsCeWC5Z44xqV/C4M4ZENdEQtz6V
HTs7N0cRVELIYeD24bNM3iTOpTazv10p8rOwvntb7aM+ARhT3S2ubgcofldxTpotsHtRjmEpShyA
FnzkoiFzfhwWSk+XDBV7qDFSRm+1I02mj4xtbKa2GBF+S0fum7l87FXyqqRtoZnwWlLEiBuQ4QKB
megdHeA0ShaSaTt9U6sFfjWYNvboiGfoQBjR/upLnITYTm+UXntthiTPBYvTaEmuTjky3lyaoCPw
uRIfjj+GHfz206SzZ21gb/SnpSi/hpZPM4/r71Qn1dZQbSj1zGFdMz8OuvHUxN1LXLLXTLXxTE7s
fRLjuXOaZJfoa23IaVzsWOFRozKPi8BQEa1cPTeOtpuiCrpeC6EBoy3E6EY9L/P0PQ9aiX4FJUnU
9I9N2d1T03ofYn9fLlwqVj/Slo5V6BnGw0LsaVkAOusd91Ex4tkwb9yY0SoIgjFVxKgQzBFDVemy
dLEWcrNiEGsJOjPAwojfnMlj8YIBE7Uc3C7AXnWNxa1hKAZb91gyjzwj3vorJniUXaJkMDbxU1eC
wyxHzd9pxSeDLLaU8ppZzndesMkyWqM69my6CfeF7+uSadpU8C3T78hrrnXmwyKmMDC5coVLke+l
QOr9o2pfp2kmEaxhz+xU+wKwAGSkGmkbmcMEfBR9/+4gcQoiRiBGqd0W3f4WFNp29qgnen/Wk/5X
cR4Gvap+BusP/u5063UWguhkZC41koM22TR9OhgXg16ajBnxMWTlN1ZtWXdoiSyxgYM80fGoo6Eb
ezpGO9Tuc0djXIP+qxdgGVkuPmcDhDryw3i7aNayc0ycjIXsNlwZ3wXsGdwh6CiEq5jT3F17dk/G
s8vcks05teM0yJ1c7MDpzPjFbNMBSYz/mLJc3Yw5Q8PMVDwQSDsAywlkhTu1YPxs/Le8HP9ofc1U
O/PPo9/GIUjBR06xgtPPflPsH49xxnDepL/O4oFogDkKXat9L+YxOtT+8m4XzacJ1RfZK4mEBq8T
ZvtNIYngSEkh4EPVLlmzeow8SY/mrns61k4tel5vGsM4Kl4xvIwbJ1avxNfy33VqDvzpbkBTWXq7
fRlSpuTKL2+dtivhdJwrjt66tV7R7/iBDfYiGKE2iiY7zQXwF2RjzzIzGJaTV802j6Q2poUgDWb9
pC3vsixXQXRQl496JAtczXV6AUXso0IT4L6dNkxZ7gyNmvbJQH8NXeeWSetfW+r/FJvLyEDTXFVM
MY2jWYbJjJgw9z10qzHh7W0/xYHUFmQM7qqgiOq9lmg72RnDva2zJ4PDoh2K1SXN9MOVO6sQj3R7
H2rMdijb/ROe9VMZ1W/MrlncQgWuG7e+GH37FCXGSSWMWJb2Aec+lU00Eclu0OahTeTzmWHGDUvA
qPo96eks/MUN5zRwZrppNEcA/8Fq5nTeNb7ILULN68AgJy6AeU207f7ffvhH3jIhqxmBdab/1Lry
0k0LQUDVc11QxedLzIlNhBIBRgJTaHQdHZvZGfvSsTfUPk7YZAzpGej9wtQBtHk1vqQtz8joMl+S
yVHYjiD+oNtT8IKnycUQCDD+2Hetbw8U2RYlF/VtwuBed/96vsUci0N4g9ad6YWfgamI9I2UzgMA
RJpRhhOS+d2mlqYKVWumyIAAJ3jD+oIEzjDnb5GCr2C6Ij+UAnlK62KrnZtnJvDEG/pH0t/WMaB+
ZLrUBmw7nONgMtSIE2InCYIo0izfcViRgAQL2c577SmpnfRZGNkBahmsQvTvh8ilZ2LlHVoa0aWq
KtijJXxkBb/cKY7USzK1r2B1jQuuXfZDTTUhZDCXs7X+oQpRHusowihi+1evHvxrZg6nmvTUczYt
v9gO02PXlONhnMw/HmXYmcJtOtvatIS+k3KxT+jaoHLEWw3v2otinvrAhu3qZ7m9igRDbbYfc67F
XdvEM1hlonFL13nvi7zbZ2W9XBK7xsyNXi/IipqJoZXc9eJzGXJk0p7S2FktW65WfwcVpNykZoGi
abRvs4QMi0jhrxvdgUt+9WZfndwiCZ0uv8e6T2fT/RAe9z8vHRHLyLIAhh4amEhelsRg0JqPRP3l
kQCtqnkIkI+LMFTQzexKCUzQEfBbwWzHGb7pglDQeEgvpcdEm6LpmBj2I0IFQTYrrJ9oqV8yjQEo
I3I7THmdvOrFl5zOfAyfAHTw6s+KnaBqtnEVS3Tw1XuiP0Y0G9vS8awTw6mt5ilrdSV8E4jLvno0
ZsAA7rcqUQahx1UbMATcK6l+NbMMQsfoPPUoE+Oqvxn6Z9Jy1hKMIshfx2PW1Zw7Y3NqcyZuOpLj
oKPLZ5nA1QjOCnYRTBibQhdTv8M9yK/ieoinIVhfysjdCUgPW/zj7VlvyFQslmcHPUngaObTZETE
V6ooPxspjhtcB7By5z7dK3CDHMp01Hj/aNIYdZakV1B7A7IV/F2JYO3YKdrTIfNffWkYl86pgEyM
2t7x0JSY9vQ2tWAXyNFABx+LkXLfQezk0s2YpYOwdJYPFgwOIYt22+VFaAIY32bLoHaujdFBOrrF
Lgx1epLH/ER6GtjDp61Qm5nUT1XNnLynPiRNVB47HElB4xyZbZZnw2kvowUqy1lnbtgnL4ZVMgVV
zEZWgZcfgfh1CNWVS1TuBFqWxyZiv9mizsuI+BAT4VJI9fyWW2DI592cjv5F5stzmjCINIdDMvOb
Q1Iq9yhjyNhJ2AhF6pmoIpiQVYLG+jiaVBdysgPmh9PRXjxSCYajxf4um5W2dSbsKZXZ3EHBcPEO
wJu0rqfazLn94JkCTYVO5k+vOM2Y87gkvJWTQG8hicGb2iHUdEkUElGy3aRofSzfC2KOLUZe0iGf
Eq0WnzTCqJxTUskDY2AmPApBDnbRDJWQTikG/5/llha6Rb/tQOozy/oXsUHal+su0kyHu6+mkkeF
VL24GrGWcSpxR+bbEYrNUW+THydpyyvJZrt+WEPsTVqJtLOzsOv948I+97BAP9in9fSnA/bcLCZo
nvwpYy+w2uphRGb1emQXhEy6zPFkTAFg/8n6cZs5pBASg8I8JBpdbuzsjt8jcBEFo0v6sieH4d89
13zsJ/kF/D2HHzrGyO6e6F8ocO1yC8AFHbhNtu1o3iK72i/ldAOnpu2M5YFWvA5XQDrCKc5Z/cjA
FcWQTdLLmOoXJkmXYrLpVOSSb12/OyFWN46L+kkUC7O24UyRuDpykT8XMASQZFtVYOcUpM3yZNp1
GrC0Q+4HzR1mxiP7+9C2UzRdhJ1gsqQ6qE6OVzxKsbC2MccsNOFH4G2enZAp7MSJpPKtTTInsYTn
Xvni4uGMA9HEqAeYxK/qcDVEVqfgkeIFrcAV5OnR46PN0PU5gqRfpaMRk2+W4h2rbOttGZur70X6
494UTFfj0X3jXN9Xg5YH7ixgXWCQ5BoNpxSdYwLaYs8A6EFo43vRJiqsx/EE4O/WTd6bnVAFGu2q
y4XxEpTg8wOSC1Es9F4I72j1dH85S7+12aXsBgxgjFR+y5xgRRyE8BJsJhiTRHahfALJMxZH7orQ
n+fVZjocYo+J+GolSnIAPYSlt1CCo99ySn7XCnoi3puhgh/vMwdRVxS322LOqNqHag9GI0Shpd3q
2vxYEPN7nT8fYFBUeETZE7HTtxF2ZQ+wbjSedFhExtSe0Vvj+EyaLc+0YTnzKZ+KV1wo6lIybydo
Ln11rII5d/xgACs7mbb/vuKJlaWWIK5KKitXA2RP7JDe4UTtVc0SHrpqrP55OtMCYjSdwF8+Osle
pJMUja5r2uyu5gdsxNEJOOqT2aePgJKg4OXiQ4ev6tuMWyyJqNWMS+1oWeIGe7jlIZpxR618+I6J
cc/6c2z7u2X406WpyQnLZcMu0lseSzSvhL3nPz3awNP//+atiGNtWKwAzAw1XY34e7AdDH5Ij/eZ
pfGMNuJjxq13IuUiuwM2IlojmeYNGLFpv/iIoEkezS6xRvsAtgkpU+97J5hZyXUwson8AYInE2JR
1pGmiY37J1l1miR5GH7R7xpJ2wOPQyFdg4GCE8c+kRlGAIXUX8FgfUmPaoeBUlWgcf9X6f3bBBLx
byx6yjS9feLob9e5mhZCFUAJbSDglesfRnvT66i4DG18oxABTAYvR1qN/2oTVuuQCnUR6x+xGV/T
XFbnBh55MGiFdQIdlmKvYNG1JM059fpzUxORFHk5uxn1PNk9lidCqlHpEvYdm8Z2dIhsB3rm7cjF
MYKqRCBXe2UELoQpaVcUzFtmiovU4VCxrjYsSL0S5xqRq+H+rX27ukp0+UVXMXhjXyUHEzANoc9T
TXwquetJKA3v3yKyP7XXn/KqvQl2yo+jNaBUjONtj8NrC0xtr6UsVtOUFUxxS1CQOIDMYMmsStPJ
4qVK0m2dNF/tjAjBJZFbR4EVKSqbWQ2s33O0NykDawLWjYG1M5iolo0K6Mdx7wm3eNXHhS3Nmr+Q
TWzDso6pO5VNTr21JI9DC9zP8JqP2jUzWPAgwnrHbJ6k42eBofXDd5ZVB6Nr05s7O+/qCqroKtby
0XjF6/a8+CYZKcw23bmDNSFIETWWrdcMjwipoOHY0DxRijQryWlpm9de2vfETBD0JGrfteTDVVyH
DrHSvnVGRaPBekT7UBcQFTs1BMtSfnlGduYenJByWm8JM76g0a3pEENV3NJIsJhfEDWYYWeWCGLY
d5FqsEfMRvPAh8kxsY2sm4yQffETE1GJQNTiWHBua7dAQh7CcL8+oY9imWnqxywpVu4XoBllWihf
MW9rtXduvdDI8+faNPj8KTmrgaECkaZProfQaqIV9hvrI82AuM8JUVeoQy3N/VVoli1eiByN3wGi
ehA58fqmxdp1iQTQDc2+KEAbm2ysHpYpJY1rHJvHZs7zIBuzn7HjCQgwGLVHltuxD5ljYpGu4a2O
h5WNUzafVo4GQo5WtInWunuYWeRJdtsoS7Rbm0r3yIq5KAYdTxcSKEnkVzPVdBg1MbVl9yYRxn9o
Vd5swQx2J5NtodcVt8Y0ELrMthbkhE+SjnqHSOEh3kIkWRr2ZWrcEwI45zyX3Q/h2Q4ZrDqaLM5I
eIY9Ax6U4styrzOPfYrADlPyyIWFHvehg/jc8L0s1A0243J65Gt9cCVSEXbjFxZ8z8Ni+gdpq7tS
PLYdJQHNp9LOVm54eHA/k9r6mQZO6r6T+s0YOzbkMwUHPcSVO215OCP3U1tHsz8GW3238bpdibTy
OWOfd9F65oi190mV531n/MMUEXqpoqrcJ5zZF+wvoIImkuw6fsGJ92WLKPE1EcilC2+knYkvrFl4
i6JpJYYS+25W/laf9ENjk+U5VwTuePim/UH30bfo/X0G1bJb2MdQBzXqPM+S59L9TjEq8i56xise
Jiw4TEgcHYUZjInNbFvFPcaNv5UeG4Vl0veRPuNrZJU1dPWuwF2x7Uq08i2EQa5O1DkyRW4WCTpZ
yydTvteib7q8seUSW8Jk9JIb2A8jJDBxm/vLcKcwZSoBF5JKJogbLp+IhKlTZPjI3Tq4CEISm1wn
5LYm2aNIG+aahgQJsxA3Wwa2LtJbPRCjq9de9ZQLcRnLfg50A17utCAYNxcRH9WCs28hJ4DxO4VE
mkzZlRvtXJRWzYtA+8rZo7EDxVyufCCnUxlJCOSTtQGvPG3zpbbOScLYFcPO8ORmzsWg+NmkNLWv
7uLqV6fQ/7mo9GFlulloF9qnQ5tyy6hdcTZP9BHdfLKdjiOKWC2XGbIZdWxOloMdt/GJNTYBD1UZ
sShk3K2X0Xj1oH5dbb/FNj8cs0MT2dmDbFtEVgmRlNhW2ekPp464gFLY0UkBV8Q5rnlbUbJxmI08
CvqmIoDQpzb3GWpt8k4WN735NCqYlGzs29OEEcgfivHipFF86RdiuGL/rrn6eBGGvLdI3I9FaVAf
xDjQUjixquXKoQZNqqj47Dydt6XsHpqxpx7v821BZBX5ygaYZiMHchr7RyNK9NACsYYiu6iJMSfo
GkYhYo1oOfU2lVFUizNKvpGSxs6P+T/mvglq1PZjLpPiWbsaXmycyLwjX0Gh08AMikip8387/MsP
QN1iyl+k9GX+iXT72y6s4kIqIiMpUq3/jxJqCkMRbJdGe6vt2X3n2dWIcyxMMbf3PJf0IWm8TWRB
mAqxqhu2h/NJd/VzhYIa13+W0zkq/2xZOIk0sx4pOjiG4DL5gTk0PdGGQ0bkAQesTPNbO/NE5ELb
xWgJkXYa13rVCZP9RrbMQChjbr9pOQudok0PvjmdknIozqCqP/selohqGDewfrlqvnFwZxMblnyd
zBm29zpGE2V+IQvoy2nHUFgmWtbGlJwEuO3oBjeMVnW09M3j0v2hCmWcOyP8SlxUqJnDcwBHqe9d
1PrN9IGMmna4zZ7bsXoyyoW7zczYMLI+8XPsAGnC1WDT2czxve65SVtjcs4MCzYjLvKvSbd/B9dx
d107USdQTo036KpML6fhjBrl0xLukU0Y/Dc+vKScd7ZkMU6GuwwmgXFVxr+JWxxw+3CXAT7wJB01
O47PpnFfoAbdemKyLFLVNiMKNMa1rjrmHSXLINu/bo5DmNyjvwwGc40Rk5ODj9VFd0FaUAU5yd02
+kozdZhtGPWqB6Ziy8i4JUGWNa1n8YQQZMGLQyMn0YEY7L50cqZl778mvvcfc2fW3DaSZeG/4qiH
eQMD+xIzXREjkuIiUrslWS8MWgsWYt+BXz8fSMolyiq3e9AxQz4oqkwpASQyb97l3HPi0wQQMjxw
QOtWQPB8A/IA6CJHVZywdmTnMgGhWtKEc+LRx9Fq6oWstd9KWvRsxX1VY+WqyqEdT/VHB8ZWCMON
W51mFcuor2HUpmfd/d46q3WaUlOksoXwlgQuIM++S+rSWhUXHvrKJ1DBUv+Kq++tEl0hGP7Y0V4I
KbmrLFis0pK5oVp/kif5rLVyMvz6jM7bByjPrZNURozKy1a3rgYeaINeWLFBSgWM4ImqN1eEM6ZW
LtifM1FcoXuejrSUkpLmv4T5xu+667FKoNOB6Y4Ct1moyUof5ZKAoLxAl4Ai66RXqvzBrCp7u2rk
Fux5XZwUVXprUqFpQUPGKkw8UuPOaX6ZIs4IdqQyqMaAik6KfEwslg+hMid8jVrEka0xgETOi5UL
jUJCGkIAEusQGoTUhEa2rJtDhV6HEg/ocuPc1WlLd2dBI3kctKATaMw8ESwN3kr0Ogn3R5J1Y0S5
T1GPYixqLx3NgHljzOtg1iQqy02iJSzUruCWQJYVEdJaJCsHo2E8hvFBsis6wXX7VkqLhNoX7M6l
ibCicGHKHYgTFhqRGBXinkeVEj99I21LyRt238gCIMLxZhPW5ZPAvYYpZqEKhjRLEXvG4S7kE8us
nKs8tRCChF0gCfUGfFnuEwfLGkRm0VcoUoJLUkmiKXYHJ7EgVZRzsliXQqaAinAKYQTHf3IKYcZr
KpLch/fjWvYSPDKEJu3QW+slmAI5FjuvAM0t+HnVGZ4PbTtTwlI06ZXahMOwAc7PKmkd2z6V9Cq/
Dat2CsP4FT7lXcGmscGYwlag4SPDeTklstsMs6bORzZZKaJCLyavCtcBarubpVrV9F2JIxVXlV0o
TmEEssDPUZwwV9AtE/4NYfEp1qqtXCVOPAyCjTXT5JznqoN5btwk1GDnrRLTELLZcN8GQLmxYYN4
pP9AKE+wfHSJwWYQk0uk0j71AttcikW9ULwTwX1B2GdGWpBeQYVcgGZdyDXMRxo80ScgAC8NgEpq
ThO0ExlfE4FeENMwx42qfi1qEER56RRzkR6WS4p3l5XQVMOYvpxRHubXggnvtiKeukGLFN6y1si+
NPWlM+ddnYr0aETkQMeGTAtxOdOU/Car21uobcmRG8GTpQDKkZKvZUbXRYXeqlr5N0icgAWLtXHL
SQ74RrjFnkVUdOw7xc42wIBF8O5uYo+Cgl63HF5JUXi1YoI9MgXrQgzOHFr+3DC59JIS8bj2yTKa
iQJiFKaxzasYB+c2rTyTDNbqRBTog6RelhTmWU6Bdmno9oVJTnlaSBF6ialzHoLfdlzYSYqVgRNK
zuhM+kZBF9+/LpXTsi1Wy80mHGcyZSBHU02S59xwm+r5oi6nsLRfoNHqfvVzz5s0IWVCd8Mfe07X
MarDWYC9wVEB/Qmzgri68GTEaIgyJgW6bUMARw+BWW0WMpleGh+seQvt4RTqlIUliOnc9AN3FtYk
n9TEWkKx+bwibiNqMsUzTSP6MGL5pvFFEX7gaJ04CEO2VoAqlQpOD1RznVfL0vZvpWhFX55WAxaI
lHih+kE7r9XE66pvz2iREXpScoO94Hu80amEwYDqQWbMvumqdCDqSj0aoWqlLCWkLRYJiDYZbnk7
U3hLTlENse6kRQtrc82jnoqrzmmjZ3GWpNUFeeLoVoU8QLNc7wL1MdHUV3MjC1iTjRFTWvS1Mytv
I0SQbSBjfjTWkZe8k1byk5haZ8HKjr9qIPQU02rYpYBHko1G/5arrG5xTsemewHle/AowrIyMh0t
mMV1cFp7G8jhA7oU/NRvp3VlX8aK6M4925EWbdPM24x3AfOMNnE1wryGftYFIF+E8KILS9HP7EZ6
IMtQTu1cDWgXipg9i5ikbFpMK4i4jo4Sn75Q6fJdteQcwFuQHmqkjqJfnBUrnxyPiPEEx7SQsmIc
BLQHFsijGUIxW3VFTJhDfBg6ck3R2aVyMkar5KQSU+gxHNOecsPgnVI8BwQbEjQlS+28UdNpDbvZ
Y6u6Mx3in7QwWvrujGZR58oUErQnIBL1XWx4V0mqP5GTbKYW6m82ZaGhLbsbNOCkqxpjjUSd8Fqr
+TpMjXpZ15l0arfaDdE8oCQ58M9rR3wxVKKTXI4ob5WWAnRf7Dqe6flOwSqcZVIwcrEXtMeZt40h
yRNVjydS4qgcJqW7tALjTig159xuUC0HYiPF+gXxH6ecF9XgCXzvnMNm6leRD9OvCNtc5x9D01MB
JwwAmomCDmUDCXtxo5y1yHaeFX5yViSleimy2sfIWRhjMzdoFHf9RVlocJx3P0JiAGrjQnUiGyo6
RvQipYDz73XP1xCkpnDiaRpMnXTb50BgxlBV+zeySx0ujs/yBPG1KrvdBBvn0u1+kG2Xg6RZ6KzR
KU1czrhAG7ODFwS3Vk7xF5Iid5QquI2Ix4AQX4X5cpPRthvp+Wldpc/yRt/MUxfx4xVtVUn24oR5
StMNiRr6chRaqkao9k2KNB2llOtuQ7WrGtXKHC3TlgYQpE3hdcnPN7m9Tljy8PoPFVUBig2ZQ4GY
9hCV468ZAo1+RsdApgCDIHsJqA3J5NBSJlUm3EN/5HriN9FKNxTT22/A2p7oswzRpgWtIlqnpZYB
RcG/DAqS95WDwg6yoCcnqCfS91yk/liU2Q5iOwLgJb0AkulqAmcc8B3yV2leglIxzhQX2mUKLOmp
Dw8FvftKeWl5XjZDmxK+fjFFLcy8EpSMsKpw9MmGdAO55+xSBjs2CTzreiWk1qKx5ftuQ5O6ru+K
TAc2aWaTyorspWYEyaQq8Y79BOTO6ptu2letRVumT1VubEkxXA+S7y5VDF5AX3ThCLBFWyKYPtEH
aQ9Di2MGZDQgurDkGgWIkJM9pMkHZoNgWNt0i+tetqzhRj7JJO9JDKkLZvCdsm3PwEyZZ5YCGLcS
40sJdQ46ZOCB1Wk7UoBjktOGKacIbRowBYhkqU4uBNCYpMD9J0QGbywCgDCF7y9XNyNNooMRNxpd
gtqdCKvkqYzNzQyZYaIcKxtDWSKehLpOFTM35xlVe3zsojyFxkEbupmizczNXBGmUnXluNf4VM2I
JwLVtTK0M1nQFwWRMp1Ga9l5zZL2RkrTS4ccbSx1Dx/yA0maU0CQKu0soRU96hlwbRNQx9eRSNKg
CGxhBuKymEUgpo0xXtrqEhUl2CJpLUgCkmiuS5ODCBwgb2R5EurPtgO6yWnvI5pYxghiZnR4ime2
Cmo7M2gDcMifxIW2oLFhdcm5GSQKdaQAHHfu+AtXhkg6vM1gViOV6J0brTY1DCIHVKNGeG2Xid1R
WTUdGcU6SqlJ5B1S3gV7bMPI3dqIdwLdSC7Nigw1FAQV3YqcfmE8RiumY5u5VWO+ESW0uVXtgeIy
Lkeojal8v3oO+DLAHyMvQa8oqnDAah6i9EoLWy4PIw0FHB2PM6E7DZtMXcBGady7MEId0I0DD5W8
gXyPsSaijUg7wLBpLF03LRWFpDYJ8ETt+7U4LkRuZdPCCkJeGNIst3OqMpNiqM2g4mYzyRJ7msbU
c1YVxCdpA8hZqyGI8K11CUv7tJbsh6yl7whtlYAQxngIJLobVzXC98LmKXIVMJ8QqftQUZRGASES
iD9PQERELWhSlerwBgjS2EqKZ/jGKL2b8EpARaFnfkVlmz7MJl29RrZxmUr+LTUX0E3BY1Ip0K8b
MEIUEu62SvDVidmXEDcMW+pLuCwjnxwWRH7uq5xR5Dd0OFVoGw5pKMzN7LsX43PBtwX/rkWrnZ6T
K1Sv8hXx7CqkxGKLVJxdTvHYIHKJsUdpDgFc3YJUh8eelAAZ0kZ/zoL6Rosagk+C6iZNTmAdggC+
iu4rCRPXGAjz2Y6zxkksar6mEHxhC4JxKjrAgWsZ60WH07BsGgAW/l0LWfppnQYTsoibUy0gzghh
gTrJ5BKmv4RIJpeDi1ymhcAAG7qiQkPnHz+CJjxXLWcR2YDq7BLmRM8qTwO3vCshv5ViZp6Ku984
SIiQ59KzR9tr64kMWwGo5viybLs/aWBD1vC66avEa81zmfaaAk52Tz1VCWZsNDdzztahRNq4LIQX
p/AW6JR3pMWVHLyyZxY050NoFsLogv+x/DUP55bxMvIbOwpnz//4o+O/tUSVdATpZlmlE+yDiKZD
/xN6IYk5KVcKkmNWBqEbRHulZD+xy4cNGoJDwEqg9joCrEx0F1WeXYaK/gC7xXOHVB7qNRDoKlXn
Bv43MPaJHN8qhrxE+Tae0xq8BAfhDtvoe+RU3zgqrzebEnbsILoS83wMGwpOIlAGThYrNr+X0hnc
nNk/oTGWlJ85XHlQU5dFWLFlWTI/EP222EzTtWpzgqfdcZhBdxjb9CE2GmAd4AAA9R7KNNMnphzQ
aFbGIkANGuiFSIMzoGRtp9rSLrIplSIqnh0RMkoSU4U8GAFdeBWFlEfg5N9QBESzDGpMvY2/g6vw
4wjiFbJWnjnPbTpsU/L50iYNMUHRmRLpcz9n06TJjR8D+ag7NhL0Wq/QofsGhc6D4FcXlSB0y4j0
CZVAeiFWdy1DnlCoPXNdWkOaCsDexkmmaDnR5yFV6QS8tJZc4G3M1Wgii5ArFop2XbZoxkqOMhcQ
IiQu7CwMBgME7BkIRPo5BY+6R86/NsoUb28Bp64IKMa2WLKU8033brtxYg0iRmiL5kpj3tO4AN/Q
qZ0W0UyF+RZKm1Eq6LPA0OsTwwO/kPn5jZ8ryIZNDRKf9K1ApaUrzn2m5+foyb9CnPMaJt5TLNJB
6LF9lSAT6CVtZqJNoSJBYxw4ItUwVqLs+Re+1ZxmuveYx10Zlh6qpKt5VmU9paBpnVBNJ/8hy18N
CUIA/1a1RnDH0UtTQtiVCDQp1OVV5Yr38OOBoCQVgl1DkyNDGAstcbwbWZ07IldUeGJPOv31rtuS
WX/YdZYqWvD1k2dSqCb+cUD8HIToXsuCCveuuToJWvyKmCQnPCHIJZHUAFGQ6DBlBM9Rlq4mNKnS
FsaRboLLpiMyWZp18dwagTxKEUnb9oCuDOGREIi+Zv81k9KMpjL9nt5rKFB0Gjcsd6qnYDdkD4lr
RCLGAY2vVJEZIaJHVugoD2qfr7TkNRSVZpwL/hlNFO1UTKlQ0K/dNUlFd7pnc3EOh1pbPRh1cbvq
WlFiKISHlIg4JmDZhKqFx0izudiRq61iMOJGFHQTO0PHfk6VckQtEIhCAOdQo0sQpuCY/nqGtU+2
O6q6qCGY/IRmuKPefkcT74blCirF1Jqk2YNTuvdSPPeF/KzRKbZ5DqkfSdJLQC7+DG5DqHVVNB83
NsV+qRFxHtVvVUYQbJQh8MfNKC9LqPcc+8nSSOoUAhXOyIPDIY7vqOmRRqunhls+2S471F9rGRyi
kr1UUnUKW908zvL7MGDlWpJxb8rVtNKZGBqDaRGDFkATV6Bb/MX27MTpp2HE8EdkUWbc7ZMfA3ZL
vEc3xDsy3TTkLHr59WR1ohMfaZGhytFNDCN0obSLH06WLTuCLumo4NRI0zeK9yQBK4So9u6xzjqX
gqIx3OD+I1orr6ZaU8aGEhiyWSQqgZOLWnn/6xsyPuFpRrhUFjtjLYmW9OGGYo/NQc7HmhgAwSje
uGvTv/E3MEap1SipqnkoCt/aEgLP1jFn4WpexOkNchK4WTIgPvDzRPdsj0ZRniA5lT2HLEBMv0wh
jzc1W4AK16MbxHO1I+VUEZAerkztQYG9QxRg7Ye6/3nz4rkV7phf3gdmNI82FX12nHejIrMkljyc
UE1wK0crqHISmvq7BjpfXsKBUY0sCBVPShl1iGWdI41upFdttlpWAQSeukCBvFLSofAcmjRnwTh7
3ya1vQQnKEod8Nv2cW0Ca6Qgtx6E/qIzdErCeitV95tdE/sZEgoHTsOhxJuBfe6xirUbJ24ffv0e
1I/s+IZIbUsDdwhNLXyRygexBXCZLQzw2KmIuxwFTYw2BfS2Nemx3Ngs4s21mvhXrus+wQA7QyPy
u7fCo/cRYVArLxnWHb0yRY/whB7gE1kgCvBggHUbFjjm2C2ghwa5oFQmMHdTG2W52nRKBmOlIRIp
m6+ljjuN5MVT4NP9KSTRVU2KYASv6hj8mznUXfsi6zYnnE1MBJpz2xn4P1OdeS868+fkJTpfBy/Z
fx1o0fx5+L/HIU0j88rfz9Rona/HYe7mzRU8ZM31S1b4+e7O7Zfo029/6MR0315Gbpjfor79YYjf
+qU3AZrPB/pCQYf7um3il3/8sX4O4NRwM9y3p/y9Zg7dIhi3boEfyO1s72v7SL8axl9zheKZ8WVz
gFCDYom6ztbodscfX/wotPdfG8ZAgq/A4NBBMaMTzfg4iX83Eb9+xrf5Zjntp/vncQ4e4CkqSDXx
nmw3Cg/mQcLW/s4UfBjh3RTIA0WT4TfsYoX3z24NFBj1ofOXdlPD11xov9U+f3e/81y/8zsHz/7P
1sBvTsCHYf6aAEUcGDKKRkQTuwf9sAb0gWGKmmRoxm4N4Hoc1zzQhSRJat9pkORB9/wy/FUH68CS
ER6XqGUq4u75fzIkP6/d33nHv/M7v7cOZElFWOd3NsHfrgFZZxOg2GJJnTRO9/lpDmS0tdBs3327
m+xj2gtapxXfaw4kbWBomm7gXh88vIEova4haQMaePvZTfYxPbwuqdS4xd6rQBrINHEjKoar2n0O
LYEpD0RVYh2ITNBxmQCOQxEjtjuePpwq/8pxqAygwuYsUBB4eXcWbG2ALpJ73y+Bo1v/Csuz5/qX
tYHehUvEl5++fb5G3gFtvqN8+xILt+8EGANkszCCLIDt59AOWPqARQZO6u0c+P9yhj5Y8Z2/2KU/
ESYU+x6DeAMm3N4qQooHW8DQBqqEYJqqqLvJOT53SBWVvv6wIg0Q5NZYS59aQPxhWdFlCbdwNwlH
twS2hpDkd9+tIA4kmbSQZB06Q4bCHhBVWTP283OEzqDIG+q7DvAFcP5lrOqn/pChDkSN3abLVHu7
z9FtBgNLIHeOTC+XSMYn7lJWpvZm8w5tAuKq1NAUUT+6ZbB3CHp7RMqAfnTSdl364L1DIPHvsoEd
2O+Do1sAtLeZvd0ha0DrBTaAp3v38AbBggqGgvrTkVpBihASvmuvtS9JAwgoJZ1dtHvKQ2eYqMDg
7SP4tvu285WPzCfWFKvvOaAoAyIiCFLEfQLocBvgFOAS6SSP/p/zQ3/rEkn70KhvcCgrA9DznInm
PgI+DBDQptZ0VaL6tT8vjs8g4rb0tYaSOqB8gcRmV8roPh+2BA4yi4X44WizBEQvuzfzv48RJXGg
EgWScvp8S+gDVTRlFsM+m3Z80dJ+S/QNl4gUWPAiGQNAF93ncEtgICnDA8ToJK2PyzIisSL3PRsl
a6CSJjFJDO32wodwqQsWTYrinYT8cT29ZFEZ7Xk4Yg41xSQnrO1dgA+WwBzIpmmhQ73fI0eXL0GN
Q2Hpdp6dzn/IrNOeU8JRaeF1mrK1zxF9OCpJLpBbUfGaduvl6KYEqfLeKRScJtnQmYFO+/u9y0jA
pJKfM43jc5S3lbTer1/mbFRUCkbvygTvJsBSBibJNXKL+yrKziE5piTybh56O0p4QpQSJHIQu1Ph
cBtY3QLBcQbo8OPrIzOPu3noez5QURF1ySQ+/NRNsNQBABXJoLS2++zMzxGtB+CTvcMHWRxo2FkV
ragfb/vdpjCZBGAQKltmNwnHZxx4hYqMF9PzcJCMAS9aR6L9QyhtDQAF6cjG75fB0Z0KXYTb9+nZ
C8gHk4/CBO4+h4cDtpEAU2Y7HOkyUPDz+voHMg4Az4ez8WkuzTQHqkEJi/LKbhKOLrVMcKvvNmiP
4EkaiITkuEmfng4GkyAazNB+to/IHHK2q30jJvbBtrog7etLH+JnE2upYyGwBrtdcnTGQNGBA/U0
hYQOmHwJxSp21PvDwBhYBjl19W1l/AuHwW+skx/IrKHj+s9b4Jb7kr1Df/3TX3iDNP08wB6m0ZXg
JPBIB7/Y4bh2Q/+F6/rzIF21hRS9+/INYrS9zv7P9w/486UPrvX2VG//OHVf0jWMO832i2Z/mx1m
7x9//Hf47KTrL5fp+vklcw4gVVsoxV839BMKDX9tZwF+OX5ahOsnZ+1/dokdHK/3JbJsHby/8x0Q
pu+wUGms0/fD7mrrfYedrtNmHa7fD7zP0fce2Q3+dqalXVG07yXm6yAovvzHOoj/88vZOnMC92CG
SPl1vmLfq5yt0xBw5eZwknaJy95jsxX8DwNvk4F9B16s6QFbP1cvL/HbDGwNwS6a7jv6cv3sNJ9v
010ap+8FLp5dbv/9ne8d/74DXxbPxZPzkqbNweC7ykz/waHL+H448Bb70Hfg67W3znJnfQAy3fvA
fce+cSGYPDBYe7+y78C368D1v5yvn4v3M7L31/oO/jXP1+lnRnzvEfUd//4ly7+cvIT22j+4+52r
0Xf05RpjjsHK04M1vs8A9x0dlXpGz9/f94/Ce++xo4M77sbd4hr6jsvBvw7W4Zd1+Pzl3H2KvvN2
Z5nP/2aHz7EH1fa+3q8cga5Mv0Nu9b3MEnXd9NAd6AbfgQL7Dn6bunFxuIL2g+PD9h18tH7GEdu+
jrXNy5iuyxfffRt3e5Z0D7IF9fS91jlX6F71h9FpJeg6afuOvlyH3Ty9DbS/9W7wf8M0LV9svMl1
c7AreAvd8OQY+9776MV3Pk76vsOi99A/9huME293+tfkqNLbv33a8/Fb3vaQE+vZZfUcevLb2enS
N30fAabodZ672U9X+At53PcS23Nmveke5O1+t3P0V7Wy7xXmHAV/O/6/YQndvrC17I8+/l8ZxL73
v1g/Mz/vJ+fTKtavL/NZJPmjq+Xn+PKtS+GzPzsMnrvfePJf1umf/wMAAP//</cx:binary>
              </cx:geoCache>
            </cx:geography>
          </cx:layoutPr>
        </cx:series>
      </cx:plotAreaRegion>
    </cx:plotArea>
    <cx:legend pos="r" align="min" overlay="0"/>
  </cx:chart>
  <cx:spPr>
    <a:solidFill>
      <a:schemeClr val="lt1"/>
    </a:solidFill>
    <a:ln w="1270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33</xdr:col>
      <xdr:colOff>11206</xdr:colOff>
      <xdr:row>45</xdr:row>
      <xdr:rowOff>89647</xdr:rowOff>
    </xdr:from>
    <xdr:to>
      <xdr:col>36</xdr:col>
      <xdr:colOff>17509</xdr:colOff>
      <xdr:row>58</xdr:row>
      <xdr:rowOff>126066</xdr:rowOff>
    </xdr:to>
    <mc:AlternateContent xmlns:mc="http://schemas.openxmlformats.org/markup-compatibility/2006" xmlns:a14="http://schemas.microsoft.com/office/drawing/2010/main">
      <mc:Choice Requires="a14">
        <xdr:graphicFrame macro="">
          <xdr:nvGraphicFramePr>
            <xdr:cNvPr id="2" name="Statefilter 4">
              <a:extLst>
                <a:ext uri="{FF2B5EF4-FFF2-40B4-BE49-F238E27FC236}">
                  <a16:creationId xmlns:a16="http://schemas.microsoft.com/office/drawing/2014/main" id="{BB1A1810-0204-4840-9236-16D972361201}"/>
                </a:ext>
              </a:extLst>
            </xdr:cNvPr>
            <xdr:cNvGraphicFramePr/>
          </xdr:nvGraphicFramePr>
          <xdr:xfrm>
            <a:off x="0" y="0"/>
            <a:ext cx="0" cy="0"/>
          </xdr:xfrm>
          <a:graphic>
            <a:graphicData uri="http://schemas.microsoft.com/office/drawing/2010/slicer">
              <sle:slicer xmlns:sle="http://schemas.microsoft.com/office/drawing/2010/slicer" name="Statefilter 4"/>
            </a:graphicData>
          </a:graphic>
        </xdr:graphicFrame>
      </mc:Choice>
      <mc:Fallback xmlns="">
        <xdr:sp macro="" textlink="">
          <xdr:nvSpPr>
            <xdr:cNvPr id="0" name=""/>
            <xdr:cNvSpPr>
              <a:spLocks noTextEdit="1"/>
            </xdr:cNvSpPr>
          </xdr:nvSpPr>
          <xdr:spPr>
            <a:xfrm>
              <a:off x="29830059" y="8695765"/>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45925</xdr:colOff>
      <xdr:row>4</xdr:row>
      <xdr:rowOff>20413</xdr:rowOff>
    </xdr:from>
    <xdr:to>
      <xdr:col>29</xdr:col>
      <xdr:colOff>26120</xdr:colOff>
      <xdr:row>8</xdr:row>
      <xdr:rowOff>14025</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73FA3834-80D1-4DD4-8EB5-D6544BF2CCA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33613" y="782413"/>
              <a:ext cx="1810317" cy="979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50235</xdr:colOff>
      <xdr:row>8</xdr:row>
      <xdr:rowOff>98993</xdr:rowOff>
    </xdr:from>
    <xdr:to>
      <xdr:col>29</xdr:col>
      <xdr:colOff>39954</xdr:colOff>
      <xdr:row>21</xdr:row>
      <xdr:rowOff>178368</xdr:rowOff>
    </xdr:to>
    <mc:AlternateContent xmlns:mc="http://schemas.openxmlformats.org/markup-compatibility/2006" xmlns:a14="http://schemas.microsoft.com/office/drawing/2010/main">
      <mc:Choice Requires="a14">
        <xdr:graphicFrame macro="">
          <xdr:nvGraphicFramePr>
            <xdr:cNvPr id="9" name="MonthName">
              <a:extLst>
                <a:ext uri="{FF2B5EF4-FFF2-40B4-BE49-F238E27FC236}">
                  <a16:creationId xmlns:a16="http://schemas.microsoft.com/office/drawing/2014/main" id="{22C0E8AF-8F99-4D8F-8967-F3CAB0B11642}"/>
                </a:ext>
              </a:extLst>
            </xdr:cNvPr>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mlns="">
        <xdr:sp macro="" textlink="">
          <xdr:nvSpPr>
            <xdr:cNvPr id="0" name=""/>
            <xdr:cNvSpPr>
              <a:spLocks noTextEdit="1"/>
            </xdr:cNvSpPr>
          </xdr:nvSpPr>
          <xdr:spPr>
            <a:xfrm>
              <a:off x="16040329" y="1849212"/>
              <a:ext cx="1819841"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190499</xdr:colOff>
      <xdr:row>4</xdr:row>
      <xdr:rowOff>59531</xdr:rowOff>
    </xdr:from>
    <xdr:to>
      <xdr:col>7</xdr:col>
      <xdr:colOff>134722</xdr:colOff>
      <xdr:row>16</xdr:row>
      <xdr:rowOff>175075</xdr:rowOff>
    </xdr:to>
    <xdr:graphicFrame macro="">
      <xdr:nvGraphicFramePr>
        <xdr:cNvPr id="11" name="Chart 10">
          <a:extLst>
            <a:ext uri="{FF2B5EF4-FFF2-40B4-BE49-F238E27FC236}">
              <a16:creationId xmlns:a16="http://schemas.microsoft.com/office/drawing/2014/main" id="{CB6C36CE-B974-4669-9A75-58A11698B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150813</xdr:colOff>
      <xdr:row>18</xdr:row>
      <xdr:rowOff>95249</xdr:rowOff>
    </xdr:from>
    <xdr:to>
      <xdr:col>7</xdr:col>
      <xdr:colOff>95036</xdr:colOff>
      <xdr:row>32</xdr:row>
      <xdr:rowOff>20293</xdr:rowOff>
    </xdr:to>
    <xdr:graphicFrame macro="">
      <xdr:nvGraphicFramePr>
        <xdr:cNvPr id="12" name="Chart 11">
          <a:extLst>
            <a:ext uri="{FF2B5EF4-FFF2-40B4-BE49-F238E27FC236}">
              <a16:creationId xmlns:a16="http://schemas.microsoft.com/office/drawing/2014/main" id="{666A851F-0C0E-4B3D-9A90-646D6480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273842</xdr:colOff>
      <xdr:row>4</xdr:row>
      <xdr:rowOff>35716</xdr:rowOff>
    </xdr:from>
    <xdr:to>
      <xdr:col>21</xdr:col>
      <xdr:colOff>571501</xdr:colOff>
      <xdr:row>32</xdr:row>
      <xdr:rowOff>23813</xdr:rowOff>
    </xdr:to>
    <xdr:graphicFrame macro="">
      <xdr:nvGraphicFramePr>
        <xdr:cNvPr id="13" name="Chart 12">
          <a:extLst>
            <a:ext uri="{FF2B5EF4-FFF2-40B4-BE49-F238E27FC236}">
              <a16:creationId xmlns:a16="http://schemas.microsoft.com/office/drawing/2014/main" id="{7CDC2896-3048-483C-A32F-D3ABDD8A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333374</xdr:colOff>
      <xdr:row>3</xdr:row>
      <xdr:rowOff>180975</xdr:rowOff>
    </xdr:from>
    <xdr:to>
      <xdr:col>23</xdr:col>
      <xdr:colOff>342899</xdr:colOff>
      <xdr:row>34</xdr:row>
      <xdr:rowOff>9525</xdr:rowOff>
    </xdr:to>
    <xdr:graphicFrame macro="">
      <xdr:nvGraphicFramePr>
        <xdr:cNvPr id="9" name="Chart 8">
          <a:extLst>
            <a:ext uri="{FF2B5EF4-FFF2-40B4-BE49-F238E27FC236}">
              <a16:creationId xmlns:a16="http://schemas.microsoft.com/office/drawing/2014/main" id="{F98B8CB0-FACF-4CE7-992F-0971AD32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180975</xdr:rowOff>
    </xdr:from>
    <xdr:to>
      <xdr:col>4</xdr:col>
      <xdr:colOff>0</xdr:colOff>
      <xdr:row>11</xdr:row>
      <xdr:rowOff>133350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7C3DCBF4-2575-4846-91A5-29B2D8F704D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09600" y="13239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12</xdr:row>
      <xdr:rowOff>95250</xdr:rowOff>
    </xdr:from>
    <xdr:to>
      <xdr:col>3</xdr:col>
      <xdr:colOff>600075</xdr:colOff>
      <xdr:row>25</xdr:row>
      <xdr:rowOff>142875</xdr:rowOff>
    </xdr:to>
    <mc:AlternateContent xmlns:mc="http://schemas.openxmlformats.org/markup-compatibility/2006" xmlns:a14="http://schemas.microsoft.com/office/drawing/2010/main">
      <mc:Choice Requires="a14">
        <xdr:graphicFrame macro="">
          <xdr:nvGraphicFramePr>
            <xdr:cNvPr id="11" name="MonthName 1">
              <a:extLst>
                <a:ext uri="{FF2B5EF4-FFF2-40B4-BE49-F238E27FC236}">
                  <a16:creationId xmlns:a16="http://schemas.microsoft.com/office/drawing/2014/main" id="{785A4AE7-B585-4D31-A3F3-D9CB2C589EA8}"/>
                </a:ext>
              </a:extLst>
            </xdr:cNvPr>
            <xdr:cNvGraphicFramePr/>
          </xdr:nvGraphicFramePr>
          <xdr:xfrm>
            <a:off x="0" y="0"/>
            <a:ext cx="0" cy="0"/>
          </xdr:xfrm>
          <a:graphic>
            <a:graphicData uri="http://schemas.microsoft.com/office/drawing/2010/slicer">
              <sle:slicer xmlns:sle="http://schemas.microsoft.com/office/drawing/2010/slicer" name="MonthName 1"/>
            </a:graphicData>
          </a:graphic>
        </xdr:graphicFrame>
      </mc:Choice>
      <mc:Fallback xmlns="">
        <xdr:sp macro="" textlink="">
          <xdr:nvSpPr>
            <xdr:cNvPr id="0" name=""/>
            <xdr:cNvSpPr>
              <a:spLocks noTextEdit="1"/>
            </xdr:cNvSpPr>
          </xdr:nvSpPr>
          <xdr:spPr>
            <a:xfrm>
              <a:off x="600075" y="238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600075</xdr:colOff>
      <xdr:row>26</xdr:row>
      <xdr:rowOff>123825</xdr:rowOff>
    </xdr:from>
    <xdr:to>
      <xdr:col>3</xdr:col>
      <xdr:colOff>600075</xdr:colOff>
      <xdr:row>36</xdr:row>
      <xdr:rowOff>85725</xdr:rowOff>
    </xdr:to>
    <mc:AlternateContent xmlns:mc="http://schemas.openxmlformats.org/markup-compatibility/2006" xmlns:a14="http://schemas.microsoft.com/office/drawing/2010/main">
      <mc:Choice Requires="a14">
        <xdr:graphicFrame macro="">
          <xdr:nvGraphicFramePr>
            <xdr:cNvPr id="12" name="week_of_month 1">
              <a:extLst>
                <a:ext uri="{FF2B5EF4-FFF2-40B4-BE49-F238E27FC236}">
                  <a16:creationId xmlns:a16="http://schemas.microsoft.com/office/drawing/2014/main" id="{DC7A8926-E979-41E5-9491-BE223EFB8F41}"/>
                </a:ext>
              </a:extLst>
            </xdr:cNvPr>
            <xdr:cNvGraphicFramePr/>
          </xdr:nvGraphicFramePr>
          <xdr:xfrm>
            <a:off x="0" y="0"/>
            <a:ext cx="0" cy="0"/>
          </xdr:xfrm>
          <a:graphic>
            <a:graphicData uri="http://schemas.microsoft.com/office/drawing/2010/slicer">
              <sle:slicer xmlns:sle="http://schemas.microsoft.com/office/drawing/2010/slicer" name="week_of_month 1"/>
            </a:graphicData>
          </a:graphic>
        </xdr:graphicFrame>
      </mc:Choice>
      <mc:Fallback xmlns="">
        <xdr:sp macro="" textlink="">
          <xdr:nvSpPr>
            <xdr:cNvPr id="0" name=""/>
            <xdr:cNvSpPr>
              <a:spLocks noTextEdit="1"/>
            </xdr:cNvSpPr>
          </xdr:nvSpPr>
          <xdr:spPr>
            <a:xfrm>
              <a:off x="600075" y="5076825"/>
              <a:ext cx="182880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7</xdr:row>
      <xdr:rowOff>19051</xdr:rowOff>
    </xdr:from>
    <xdr:to>
      <xdr:col>28</xdr:col>
      <xdr:colOff>19050</xdr:colOff>
      <xdr:row>11</xdr:row>
      <xdr:rowOff>152401</xdr:rowOff>
    </xdr:to>
    <mc:AlternateContent xmlns:mc="http://schemas.openxmlformats.org/markup-compatibility/2006" xmlns:a14="http://schemas.microsoft.com/office/drawing/2010/main">
      <mc:Choice Requires="a14">
        <xdr:graphicFrame macro="">
          <xdr:nvGraphicFramePr>
            <xdr:cNvPr id="13" name="year 2">
              <a:extLst>
                <a:ext uri="{FF2B5EF4-FFF2-40B4-BE49-F238E27FC236}">
                  <a16:creationId xmlns:a16="http://schemas.microsoft.com/office/drawing/2014/main" id="{6D3A2EA9-0D5D-491C-9661-448F97E083C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5259050" y="13525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12</xdr:row>
      <xdr:rowOff>104775</xdr:rowOff>
    </xdr:from>
    <xdr:to>
      <xdr:col>28</xdr:col>
      <xdr:colOff>0</xdr:colOff>
      <xdr:row>25</xdr:row>
      <xdr:rowOff>152400</xdr:rowOff>
    </xdr:to>
    <mc:AlternateContent xmlns:mc="http://schemas.openxmlformats.org/markup-compatibility/2006" xmlns:a14="http://schemas.microsoft.com/office/drawing/2010/main">
      <mc:Choice Requires="a14">
        <xdr:graphicFrame macro="">
          <xdr:nvGraphicFramePr>
            <xdr:cNvPr id="14" name="MonthName 2">
              <a:extLst>
                <a:ext uri="{FF2B5EF4-FFF2-40B4-BE49-F238E27FC236}">
                  <a16:creationId xmlns:a16="http://schemas.microsoft.com/office/drawing/2014/main" id="{4C68779F-1DE3-4E04-A796-0FC3595A06DA}"/>
                </a:ext>
              </a:extLst>
            </xdr:cNvPr>
            <xdr:cNvGraphicFramePr/>
          </xdr:nvGraphicFramePr>
          <xdr:xfrm>
            <a:off x="0" y="0"/>
            <a:ext cx="0" cy="0"/>
          </xdr:xfrm>
          <a:graphic>
            <a:graphicData uri="http://schemas.microsoft.com/office/drawing/2010/slicer">
              <sle:slicer xmlns:sle="http://schemas.microsoft.com/office/drawing/2010/slicer" name="MonthName 2"/>
            </a:graphicData>
          </a:graphic>
        </xdr:graphicFrame>
      </mc:Choice>
      <mc:Fallback xmlns="">
        <xdr:sp macro="" textlink="">
          <xdr:nvSpPr>
            <xdr:cNvPr id="0" name=""/>
            <xdr:cNvSpPr>
              <a:spLocks noTextEdit="1"/>
            </xdr:cNvSpPr>
          </xdr:nvSpPr>
          <xdr:spPr>
            <a:xfrm>
              <a:off x="15240000" y="2390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26</xdr:row>
      <xdr:rowOff>123825</xdr:rowOff>
    </xdr:from>
    <xdr:to>
      <xdr:col>28</xdr:col>
      <xdr:colOff>19050</xdr:colOff>
      <xdr:row>36</xdr:row>
      <xdr:rowOff>114300</xdr:rowOff>
    </xdr:to>
    <mc:AlternateContent xmlns:mc="http://schemas.openxmlformats.org/markup-compatibility/2006" xmlns:a14="http://schemas.microsoft.com/office/drawing/2010/main">
      <mc:Choice Requires="a14">
        <xdr:graphicFrame macro="">
          <xdr:nvGraphicFramePr>
            <xdr:cNvPr id="15" name="week_of_month 2">
              <a:extLst>
                <a:ext uri="{FF2B5EF4-FFF2-40B4-BE49-F238E27FC236}">
                  <a16:creationId xmlns:a16="http://schemas.microsoft.com/office/drawing/2014/main" id="{3F321328-D43B-4333-8D14-1809D11C2D49}"/>
                </a:ext>
              </a:extLst>
            </xdr:cNvPr>
            <xdr:cNvGraphicFramePr/>
          </xdr:nvGraphicFramePr>
          <xdr:xfrm>
            <a:off x="0" y="0"/>
            <a:ext cx="0" cy="0"/>
          </xdr:xfrm>
          <a:graphic>
            <a:graphicData uri="http://schemas.microsoft.com/office/drawing/2010/slicer">
              <sle:slicer xmlns:sle="http://schemas.microsoft.com/office/drawing/2010/slicer" name="week_of_month 2"/>
            </a:graphicData>
          </a:graphic>
        </xdr:graphicFrame>
      </mc:Choice>
      <mc:Fallback xmlns="">
        <xdr:sp macro="" textlink="">
          <xdr:nvSpPr>
            <xdr:cNvPr id="0" name=""/>
            <xdr:cNvSpPr>
              <a:spLocks noTextEdit="1"/>
            </xdr:cNvSpPr>
          </xdr:nvSpPr>
          <xdr:spPr>
            <a:xfrm>
              <a:off x="15259050" y="5076825"/>
              <a:ext cx="1828800"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33</xdr:col>
      <xdr:colOff>207169</xdr:colOff>
      <xdr:row>5</xdr:row>
      <xdr:rowOff>19051</xdr:rowOff>
    </xdr:from>
    <xdr:to>
      <xdr:col>36</xdr:col>
      <xdr:colOff>207169</xdr:colOff>
      <xdr:row>18</xdr:row>
      <xdr:rowOff>66676</xdr:rowOff>
    </xdr:to>
    <mc:AlternateContent xmlns:mc="http://schemas.openxmlformats.org/markup-compatibility/2006" xmlns:a14="http://schemas.microsoft.com/office/drawing/2010/main">
      <mc:Choice Requires="a14">
        <xdr:graphicFrame macro="">
          <xdr:nvGraphicFramePr>
            <xdr:cNvPr id="2" name="Statefilter">
              <a:extLst>
                <a:ext uri="{FF2B5EF4-FFF2-40B4-BE49-F238E27FC236}">
                  <a16:creationId xmlns:a16="http://schemas.microsoft.com/office/drawing/2014/main" id="{276BC27A-9D6A-4B76-A8F1-81CEB11328E2}"/>
                </a:ext>
              </a:extLst>
            </xdr:cNvPr>
            <xdr:cNvGraphicFramePr/>
          </xdr:nvGraphicFramePr>
          <xdr:xfrm>
            <a:off x="0" y="0"/>
            <a:ext cx="0" cy="0"/>
          </xdr:xfrm>
          <a:graphic>
            <a:graphicData uri="http://schemas.microsoft.com/office/drawing/2010/slicer">
              <sle:slicer xmlns:sle="http://schemas.microsoft.com/office/drawing/2010/slicer" name="Statefilter"/>
            </a:graphicData>
          </a:graphic>
        </xdr:graphicFrame>
      </mc:Choice>
      <mc:Fallback xmlns="">
        <xdr:sp macro="" textlink="">
          <xdr:nvSpPr>
            <xdr:cNvPr id="0" name=""/>
            <xdr:cNvSpPr>
              <a:spLocks noTextEdit="1"/>
            </xdr:cNvSpPr>
          </xdr:nvSpPr>
          <xdr:spPr>
            <a:xfrm>
              <a:off x="20245388" y="97155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523877</xdr:colOff>
      <xdr:row>5</xdr:row>
      <xdr:rowOff>35720</xdr:rowOff>
    </xdr:from>
    <xdr:to>
      <xdr:col>16</xdr:col>
      <xdr:colOff>392908</xdr:colOff>
      <xdr:row>41</xdr:row>
      <xdr:rowOff>178595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19E93A8-D7E3-473C-98ED-F1CCE27F4A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7" y="969170"/>
              <a:ext cx="9622631"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119063</xdr:colOff>
      <xdr:row>5</xdr:row>
      <xdr:rowOff>23813</xdr:rowOff>
    </xdr:from>
    <xdr:to>
      <xdr:col>32</xdr:col>
      <xdr:colOff>595313</xdr:colOff>
      <xdr:row>41</xdr:row>
      <xdr:rowOff>166688</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4F80EC9-E52E-478F-B750-82CB9510B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82263" y="957263"/>
              <a:ext cx="9620250" cy="6772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483825</xdr:colOff>
      <xdr:row>44</xdr:row>
      <xdr:rowOff>9742</xdr:rowOff>
    </xdr:from>
    <xdr:to>
      <xdr:col>32</xdr:col>
      <xdr:colOff>588818</xdr:colOff>
      <xdr:row>95</xdr:row>
      <xdr:rowOff>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23381B1-76EC-491D-9E24-44C41D4AD6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03025" y="8125042"/>
              <a:ext cx="18392993" cy="93819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85598</xdr:colOff>
      <xdr:row>99</xdr:row>
      <xdr:rowOff>43295</xdr:rowOff>
    </xdr:from>
    <xdr:to>
      <xdr:col>16</xdr:col>
      <xdr:colOff>542277</xdr:colOff>
      <xdr:row>134</xdr:row>
      <xdr:rowOff>97415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2C98803-3E9C-4AF0-B0D0-DD8A3C1AF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5198" y="18286845"/>
              <a:ext cx="960067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357188</xdr:colOff>
      <xdr:row>99</xdr:row>
      <xdr:rowOff>71438</xdr:rowOff>
    </xdr:from>
    <xdr:to>
      <xdr:col>33</xdr:col>
      <xdr:colOff>189507</xdr:colOff>
      <xdr:row>134</xdr:row>
      <xdr:rowOff>125558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83ADAD3-8DC5-4C72-AF11-3C25333BBA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20388" y="18314988"/>
              <a:ext cx="9585919" cy="64993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421049</xdr:colOff>
      <xdr:row>137</xdr:row>
      <xdr:rowOff>114733</xdr:rowOff>
    </xdr:from>
    <xdr:to>
      <xdr:col>33</xdr:col>
      <xdr:colOff>217558</xdr:colOff>
      <xdr:row>174</xdr:row>
      <xdr:rowOff>28141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1C5D0FF-3009-4B43-8C4C-D8CC743E9F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784249" y="25355983"/>
              <a:ext cx="955010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166686</xdr:colOff>
      <xdr:row>137</xdr:row>
      <xdr:rowOff>98497</xdr:rowOff>
    </xdr:from>
    <xdr:to>
      <xdr:col>16</xdr:col>
      <xdr:colOff>570415</xdr:colOff>
      <xdr:row>174</xdr:row>
      <xdr:rowOff>11905</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DFA7601-1A65-4194-8C2D-2043AFF8CC2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6286" y="25339747"/>
              <a:ext cx="9547729" cy="67269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33</xdr:col>
      <xdr:colOff>214313</xdr:colOff>
      <xdr:row>46</xdr:row>
      <xdr:rowOff>73819</xdr:rowOff>
    </xdr:from>
    <xdr:to>
      <xdr:col>36</xdr:col>
      <xdr:colOff>214313</xdr:colOff>
      <xdr:row>59</xdr:row>
      <xdr:rowOff>121444</xdr:rowOff>
    </xdr:to>
    <mc:AlternateContent xmlns:mc="http://schemas.openxmlformats.org/markup-compatibility/2006" xmlns:a14="http://schemas.microsoft.com/office/drawing/2010/main">
      <mc:Choice Requires="a14">
        <xdr:graphicFrame macro="">
          <xdr:nvGraphicFramePr>
            <xdr:cNvPr id="11" name="Statefilter 2">
              <a:extLst>
                <a:ext uri="{FF2B5EF4-FFF2-40B4-BE49-F238E27FC236}">
                  <a16:creationId xmlns:a16="http://schemas.microsoft.com/office/drawing/2014/main" id="{324C9B05-C569-4B2E-A9C4-2C459D81C4DE}"/>
                </a:ext>
              </a:extLst>
            </xdr:cNvPr>
            <xdr:cNvGraphicFramePr/>
          </xdr:nvGraphicFramePr>
          <xdr:xfrm>
            <a:off x="0" y="0"/>
            <a:ext cx="0" cy="0"/>
          </xdr:xfrm>
          <a:graphic>
            <a:graphicData uri="http://schemas.microsoft.com/office/drawing/2010/slicer">
              <sle:slicer xmlns:sle="http://schemas.microsoft.com/office/drawing/2010/slicer" name="Statefilter 2"/>
            </a:graphicData>
          </a:graphic>
        </xdr:graphicFrame>
      </mc:Choice>
      <mc:Fallback xmlns="">
        <xdr:sp macro="" textlink="">
          <xdr:nvSpPr>
            <xdr:cNvPr id="0" name=""/>
            <xdr:cNvSpPr>
              <a:spLocks noTextEdit="1"/>
            </xdr:cNvSpPr>
          </xdr:nvSpPr>
          <xdr:spPr>
            <a:xfrm>
              <a:off x="20252532" y="8836819"/>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404813</xdr:colOff>
      <xdr:row>99</xdr:row>
      <xdr:rowOff>59531</xdr:rowOff>
    </xdr:from>
    <xdr:to>
      <xdr:col>36</xdr:col>
      <xdr:colOff>404813</xdr:colOff>
      <xdr:row>112</xdr:row>
      <xdr:rowOff>107156</xdr:rowOff>
    </xdr:to>
    <mc:AlternateContent xmlns:mc="http://schemas.openxmlformats.org/markup-compatibility/2006" xmlns:a14="http://schemas.microsoft.com/office/drawing/2010/main">
      <mc:Choice Requires="a14">
        <xdr:graphicFrame macro="">
          <xdr:nvGraphicFramePr>
            <xdr:cNvPr id="12" name="Statefilter 1">
              <a:extLst>
                <a:ext uri="{FF2B5EF4-FFF2-40B4-BE49-F238E27FC236}">
                  <a16:creationId xmlns:a16="http://schemas.microsoft.com/office/drawing/2014/main" id="{BF71533C-B651-4AEA-A3C0-BD397CFBC434}"/>
                </a:ext>
              </a:extLst>
            </xdr:cNvPr>
            <xdr:cNvGraphicFramePr/>
          </xdr:nvGraphicFramePr>
          <xdr:xfrm>
            <a:off x="0" y="0"/>
            <a:ext cx="0" cy="0"/>
          </xdr:xfrm>
          <a:graphic>
            <a:graphicData uri="http://schemas.microsoft.com/office/drawing/2010/slicer">
              <sle:slicer xmlns:sle="http://schemas.microsoft.com/office/drawing/2010/slicer" name="Statefilter 1"/>
            </a:graphicData>
          </a:graphic>
        </xdr:graphicFrame>
      </mc:Choice>
      <mc:Fallback xmlns="">
        <xdr:sp macro="" textlink="">
          <xdr:nvSpPr>
            <xdr:cNvPr id="0" name=""/>
            <xdr:cNvSpPr>
              <a:spLocks noTextEdit="1"/>
            </xdr:cNvSpPr>
          </xdr:nvSpPr>
          <xdr:spPr>
            <a:xfrm>
              <a:off x="20443032" y="18919031"/>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404812</xdr:colOff>
      <xdr:row>138</xdr:row>
      <xdr:rowOff>23813</xdr:rowOff>
    </xdr:from>
    <xdr:to>
      <xdr:col>36</xdr:col>
      <xdr:colOff>404812</xdr:colOff>
      <xdr:row>151</xdr:row>
      <xdr:rowOff>71438</xdr:rowOff>
    </xdr:to>
    <mc:AlternateContent xmlns:mc="http://schemas.openxmlformats.org/markup-compatibility/2006" xmlns:a14="http://schemas.microsoft.com/office/drawing/2010/main">
      <mc:Choice Requires="a14">
        <xdr:graphicFrame macro="">
          <xdr:nvGraphicFramePr>
            <xdr:cNvPr id="13" name="Statefilter 3">
              <a:extLst>
                <a:ext uri="{FF2B5EF4-FFF2-40B4-BE49-F238E27FC236}">
                  <a16:creationId xmlns:a16="http://schemas.microsoft.com/office/drawing/2014/main" id="{7BA6EC69-B68B-4E76-8674-431B7CF23641}"/>
                </a:ext>
              </a:extLst>
            </xdr:cNvPr>
            <xdr:cNvGraphicFramePr/>
          </xdr:nvGraphicFramePr>
          <xdr:xfrm>
            <a:off x="0" y="0"/>
            <a:ext cx="0" cy="0"/>
          </xdr:xfrm>
          <a:graphic>
            <a:graphicData uri="http://schemas.microsoft.com/office/drawing/2010/slicer">
              <sle:slicer xmlns:sle="http://schemas.microsoft.com/office/drawing/2010/slicer" name="Statefilter 3"/>
            </a:graphicData>
          </a:graphic>
        </xdr:graphicFrame>
      </mc:Choice>
      <mc:Fallback xmlns="">
        <xdr:sp macro="" textlink="">
          <xdr:nvSpPr>
            <xdr:cNvPr id="0" name=""/>
            <xdr:cNvSpPr>
              <a:spLocks noTextEdit="1"/>
            </xdr:cNvSpPr>
          </xdr:nvSpPr>
          <xdr:spPr>
            <a:xfrm>
              <a:off x="20443031" y="26312813"/>
              <a:ext cx="182165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35719</xdr:colOff>
      <xdr:row>21</xdr:row>
      <xdr:rowOff>154781</xdr:rowOff>
    </xdr:from>
    <xdr:to>
      <xdr:col>18</xdr:col>
      <xdr:colOff>357187</xdr:colOff>
      <xdr:row>26</xdr:row>
      <xdr:rowOff>35719</xdr:rowOff>
    </xdr:to>
    <xdr:sp macro="" textlink="">
      <xdr:nvSpPr>
        <xdr:cNvPr id="10" name="Arrow: Right 9">
          <a:extLst>
            <a:ext uri="{FF2B5EF4-FFF2-40B4-BE49-F238E27FC236}">
              <a16:creationId xmlns:a16="http://schemas.microsoft.com/office/drawing/2014/main" id="{4B8631F5-2E0D-5CED-AE54-858A12EEFFBC}"/>
            </a:ext>
          </a:extLst>
        </xdr:cNvPr>
        <xdr:cNvSpPr/>
      </xdr:nvSpPr>
      <xdr:spPr>
        <a:xfrm>
          <a:off x="9144000" y="4155281"/>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581026</xdr:colOff>
      <xdr:row>37</xdr:row>
      <xdr:rowOff>92868</xdr:rowOff>
    </xdr:from>
    <xdr:to>
      <xdr:col>25</xdr:col>
      <xdr:colOff>200026</xdr:colOff>
      <xdr:row>48</xdr:row>
      <xdr:rowOff>140493</xdr:rowOff>
    </xdr:to>
    <xdr:sp macro="" textlink="">
      <xdr:nvSpPr>
        <xdr:cNvPr id="14" name="Arrow: Right 13">
          <a:extLst>
            <a:ext uri="{FF2B5EF4-FFF2-40B4-BE49-F238E27FC236}">
              <a16:creationId xmlns:a16="http://schemas.microsoft.com/office/drawing/2014/main" id="{14B5F38F-064C-43F2-A645-FE28B5F2EFFC}"/>
            </a:ext>
          </a:extLst>
        </xdr:cNvPr>
        <xdr:cNvSpPr/>
      </xdr:nvSpPr>
      <xdr:spPr>
        <a:xfrm rot="5400000">
          <a:off x="13892213" y="77962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357188</xdr:colOff>
      <xdr:row>91</xdr:row>
      <xdr:rowOff>95251</xdr:rowOff>
    </xdr:from>
    <xdr:to>
      <xdr:col>11</xdr:col>
      <xdr:colOff>583408</xdr:colOff>
      <xdr:row>102</xdr:row>
      <xdr:rowOff>142876</xdr:rowOff>
    </xdr:to>
    <xdr:sp macro="" textlink="">
      <xdr:nvSpPr>
        <xdr:cNvPr id="15" name="Arrow: Right 14">
          <a:extLst>
            <a:ext uri="{FF2B5EF4-FFF2-40B4-BE49-F238E27FC236}">
              <a16:creationId xmlns:a16="http://schemas.microsoft.com/office/drawing/2014/main" id="{4A4015D8-60B7-4C57-806E-18571524AF53}"/>
            </a:ext>
          </a:extLst>
        </xdr:cNvPr>
        <xdr:cNvSpPr/>
      </xdr:nvSpPr>
      <xdr:spPr>
        <a:xfrm rot="5400000">
          <a:off x="5774532" y="180855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190500</xdr:colOff>
      <xdr:row>115</xdr:row>
      <xdr:rowOff>23812</xdr:rowOff>
    </xdr:from>
    <xdr:to>
      <xdr:col>18</xdr:col>
      <xdr:colOff>511968</xdr:colOff>
      <xdr:row>119</xdr:row>
      <xdr:rowOff>95250</xdr:rowOff>
    </xdr:to>
    <xdr:sp macro="" textlink="">
      <xdr:nvSpPr>
        <xdr:cNvPr id="16" name="Arrow: Right 15">
          <a:extLst>
            <a:ext uri="{FF2B5EF4-FFF2-40B4-BE49-F238E27FC236}">
              <a16:creationId xmlns:a16="http://schemas.microsoft.com/office/drawing/2014/main" id="{55AFFDCC-F4B7-4188-A357-1163E80C070A}"/>
            </a:ext>
          </a:extLst>
        </xdr:cNvPr>
        <xdr:cNvSpPr/>
      </xdr:nvSpPr>
      <xdr:spPr>
        <a:xfrm>
          <a:off x="9298781" y="21931312"/>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1</xdr:colOff>
      <xdr:row>130</xdr:row>
      <xdr:rowOff>95251</xdr:rowOff>
    </xdr:from>
    <xdr:to>
      <xdr:col>28</xdr:col>
      <xdr:colOff>226220</xdr:colOff>
      <xdr:row>141</xdr:row>
      <xdr:rowOff>142876</xdr:rowOff>
    </xdr:to>
    <xdr:sp macro="" textlink="">
      <xdr:nvSpPr>
        <xdr:cNvPr id="17" name="Arrow: Right 16">
          <a:extLst>
            <a:ext uri="{FF2B5EF4-FFF2-40B4-BE49-F238E27FC236}">
              <a16:creationId xmlns:a16="http://schemas.microsoft.com/office/drawing/2014/main" id="{5CE71A6F-323D-428A-A620-0794000C3DAF}"/>
            </a:ext>
          </a:extLst>
        </xdr:cNvPr>
        <xdr:cNvSpPr/>
      </xdr:nvSpPr>
      <xdr:spPr>
        <a:xfrm rot="5400000">
          <a:off x="15740063" y="25515095"/>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273844</xdr:colOff>
      <xdr:row>152</xdr:row>
      <xdr:rowOff>178593</xdr:rowOff>
    </xdr:from>
    <xdr:to>
      <xdr:col>18</xdr:col>
      <xdr:colOff>595312</xdr:colOff>
      <xdr:row>157</xdr:row>
      <xdr:rowOff>59531</xdr:rowOff>
    </xdr:to>
    <xdr:sp macro="" textlink="">
      <xdr:nvSpPr>
        <xdr:cNvPr id="18" name="Arrow: Right 17">
          <a:extLst>
            <a:ext uri="{FF2B5EF4-FFF2-40B4-BE49-F238E27FC236}">
              <a16:creationId xmlns:a16="http://schemas.microsoft.com/office/drawing/2014/main" id="{B79D7D55-8052-4F47-8BE7-A3C1D567382F}"/>
            </a:ext>
          </a:extLst>
        </xdr:cNvPr>
        <xdr:cNvSpPr/>
      </xdr:nvSpPr>
      <xdr:spPr>
        <a:xfrm rot="10800000">
          <a:off x="9382125" y="29134593"/>
          <a:ext cx="2143125" cy="833438"/>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6</xdr:row>
      <xdr:rowOff>185737</xdr:rowOff>
    </xdr:from>
    <xdr:to>
      <xdr:col>6</xdr:col>
      <xdr:colOff>409575</xdr:colOff>
      <xdr:row>23</xdr:row>
      <xdr:rowOff>28575</xdr:rowOff>
    </xdr:to>
    <xdr:graphicFrame macro="">
      <xdr:nvGraphicFramePr>
        <xdr:cNvPr id="8" name="Chart 7">
          <a:extLst>
            <a:ext uri="{FF2B5EF4-FFF2-40B4-BE49-F238E27FC236}">
              <a16:creationId xmlns:a16="http://schemas.microsoft.com/office/drawing/2014/main" id="{7EA05933-0740-EF16-8137-BF16414A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25</xdr:row>
      <xdr:rowOff>23812</xdr:rowOff>
    </xdr:from>
    <xdr:to>
      <xdr:col>12</xdr:col>
      <xdr:colOff>146050</xdr:colOff>
      <xdr:row>39</xdr:row>
      <xdr:rowOff>184150</xdr:rowOff>
    </xdr:to>
    <xdr:graphicFrame macro="">
      <xdr:nvGraphicFramePr>
        <xdr:cNvPr id="9" name="Chart 8">
          <a:extLst>
            <a:ext uri="{FF2B5EF4-FFF2-40B4-BE49-F238E27FC236}">
              <a16:creationId xmlns:a16="http://schemas.microsoft.com/office/drawing/2014/main" id="{9F9188DC-CC33-B2EE-7DFB-7DD299AB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279400</xdr:colOff>
      <xdr:row>7</xdr:row>
      <xdr:rowOff>1587</xdr:rowOff>
    </xdr:from>
    <xdr:to>
      <xdr:col>15</xdr:col>
      <xdr:colOff>431800</xdr:colOff>
      <xdr:row>23</xdr:row>
      <xdr:rowOff>34925</xdr:rowOff>
    </xdr:to>
    <xdr:graphicFrame macro="">
      <xdr:nvGraphicFramePr>
        <xdr:cNvPr id="10" name="Chart 9">
          <a:extLst>
            <a:ext uri="{FF2B5EF4-FFF2-40B4-BE49-F238E27FC236}">
              <a16:creationId xmlns:a16="http://schemas.microsoft.com/office/drawing/2014/main" id="{39446C47-F2FB-A829-2E1B-38FE7D7EF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Covid_Project/data/SQL_files/country_data_daily_basi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 refreshedDate="45101.801474652777" createdVersion="7" refreshedVersion="7" minRefreshableVersion="3" recordCount="613" xr:uid="{38B17627-F8A5-4F99-AA89-9DA68B25DDEC}">
  <cacheSource type="worksheet">
    <worksheetSource ref="A1:O614" sheet="Data" r:id="rId2"/>
  </cacheSource>
  <cacheFields count="15">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0100"/>
        <n v="27924"/>
        <n v="19974"/>
        <n v="27574"/>
        <n v="30558"/>
        <n v="28990"/>
        <n v="28646"/>
        <n v="29792"/>
        <n v="26464"/>
        <n v="18196"/>
        <n v="25466"/>
        <n v="23112"/>
        <n v="37824"/>
        <n v="26108"/>
        <n v="26146"/>
        <n v="23054"/>
        <n v="17158"/>
        <n v="22002"/>
        <n v="25850"/>
        <n v="24802"/>
        <n v="23422"/>
        <n v="24138"/>
        <n v="23572"/>
        <n v="17430"/>
        <n v="21462"/>
        <n v="25078"/>
        <n v="18706"/>
        <n v="24274"/>
        <n v="24396"/>
        <n v="23412"/>
        <n v="18172"/>
        <n v="23184"/>
        <n v="25724"/>
        <n v="26476"/>
        <n v="27832"/>
        <n v="27838"/>
        <n v="28556"/>
        <n v="20988"/>
        <n v="27364"/>
        <n v="33860"/>
        <n v="33198"/>
        <n v="33124"/>
        <n v="33610"/>
        <n v="31228"/>
        <n v="24540"/>
        <n v="29996"/>
        <n v="34850"/>
        <n v="33648"/>
        <n v="36648"/>
        <n v="37448"/>
        <n v="37300"/>
        <n v="30706"/>
        <n v="35746"/>
        <n v="45702"/>
        <n v="46596"/>
        <n v="49690"/>
        <n v="50308"/>
        <n v="53026"/>
        <n v="48874"/>
        <n v="57738"/>
        <n v="71676"/>
        <n v="79374"/>
        <n v="81812"/>
        <n v="87630"/>
        <n v="94018"/>
        <n v="81272"/>
        <n v="94478"/>
        <n v="106838"/>
        <n v="118170"/>
        <n v="124552"/>
        <n v="125264"/>
        <n v="136412"/>
        <n v="112304"/>
        <n v="106474"/>
        <n v="144230"/>
        <n v="162796"/>
        <n v="178046"/>
        <n v="185988"/>
        <n v="207588"/>
        <n v="193126"/>
        <n v="230624"/>
        <n v="252552"/>
        <n v="263756"/>
        <n v="289994"/>
        <n v="305130"/>
        <n v="339830"/>
        <n v="321708"/>
        <n v="370612"/>
        <n v="399168"/>
        <n v="433676"/>
        <n v="468004"/>
        <n v="521790"/>
        <n v="550166"/>
        <n v="514034"/>
        <n v="588756"/>
        <n v="631504"/>
        <n v="665062"/>
        <n v="690592"/>
        <n v="697992"/>
        <n v="709316"/>
        <n v="638942"/>
        <n v="725826"/>
        <n v="758806"/>
        <n v="773546"/>
        <n v="804028"/>
        <n v="785152"/>
        <n v="740180"/>
        <n v="711538"/>
        <n v="765694"/>
        <n v="825248"/>
        <n v="828560"/>
        <n v="813802"/>
        <n v="807616"/>
        <n v="732910"/>
        <n v="658982"/>
        <n v="697110"/>
        <n v="725264"/>
        <n v="686010"/>
        <n v="652512"/>
        <n v="621514"/>
        <n v="563674"/>
        <n v="526042"/>
        <n v="534492"/>
        <n v="552374"/>
        <n v="518484"/>
        <n v="514598"/>
        <n v="481794"/>
        <n v="445668"/>
        <n v="391714"/>
        <n v="417984"/>
        <n v="423020"/>
        <n v="372150"/>
        <n v="348166"/>
        <n v="330564"/>
        <n v="306792"/>
        <n v="253766"/>
        <n v="266304"/>
        <n v="268088"/>
        <n v="264848"/>
        <n v="240908"/>
        <n v="228976"/>
        <n v="202418"/>
        <n v="171608"/>
        <n v="185574"/>
        <n v="187766"/>
        <n v="183698"/>
        <n v="169148"/>
        <n v="161050"/>
        <n v="142002"/>
        <n v="120016"/>
        <n v="124434"/>
        <n v="134578"/>
        <n v="124872"/>
        <n v="121530"/>
        <n v="117230"/>
        <n v="105956"/>
        <n v="85366"/>
        <n v="101634"/>
        <n v="108618"/>
        <n v="103318"/>
        <n v="97536"/>
        <n v="99688"/>
        <n v="93046"/>
        <n v="74140"/>
        <n v="92208"/>
        <n v="97212"/>
        <n v="93562"/>
        <n v="88374"/>
        <n v="86054"/>
        <n v="80300"/>
        <n v="68052"/>
        <n v="87928"/>
        <n v="91402"/>
        <n v="87008"/>
        <n v="85320"/>
        <n v="82988"/>
        <n v="75308"/>
        <n v="61636"/>
        <n v="80628"/>
        <n v="83518"/>
        <n v="78142"/>
        <n v="76234"/>
        <n v="82566"/>
        <n v="76660"/>
        <n v="58840"/>
        <n v="84256"/>
        <n v="83374"/>
        <n v="69726"/>
        <n v="79002"/>
        <n v="80572"/>
        <n v="76358"/>
        <n v="61640"/>
        <n v="85942"/>
        <n v="86330"/>
        <n v="89342"/>
        <n v="82998"/>
        <n v="83886"/>
        <n v="81258"/>
        <n v="60170"/>
        <n v="85060"/>
        <n v="85594"/>
        <n v="90010"/>
        <n v="77410"/>
        <n v="78136"/>
        <n v="72072"/>
        <n v="54856"/>
        <n v="76760"/>
        <n v="83172"/>
        <n v="80162"/>
        <n v="77522"/>
        <n v="72270"/>
        <n v="66490"/>
        <n v="49392"/>
        <n v="70416"/>
        <n v="73004"/>
        <n v="73200"/>
        <n v="68616"/>
        <n v="62046"/>
        <n v="50840"/>
        <n v="49588"/>
        <n v="75478"/>
        <n v="92258"/>
        <n v="89100"/>
        <n v="93612"/>
        <n v="90128"/>
        <n v="86748"/>
        <n v="60496"/>
        <n v="86146"/>
        <n v="91950"/>
        <n v="91248"/>
        <n v="85334"/>
        <n v="85214"/>
        <n v="79074"/>
        <n v="60328"/>
        <n v="76270"/>
        <n v="86802"/>
        <n v="48302"/>
        <n v="75750"/>
        <n v="62576"/>
        <n v="62882"/>
        <n v="48828"/>
        <n v="55004"/>
        <n v="60710"/>
        <n v="69306"/>
        <n v="70708"/>
        <n v="62260"/>
        <n v="61656"/>
        <n v="49814"/>
        <n v="54676"/>
        <n v="64020"/>
        <n v="62822"/>
        <n v="59130"/>
        <n v="56338"/>
        <n v="53998"/>
        <n v="29814"/>
        <n v="43796"/>
        <n v="46332"/>
        <n v="54570"/>
        <n v="47836"/>
        <n v="46378"/>
        <n v="43288"/>
        <n v="34202"/>
        <n v="38088"/>
        <n v="45210"/>
        <n v="42948"/>
        <n v="39736"/>
        <n v="35862"/>
        <n v="38040"/>
        <n v="26368"/>
        <n v="32046"/>
        <n v="38386"/>
        <n v="33976"/>
        <n v="32006"/>
        <n v="28156"/>
        <n v="28572"/>
        <n v="24678"/>
        <n v="29870"/>
        <n v="36764"/>
        <n v="31548"/>
        <n v="32654"/>
        <n v="32158"/>
        <n v="29308"/>
        <n v="23704"/>
        <n v="26998"/>
        <n v="32702"/>
        <n v="28614"/>
        <n v="28430"/>
        <n v="25880"/>
        <n v="25814"/>
      </sharedItems>
    </cacheField>
    <cacheField name="total_confirmed" numFmtId="0">
      <sharedItems containsSemiMixedTypes="0" containsString="0" containsNumber="1" containsInteger="1" minValue="2" maxValue="68571224"/>
    </cacheField>
    <cacheField name="daily_deceased" numFmtId="0">
      <sharedItems containsSemiMixedTypes="0" containsString="0" containsNumber="1" containsInteger="1" minValue="0" maxValue="12278"/>
    </cacheField>
    <cacheField name="total_deceased" numFmtId="0">
      <sharedItems containsSemiMixedTypes="0" containsString="0" containsNumber="1" containsInteger="1" minValue="0" maxValue="916940"/>
    </cacheField>
    <cacheField name="daily_recovered" numFmtId="0">
      <sharedItems containsSemiMixedTypes="0" containsString="0" containsNumber="1" containsInteger="1" minValue="0" maxValue="844782"/>
    </cacheField>
    <cacheField name="total_recovered" numFmtId="0">
      <sharedItems containsSemiMixedTypes="0" containsString="0" containsNumber="1" containsInteger="1" minValue="0" maxValue="67322678"/>
    </cacheField>
    <cacheField name="daily_tested" numFmtId="0">
      <sharedItems containsSemiMixedTypes="0" containsString="0" containsNumber="1" containsInteger="1" minValue="0" maxValue="6021572"/>
    </cacheField>
    <cacheField name="total_tested" numFmtId="0">
      <sharedItems containsSemiMixedTypes="0" containsString="0" containsNumber="1" containsInteger="1" minValue="0" maxValue="1263574151"/>
    </cacheField>
    <cacheField name="daily_vaccinated1" numFmtId="0">
      <sharedItems containsSemiMixedTypes="0" containsString="0" containsNumber="1" containsInteger="1" minValue="0" maxValue="26969834"/>
    </cacheField>
    <cacheField name="total_vaccinated1" numFmtId="0">
      <sharedItems containsSemiMixedTypes="0" containsString="0" containsNumber="1" containsInteger="1" minValue="0" maxValue="1462505570"/>
    </cacheField>
    <cacheField name="daily_vaccinated2" numFmtId="0">
      <sharedItems containsSemiMixedTypes="0" containsString="0" containsNumber="1" containsInteger="1" minValue="0" maxValue="18796422"/>
    </cacheField>
    <cacheField name="total_vaccinated2" numFmtId="0">
      <sharedItems containsSemiMixedTypes="0" containsString="0" containsNumber="1" containsInteger="1" minValue="0" maxValue="659940771"/>
    </cacheField>
  </cacheFields>
  <extLst>
    <ext xmlns:x14="http://schemas.microsoft.com/office/spreadsheetml/2009/9/main" uri="{725AE2AE-9491-48be-B2B4-4EB974FC3084}">
      <x14:pivotCacheDefinition pivotCacheId="764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0112681713" createdVersion="8" refreshedVersion="8" minRefreshableVersion="3" recordCount="613" xr:uid="{9DC406E6-16F9-4D45-9292-9C850D5570ED}">
  <cacheSource type="worksheet">
    <worksheetSource ref="A1:J614" sheet="Data_2"/>
  </cacheSource>
  <cacheFields count="9">
    <cacheField name="year" numFmtId="0">
      <sharedItems containsSemiMixedTypes="0" containsString="0" containsNumber="1" containsInteger="1" minValue="2020" maxValue="2021" count="2">
        <n v="2020"/>
        <n v="2021"/>
      </sharedItems>
    </cacheField>
    <cacheField name="MonthName" numFmtId="0">
      <sharedItems count="12">
        <s v="January"/>
        <s v="February"/>
        <s v="March"/>
        <s v="April"/>
        <s v="May"/>
        <s v="June"/>
        <s v="July"/>
        <s v="August"/>
        <s v="September"/>
        <s v="October"/>
        <s v="November"/>
        <s v="December"/>
      </sharedItems>
    </cacheField>
    <cacheField name="week_of_month" numFmtId="0">
      <sharedItems containsSemiMixedTypes="0" containsString="0" containsNumber="1" containsInteger="1" minValue="1" maxValue="5" count="5">
        <n v="5"/>
        <n v="1"/>
        <n v="2"/>
        <n v="3"/>
        <n v="4"/>
      </sharedItems>
    </cacheField>
    <cacheField name="daily_confirmed" numFmtId="0">
      <sharedItems containsSemiMixedTypes="0" containsString="0" containsNumber="1" containsInteger="1" minValue="0" maxValue="828560" count="605">
        <n v="2"/>
        <n v="0"/>
        <n v="4"/>
        <n v="44"/>
        <n v="6"/>
        <n v="10"/>
        <n v="18"/>
        <n v="30"/>
        <n v="16"/>
        <n v="20"/>
        <n v="22"/>
        <n v="28"/>
        <n v="40"/>
        <n v="50"/>
        <n v="54"/>
        <n v="116"/>
        <n v="156"/>
        <n v="138"/>
        <n v="188"/>
        <n v="148"/>
        <n v="172"/>
        <n v="146"/>
        <n v="306"/>
        <n v="272"/>
        <n v="240"/>
        <n v="374"/>
        <n v="618"/>
        <n v="848"/>
        <n v="972"/>
        <n v="1120"/>
        <n v="1158"/>
        <n v="1218"/>
        <n v="968"/>
        <n v="1146"/>
        <n v="1130"/>
        <n v="1626"/>
        <n v="1742"/>
        <n v="1708"/>
        <n v="1516"/>
        <n v="2486"/>
        <n v="2062"/>
        <n v="1772"/>
        <n v="2122"/>
        <n v="1844"/>
        <n v="2742"/>
        <n v="3160"/>
        <n v="2478"/>
        <n v="3074"/>
        <n v="2584"/>
        <n v="3334"/>
        <n v="2816"/>
        <n v="3670"/>
        <n v="3214"/>
        <n v="3136"/>
        <n v="3804"/>
        <n v="3410"/>
        <n v="3604"/>
        <n v="4792"/>
        <n v="5128"/>
        <n v="5904"/>
        <n v="7312"/>
        <n v="5942"/>
        <n v="7204"/>
        <n v="6688"/>
        <n v="6678"/>
        <n v="6350"/>
        <n v="8622"/>
        <n v="7184"/>
        <n v="7124"/>
        <n v="7452"/>
        <n v="7982"/>
        <n v="7616"/>
        <n v="9588"/>
        <n v="10098"/>
        <n v="9256"/>
        <n v="12308"/>
        <n v="11440"/>
        <n v="12046"/>
        <n v="13072"/>
        <n v="13330"/>
        <n v="14222"/>
        <n v="12828"/>
        <n v="11814"/>
        <n v="14492"/>
        <n v="14508"/>
        <n v="16276"/>
        <n v="16728"/>
        <n v="17578"/>
        <n v="15448"/>
        <n v="17624"/>
        <n v="19376"/>
        <n v="19694"/>
        <n v="18944"/>
        <n v="20816"/>
        <n v="21764"/>
        <n v="17072"/>
        <n v="19962"/>
        <n v="22312"/>
        <n v="22270"/>
        <n v="22612"/>
        <n v="24078"/>
        <n v="22808"/>
        <n v="20064"/>
        <n v="22170"/>
        <n v="26216"/>
        <n v="27658"/>
        <n v="29480"/>
        <n v="31836"/>
        <n v="30302"/>
        <n v="27120"/>
        <n v="31312"/>
        <n v="33736"/>
        <n v="36410"/>
        <n v="36510"/>
        <n v="40284"/>
        <n v="39220"/>
        <n v="36678"/>
        <n v="38860"/>
        <n v="43894"/>
        <n v="45436"/>
        <n v="48036"/>
        <n v="47884"/>
        <n v="45000"/>
        <n v="46296"/>
        <n v="51122"/>
        <n v="51580"/>
        <n v="55498"/>
        <n v="55508"/>
        <n v="58212"/>
        <n v="56356"/>
        <n v="59834"/>
        <n v="65214"/>
        <n v="70936"/>
        <n v="69648"/>
        <n v="74822"/>
        <n v="80470"/>
        <n v="73612"/>
        <n v="78340"/>
        <n v="91202"/>
        <n v="96886"/>
        <n v="97776"/>
        <n v="100144"/>
        <n v="97864"/>
        <n v="92968"/>
        <n v="99262"/>
        <n v="104958"/>
        <n v="109936"/>
        <n v="114972"/>
        <n v="110234"/>
        <n v="105344"/>
        <n v="100982"/>
        <n v="102564"/>
        <n v="113252"/>
        <n v="124340"/>
        <n v="122910"/>
        <n v="130312"/>
        <n v="124234"/>
        <n v="106032"/>
        <n v="122504"/>
        <n v="134132"/>
        <n v="128282"/>
        <n v="131220"/>
        <n v="127972"/>
        <n v="116192"/>
        <n v="108596"/>
        <n v="130048"/>
        <n v="138392"/>
        <n v="137036"/>
        <n v="138058"/>
        <n v="140134"/>
        <n v="123498"/>
        <n v="119392"/>
        <n v="133746"/>
        <n v="151990"/>
        <n v="153654"/>
        <n v="153314"/>
        <n v="156958"/>
        <n v="158922"/>
        <n v="137532"/>
        <n v="156336"/>
        <n v="165730"/>
        <n v="168318"/>
        <n v="174214"/>
        <n v="181212"/>
        <n v="183450"/>
        <n v="150030"/>
        <n v="179710"/>
        <n v="191072"/>
        <n v="193524"/>
        <n v="195310"/>
        <n v="188828"/>
        <n v="186440"/>
        <n v="163818"/>
        <n v="182194"/>
        <n v="195720"/>
        <n v="193574"/>
        <n v="185946"/>
        <n v="185148"/>
        <n v="174790"/>
        <n v="148986"/>
        <n v="166724"/>
        <n v="173406"/>
        <n v="171842"/>
        <n v="171434"/>
        <n v="177518"/>
        <n v="165540"/>
        <n v="139338"/>
        <n v="161000"/>
        <n v="173496"/>
        <n v="163570"/>
        <n v="159770"/>
        <n v="150958"/>
        <n v="149540"/>
        <n v="120260"/>
        <n v="143738"/>
        <n v="157618"/>
        <n v="141596"/>
        <n v="146610"/>
        <n v="148836"/>
        <n v="135578"/>
        <n v="108524"/>
        <n v="127434"/>
        <n v="135622"/>
        <n v="126882"/>
        <n v="124608"/>
        <n v="123786"/>
        <n v="113038"/>
        <n v="91012"/>
        <n v="108696"/>
        <n v="112528"/>
        <n v="108742"/>
        <n v="107862"/>
        <n v="100732"/>
        <n v="91844"/>
        <n v="72208"/>
        <n v="86072"/>
        <n v="100376"/>
        <n v="97530"/>
        <n v="96234"/>
        <n v="94456"/>
        <n v="91856"/>
        <n v="75184"/>
        <n v="92054"/>
        <n v="100930"/>
        <n v="95256"/>
        <n v="100718"/>
        <n v="91622"/>
        <n v="93414"/>
        <n v="74238"/>
        <n v="89448"/>
        <n v="96570"/>
        <n v="89168"/>
        <n v="89240"/>
        <n v="83384"/>
        <n v="61362"/>
        <n v="57218"/>
        <n v="77096"/>
        <n v="90732"/>
        <n v="92370"/>
        <n v="92566"/>
        <n v="90602"/>
        <n v="88808"/>
        <n v="74882"/>
        <n v="88490"/>
        <n v="89398"/>
        <n v="86348"/>
        <n v="82706"/>
        <n v="83630"/>
        <n v="78072"/>
        <n v="62358"/>
        <n v="72948"/>
        <n v="71012"/>
        <n v="73148"/>
        <n v="73422"/>
        <n v="72020"/>
        <n v="66356"/>
        <n v="52454"/>
        <n v="64166"/>
        <n v="63274"/>
        <n v="58822"/>
        <n v="59922"/>
        <n v="60708"/>
        <n v="54672"/>
        <n v="43882"/>
        <n v="52502"/>
        <n v="36344"/>
        <n v="53508"/>
        <n v="53982"/>
        <n v="53668"/>
        <n v="49244"/>
        <n v="38294"/>
        <n v="47760"/>
        <n v="49432"/>
        <n v="46888"/>
        <n v="44698"/>
        <n v="37150"/>
        <n v="40666"/>
        <n v="32144"/>
        <n v="41084"/>
        <n v="43890"/>
        <n v="38052"/>
        <n v="40318"/>
        <n v="36288"/>
        <n v="33356"/>
        <n v="32556"/>
        <n v="35818"/>
        <n v="40944"/>
        <n v="36246"/>
        <n v="36906"/>
        <n v="37640"/>
        <n v="32172"/>
        <n v="24962"/>
        <n v="31806"/>
        <n v="34030"/>
        <n v="31354"/>
        <n v="30310"/>
        <n v="31228"/>
        <n v="25466"/>
        <n v="23054"/>
        <n v="27924"/>
        <n v="23412"/>
        <n v="28556"/>
        <n v="33610"/>
        <n v="26464"/>
        <n v="23572"/>
        <n v="37300"/>
        <n v="53026"/>
        <n v="23184"/>
        <n v="30558"/>
        <n v="27574"/>
        <n v="22002"/>
        <n v="29792"/>
        <n v="17158"/>
        <n v="30100"/>
        <n v="740180"/>
        <n v="136412"/>
        <n v="28990"/>
        <n v="27838"/>
        <n v="19974"/>
        <n v="26146"/>
        <n v="27364"/>
        <n v="33860"/>
        <n v="24396"/>
        <n v="27832"/>
        <n v="18172"/>
        <n v="25850"/>
        <n v="25724"/>
        <n v="20988"/>
        <n v="33124"/>
        <n v="23112"/>
        <n v="28646"/>
        <n v="21462"/>
        <n v="24138"/>
        <n v="33198"/>
        <n v="24540"/>
        <n v="32006"/>
        <n v="46596"/>
        <n v="25078"/>
        <n v="18196"/>
        <n v="732910"/>
        <n v="17430"/>
        <n v="94018"/>
        <n v="24274"/>
        <n v="23422"/>
        <n v="18706"/>
        <n v="26476"/>
        <n v="24802"/>
        <n v="112304"/>
        <n v="37824"/>
        <n v="26108"/>
        <n v="29996"/>
        <n v="563674"/>
        <n v="652512"/>
        <n v="28572"/>
        <n v="709316"/>
        <n v="25814"/>
        <n v="29308"/>
        <n v="50840"/>
        <n v="34850"/>
        <n v="765694"/>
        <n v="75308"/>
        <n v="711538"/>
        <n v="807616"/>
        <n v="825248"/>
        <n v="550166"/>
        <n v="445668"/>
        <n v="306792"/>
        <n v="45702"/>
        <n v="33648"/>
        <n v="813802"/>
        <n v="725264"/>
        <n v="552374"/>
        <n v="35746"/>
        <n v="76660"/>
        <n v="686010"/>
        <n v="658982"/>
        <n v="828560"/>
        <n v="785152"/>
        <n v="697110"/>
        <n v="37448"/>
        <n v="621514"/>
        <n v="534492"/>
        <n v="36648"/>
        <n v="80300"/>
        <n v="81258"/>
        <n v="50308"/>
        <n v="773546"/>
        <n v="526042"/>
        <n v="758806"/>
        <n v="72072"/>
        <n v="514598"/>
        <n v="202418"/>
        <n v="76358"/>
        <n v="481794"/>
        <n v="33976"/>
        <n v="142002"/>
        <n v="66490"/>
        <n v="631504"/>
        <n v="43288"/>
        <n v="83374"/>
        <n v="93046"/>
        <n v="725826"/>
        <n v="804028"/>
        <n v="49690"/>
        <n v="697992"/>
        <n v="30706"/>
        <n v="28156"/>
        <n v="71676"/>
        <n v="57738"/>
        <n v="106474"/>
        <n v="38386"/>
        <n v="144230"/>
        <n v="79374"/>
        <n v="79074"/>
        <n v="690592"/>
        <n v="423020"/>
        <n v="417984"/>
        <n v="665062"/>
        <n v="32702"/>
        <n v="588756"/>
        <n v="125264"/>
        <n v="521790"/>
        <n v="29870"/>
        <n v="468004"/>
        <n v="85320"/>
        <n v="97212"/>
        <n v="638942"/>
        <n v="94478"/>
        <n v="106838"/>
        <n v="83518"/>
        <n v="118170"/>
        <n v="433676"/>
        <n v="91402"/>
        <n v="266304"/>
        <n v="268088"/>
        <n v="370612"/>
        <n v="87630"/>
        <n v="514034"/>
        <n v="45210"/>
        <n v="391714"/>
        <n v="84256"/>
        <n v="26998"/>
        <n v="53998"/>
        <n v="81812"/>
        <n v="124552"/>
        <n v="82988"/>
        <n v="38040"/>
        <n v="28430"/>
        <n v="124434"/>
        <n v="87928"/>
        <n v="185574"/>
        <n v="76234"/>
        <n v="90128"/>
        <n v="253766"/>
        <n v="78142"/>
        <n v="61636"/>
        <n v="48874"/>
        <n v="61656"/>
        <n v="185988"/>
        <n v="25880"/>
        <n v="23704"/>
        <n v="339830"/>
        <n v="87008"/>
        <n v="32046"/>
        <n v="85942"/>
        <n v="252552"/>
        <n v="68616"/>
        <n v="264848"/>
        <n v="372150"/>
        <n v="330564"/>
        <n v="68052"/>
        <n v="79002"/>
        <n v="399168"/>
        <n v="92208"/>
        <n v="348166"/>
        <n v="207588"/>
        <n v="28614"/>
        <n v="42948"/>
        <n v="124872"/>
        <n v="32654"/>
        <n v="121530"/>
        <n v="183698"/>
        <n v="85594"/>
        <n v="81272"/>
        <n v="105956"/>
        <n v="171608"/>
        <n v="305130"/>
        <n v="134578"/>
        <n v="169148"/>
        <n v="228976"/>
        <n v="161050"/>
        <n v="86330"/>
        <n v="82566"/>
        <n v="43796"/>
        <n v="88374"/>
        <n v="289994"/>
        <n v="32158"/>
        <n v="187766"/>
        <n v="93562"/>
        <n v="162796"/>
        <n v="83172"/>
        <n v="76760"/>
        <n v="38088"/>
        <n v="58840"/>
        <n v="62046"/>
        <n v="321708"/>
        <n v="240908"/>
        <n v="80572"/>
        <n v="26368"/>
        <n v="193126"/>
        <n v="89342"/>
        <n v="46332"/>
        <n v="56338"/>
        <n v="230624"/>
        <n v="263756"/>
        <n v="35862"/>
        <n v="82998"/>
        <n v="69726"/>
        <n v="31548"/>
        <n v="24678"/>
        <n v="62882"/>
        <n v="54570"/>
        <n v="117230"/>
        <n v="120016"/>
        <n v="178046"/>
        <n v="46378"/>
        <n v="69306"/>
        <n v="60710"/>
        <n v="34202"/>
        <n v="47836"/>
        <n v="64020"/>
        <n v="55004"/>
        <n v="74140"/>
        <n v="59130"/>
        <n v="39736"/>
        <n v="77410"/>
        <n v="85334"/>
        <n v="78136"/>
        <n v="36764"/>
        <n v="73004"/>
        <n v="73200"/>
        <n v="62822"/>
        <n v="86054"/>
        <n v="54856"/>
        <n v="90010"/>
        <n v="60496"/>
        <n v="70416"/>
        <n v="62576"/>
        <n v="518484"/>
        <n v="60170"/>
        <n v="49588"/>
        <n v="80162"/>
        <n v="75478"/>
        <n v="85214"/>
        <n v="75750"/>
        <n v="61640"/>
        <n v="80628"/>
        <n v="54676"/>
        <n v="48302"/>
        <n v="62260"/>
        <n v="86748"/>
        <n v="101634"/>
        <n v="77522"/>
        <n v="85060"/>
        <n v="103318"/>
        <n v="99688"/>
        <n v="48828"/>
        <n v="72270"/>
        <n v="91248"/>
        <n v="76270"/>
        <n v="49814"/>
        <n v="89100"/>
        <n v="92258"/>
        <n v="97536"/>
        <n v="108618"/>
        <n v="86802"/>
        <n v="29814"/>
        <n v="91950"/>
        <n v="83886"/>
        <n v="49392"/>
        <n v="85366"/>
        <n v="93612"/>
        <n v="60328"/>
        <n v="86146"/>
        <n v="70708"/>
      </sharedItems>
    </cacheField>
    <cacheField name="daily_deceased" numFmtId="0">
      <sharedItems containsSemiMixedTypes="0" containsString="0" containsNumber="1" containsInteger="1" minValue="0" maxValue="12278"/>
    </cacheField>
    <cacheField name="daily_recovered" numFmtId="0">
      <sharedItems containsSemiMixedTypes="0" containsString="0" containsNumber="1" containsInteger="1" minValue="0" maxValue="844782"/>
    </cacheField>
    <cacheField name="daily_tested" numFmtId="0">
      <sharedItems containsSemiMixedTypes="0" containsString="0" containsNumber="1" containsInteger="1" minValue="0" maxValue="6021572"/>
    </cacheField>
    <cacheField name="daily_vaccinated1" numFmtId="0">
      <sharedItems containsSemiMixedTypes="0" containsString="0" containsNumber="1" containsInteger="1" minValue="0" maxValue="26969834"/>
    </cacheField>
    <cacheField name="daily_vaccinated2" numFmtId="0">
      <sharedItems containsSemiMixedTypes="0" containsString="0" containsNumber="1" containsInteger="1" minValue="0" maxValue="18796422"/>
    </cacheField>
  </cacheFields>
  <extLst>
    <ext xmlns:x14="http://schemas.microsoft.com/office/spreadsheetml/2009/9/main" uri="{725AE2AE-9491-48be-B2B4-4EB974FC3084}">
      <x14:pivotCacheDefinition pivotCacheId="4429685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Kumar" refreshedDate="45102.714933333336" createdVersion="8" refreshedVersion="8" minRefreshableVersion="3" recordCount="707" xr:uid="{AA2AFD99-15B0-46A4-9642-7906A5506809}">
  <cacheSource type="worksheet">
    <worksheetSource ref="A1:L708" sheet="Data_3"/>
  </cacheSource>
  <cacheFields count="12">
    <cacheField name="StateName"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Statefilter" numFmtId="0">
      <sharedItems count="36">
        <s v="Andaman and Nicobar Islands"/>
        <s v="Andhra Pradesh"/>
        <s v="Arunachal Pradesh"/>
        <s v="Assam"/>
        <s v="Bihar"/>
        <s v="Chandigarh"/>
        <s v="Chattisgarh"/>
        <s v="Daman and Diu"/>
        <s v="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 v="Uttar Pradesh"/>
        <s v="Uttarakhand"/>
        <s v="West Bengal"/>
      </sharedItems>
    </cacheField>
    <cacheField name="DistrictName" numFmtId="0">
      <sharedItems/>
    </cacheField>
    <cacheField name="DistrictFilter" numFmtId="0">
      <sharedItems/>
    </cacheField>
    <cacheField name="population" numFmtId="0">
      <sharedItems containsSemiMixedTypes="0" containsString="0" containsNumber="1" containsInteger="1" minValue="6567" maxValue="19814000"/>
    </cacheField>
    <cacheField name="date" numFmtId="0">
      <sharedItems containsNonDate="0" containsDate="1" containsString="0" containsBlank="1" minDate="2020-05-17T00:00:00" maxDate="2021-11-01T00:00:00"/>
    </cacheField>
    <cacheField name="dose_1" numFmtId="0">
      <sharedItems containsSemiMixedTypes="0" containsString="0" containsNumber="1" containsInteger="1" minValue="0" maxValue="13055636"/>
    </cacheField>
    <cacheField name="dose_2" numFmtId="0">
      <sharedItems containsSemiMixedTypes="0" containsString="0" containsNumber="1" containsInteger="1" minValue="0" maxValue="7425404"/>
    </cacheField>
    <cacheField name="confirmed" numFmtId="0">
      <sharedItems containsSemiMixedTypes="0" containsString="0" containsNumber="1" containsInteger="1" minValue="0" maxValue="1439870"/>
    </cacheField>
    <cacheField name="deceased" numFmtId="0">
      <sharedItems containsSemiMixedTypes="0" containsString="0" containsNumber="1" containsInteger="1" minValue="0" maxValue="25091"/>
    </cacheField>
    <cacheField name="recovered" numFmtId="0">
      <sharedItems containsSemiMixedTypes="0" containsString="0" containsNumber="1" containsInteger="1" minValue="0" maxValue="1414431"/>
    </cacheField>
    <cacheField name="tested" numFmtId="0">
      <sharedItems containsSemiMixedTypes="0" containsString="0" containsNumber="1" containsInteger="1" minValue="1131" maxValue="30147688"/>
    </cacheField>
  </cacheFields>
  <extLst>
    <ext xmlns:x14="http://schemas.microsoft.com/office/spreadsheetml/2009/9/main" uri="{725AE2AE-9491-48be-B2B4-4EB974FC3084}">
      <x14:pivotCacheDefinition pivotCacheId="1175148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2"/>
    <n v="0"/>
    <n v="0"/>
    <n v="0"/>
    <n v="0"/>
    <n v="0"/>
    <n v="0"/>
    <n v="0"/>
    <n v="0"/>
    <n v="0"/>
    <n v="0"/>
  </r>
  <r>
    <x v="0"/>
    <x v="1"/>
    <x v="1"/>
    <x v="0"/>
    <n v="4"/>
    <n v="0"/>
    <n v="0"/>
    <n v="0"/>
    <n v="0"/>
    <n v="0"/>
    <n v="0"/>
    <n v="0"/>
    <n v="0"/>
    <n v="0"/>
    <n v="0"/>
  </r>
  <r>
    <x v="0"/>
    <x v="1"/>
    <x v="1"/>
    <x v="0"/>
    <n v="6"/>
    <n v="0"/>
    <n v="0"/>
    <n v="0"/>
    <n v="0"/>
    <n v="0"/>
    <n v="0"/>
    <n v="0"/>
    <n v="0"/>
    <n v="0"/>
    <n v="0"/>
  </r>
  <r>
    <x v="0"/>
    <x v="1"/>
    <x v="2"/>
    <x v="1"/>
    <n v="6"/>
    <n v="0"/>
    <n v="0"/>
    <n v="6"/>
    <n v="6"/>
    <n v="0"/>
    <n v="0"/>
    <n v="0"/>
    <n v="0"/>
    <n v="0"/>
    <n v="0"/>
  </r>
  <r>
    <x v="0"/>
    <x v="2"/>
    <x v="1"/>
    <x v="2"/>
    <n v="10"/>
    <n v="0"/>
    <n v="0"/>
    <n v="0"/>
    <n v="6"/>
    <n v="0"/>
    <n v="0"/>
    <n v="0"/>
    <n v="0"/>
    <n v="0"/>
    <n v="0"/>
  </r>
  <r>
    <x v="0"/>
    <x v="2"/>
    <x v="1"/>
    <x v="0"/>
    <n v="12"/>
    <n v="0"/>
    <n v="0"/>
    <n v="0"/>
    <n v="6"/>
    <n v="0"/>
    <n v="0"/>
    <n v="0"/>
    <n v="0"/>
    <n v="0"/>
    <n v="0"/>
  </r>
  <r>
    <x v="0"/>
    <x v="2"/>
    <x v="1"/>
    <x v="3"/>
    <n v="56"/>
    <n v="0"/>
    <n v="0"/>
    <n v="0"/>
    <n v="6"/>
    <n v="0"/>
    <n v="0"/>
    <n v="0"/>
    <n v="0"/>
    <n v="0"/>
    <n v="0"/>
  </r>
  <r>
    <x v="0"/>
    <x v="2"/>
    <x v="1"/>
    <x v="2"/>
    <n v="60"/>
    <n v="0"/>
    <n v="0"/>
    <n v="0"/>
    <n v="6"/>
    <n v="0"/>
    <n v="0"/>
    <n v="0"/>
    <n v="0"/>
    <n v="0"/>
    <n v="0"/>
  </r>
  <r>
    <x v="0"/>
    <x v="2"/>
    <x v="1"/>
    <x v="0"/>
    <n v="62"/>
    <n v="0"/>
    <n v="0"/>
    <n v="0"/>
    <n v="6"/>
    <n v="0"/>
    <n v="0"/>
    <n v="0"/>
    <n v="0"/>
    <n v="0"/>
    <n v="0"/>
  </r>
  <r>
    <x v="0"/>
    <x v="2"/>
    <x v="1"/>
    <x v="4"/>
    <n v="68"/>
    <n v="0"/>
    <n v="0"/>
    <n v="0"/>
    <n v="6"/>
    <n v="0"/>
    <n v="0"/>
    <n v="0"/>
    <n v="0"/>
    <n v="0"/>
    <n v="0"/>
  </r>
  <r>
    <x v="0"/>
    <x v="2"/>
    <x v="2"/>
    <x v="5"/>
    <n v="78"/>
    <n v="0"/>
    <n v="0"/>
    <n v="0"/>
    <n v="6"/>
    <n v="0"/>
    <n v="0"/>
    <n v="0"/>
    <n v="0"/>
    <n v="0"/>
    <n v="0"/>
  </r>
  <r>
    <x v="0"/>
    <x v="2"/>
    <x v="2"/>
    <x v="6"/>
    <n v="96"/>
    <n v="0"/>
    <n v="0"/>
    <n v="0"/>
    <n v="6"/>
    <n v="0"/>
    <n v="0"/>
    <n v="0"/>
    <n v="0"/>
    <n v="0"/>
    <n v="0"/>
  </r>
  <r>
    <x v="0"/>
    <x v="2"/>
    <x v="2"/>
    <x v="7"/>
    <n v="126"/>
    <n v="0"/>
    <n v="0"/>
    <n v="0"/>
    <n v="6"/>
    <n v="0"/>
    <n v="0"/>
    <n v="0"/>
    <n v="0"/>
    <n v="0"/>
    <n v="0"/>
  </r>
  <r>
    <x v="0"/>
    <x v="2"/>
    <x v="2"/>
    <x v="8"/>
    <n v="142"/>
    <n v="0"/>
    <n v="0"/>
    <n v="0"/>
    <n v="6"/>
    <n v="0"/>
    <n v="0"/>
    <n v="0"/>
    <n v="0"/>
    <n v="0"/>
    <n v="0"/>
  </r>
  <r>
    <x v="0"/>
    <x v="2"/>
    <x v="2"/>
    <x v="9"/>
    <n v="162"/>
    <n v="0"/>
    <n v="0"/>
    <n v="0"/>
    <n v="6"/>
    <n v="0"/>
    <n v="0"/>
    <n v="0"/>
    <n v="0"/>
    <n v="0"/>
    <n v="0"/>
  </r>
  <r>
    <x v="0"/>
    <x v="2"/>
    <x v="2"/>
    <x v="9"/>
    <n v="182"/>
    <n v="2"/>
    <n v="2"/>
    <n v="0"/>
    <n v="6"/>
    <n v="6500"/>
    <n v="6500"/>
    <n v="0"/>
    <n v="0"/>
    <n v="0"/>
    <n v="0"/>
  </r>
  <r>
    <x v="0"/>
    <x v="2"/>
    <x v="2"/>
    <x v="10"/>
    <n v="204"/>
    <n v="0"/>
    <n v="2"/>
    <n v="0"/>
    <n v="6"/>
    <n v="0"/>
    <n v="6500"/>
    <n v="0"/>
    <n v="0"/>
    <n v="0"/>
    <n v="0"/>
  </r>
  <r>
    <x v="0"/>
    <x v="2"/>
    <x v="3"/>
    <x v="9"/>
    <n v="224"/>
    <n v="0"/>
    <n v="2"/>
    <n v="0"/>
    <n v="6"/>
    <n v="0"/>
    <n v="6500"/>
    <n v="0"/>
    <n v="0"/>
    <n v="0"/>
    <n v="0"/>
  </r>
  <r>
    <x v="0"/>
    <x v="2"/>
    <x v="3"/>
    <x v="11"/>
    <n v="252"/>
    <n v="0"/>
    <n v="2"/>
    <n v="0"/>
    <n v="6"/>
    <n v="0"/>
    <n v="6500"/>
    <n v="0"/>
    <n v="0"/>
    <n v="0"/>
    <n v="0"/>
  </r>
  <r>
    <x v="0"/>
    <x v="2"/>
    <x v="3"/>
    <x v="12"/>
    <n v="292"/>
    <n v="0"/>
    <n v="2"/>
    <n v="0"/>
    <n v="6"/>
    <n v="0"/>
    <n v="6500"/>
    <n v="0"/>
    <n v="0"/>
    <n v="0"/>
    <n v="0"/>
  </r>
  <r>
    <x v="0"/>
    <x v="2"/>
    <x v="3"/>
    <x v="13"/>
    <n v="342"/>
    <n v="0"/>
    <n v="2"/>
    <n v="0"/>
    <n v="6"/>
    <n v="6625"/>
    <n v="13125"/>
    <n v="0"/>
    <n v="0"/>
    <n v="0"/>
    <n v="0"/>
  </r>
  <r>
    <x v="0"/>
    <x v="2"/>
    <x v="3"/>
    <x v="14"/>
    <n v="396"/>
    <n v="0"/>
    <n v="2"/>
    <n v="0"/>
    <n v="6"/>
    <n v="1050"/>
    <n v="14175"/>
    <n v="0"/>
    <n v="0"/>
    <n v="0"/>
    <n v="0"/>
  </r>
  <r>
    <x v="0"/>
    <x v="2"/>
    <x v="3"/>
    <x v="15"/>
    <n v="512"/>
    <n v="0"/>
    <n v="2"/>
    <n v="2"/>
    <n v="8"/>
    <n v="1229"/>
    <n v="15404"/>
    <n v="0"/>
    <n v="0"/>
    <n v="0"/>
    <n v="0"/>
  </r>
  <r>
    <x v="0"/>
    <x v="2"/>
    <x v="3"/>
    <x v="16"/>
    <n v="668"/>
    <n v="0"/>
    <n v="2"/>
    <n v="0"/>
    <n v="8"/>
    <n v="1507"/>
    <n v="16911"/>
    <n v="0"/>
    <n v="0"/>
    <n v="0"/>
    <n v="0"/>
  </r>
  <r>
    <x v="0"/>
    <x v="2"/>
    <x v="4"/>
    <x v="17"/>
    <n v="806"/>
    <n v="0"/>
    <n v="2"/>
    <n v="0"/>
    <n v="8"/>
    <n v="1216"/>
    <n v="18127"/>
    <n v="0"/>
    <n v="0"/>
    <n v="0"/>
    <n v="0"/>
  </r>
  <r>
    <x v="0"/>
    <x v="2"/>
    <x v="4"/>
    <x v="18"/>
    <n v="994"/>
    <n v="0"/>
    <n v="2"/>
    <n v="0"/>
    <n v="8"/>
    <n v="2580"/>
    <n v="20707"/>
    <n v="0"/>
    <n v="0"/>
    <n v="0"/>
    <n v="0"/>
  </r>
  <r>
    <x v="0"/>
    <x v="2"/>
    <x v="4"/>
    <x v="19"/>
    <n v="1142"/>
    <n v="0"/>
    <n v="2"/>
    <n v="4"/>
    <n v="12"/>
    <n v="1987"/>
    <n v="22694"/>
    <n v="0"/>
    <n v="0"/>
    <n v="0"/>
    <n v="0"/>
  </r>
  <r>
    <x v="0"/>
    <x v="2"/>
    <x v="4"/>
    <x v="20"/>
    <n v="1314"/>
    <n v="0"/>
    <n v="2"/>
    <n v="0"/>
    <n v="12"/>
    <n v="2450"/>
    <n v="25144"/>
    <n v="0"/>
    <n v="0"/>
    <n v="0"/>
    <n v="0"/>
  </r>
  <r>
    <x v="0"/>
    <x v="2"/>
    <x v="4"/>
    <x v="21"/>
    <n v="1460"/>
    <n v="2"/>
    <n v="4"/>
    <n v="0"/>
    <n v="12"/>
    <n v="2544"/>
    <n v="27688"/>
    <n v="0"/>
    <n v="0"/>
    <n v="0"/>
    <n v="0"/>
  </r>
  <r>
    <x v="0"/>
    <x v="2"/>
    <x v="4"/>
    <x v="22"/>
    <n v="1766"/>
    <n v="2"/>
    <n v="6"/>
    <n v="4"/>
    <n v="16"/>
    <n v="0"/>
    <n v="27688"/>
    <n v="0"/>
    <n v="0"/>
    <n v="0"/>
    <n v="0"/>
  </r>
  <r>
    <x v="0"/>
    <x v="2"/>
    <x v="4"/>
    <x v="23"/>
    <n v="2038"/>
    <n v="0"/>
    <n v="6"/>
    <n v="0"/>
    <n v="16"/>
    <n v="0"/>
    <n v="27688"/>
    <n v="0"/>
    <n v="0"/>
    <n v="0"/>
    <n v="0"/>
  </r>
  <r>
    <x v="0"/>
    <x v="2"/>
    <x v="0"/>
    <x v="24"/>
    <n v="2278"/>
    <n v="50"/>
    <n v="56"/>
    <n v="182"/>
    <n v="198"/>
    <n v="0"/>
    <n v="27688"/>
    <n v="0"/>
    <n v="0"/>
    <n v="0"/>
    <n v="0"/>
  </r>
  <r>
    <x v="0"/>
    <x v="2"/>
    <x v="0"/>
    <x v="25"/>
    <n v="2652"/>
    <n v="26"/>
    <n v="82"/>
    <n v="84"/>
    <n v="282"/>
    <n v="10754"/>
    <n v="38442"/>
    <n v="0"/>
    <n v="0"/>
    <n v="0"/>
    <n v="0"/>
  </r>
  <r>
    <x v="0"/>
    <x v="2"/>
    <x v="0"/>
    <x v="26"/>
    <n v="3270"/>
    <n v="12"/>
    <n v="94"/>
    <n v="38"/>
    <n v="320"/>
    <n v="4346"/>
    <n v="42788"/>
    <n v="0"/>
    <n v="0"/>
    <n v="0"/>
    <n v="0"/>
  </r>
  <r>
    <x v="0"/>
    <x v="3"/>
    <x v="1"/>
    <x v="27"/>
    <n v="4118"/>
    <n v="22"/>
    <n v="116"/>
    <n v="18"/>
    <n v="338"/>
    <n v="16408"/>
    <n v="59196"/>
    <n v="0"/>
    <n v="0"/>
    <n v="0"/>
    <n v="0"/>
  </r>
  <r>
    <x v="0"/>
    <x v="3"/>
    <x v="1"/>
    <x v="28"/>
    <n v="5090"/>
    <n v="22"/>
    <n v="138"/>
    <n v="44"/>
    <n v="382"/>
    <n v="14841"/>
    <n v="74037"/>
    <n v="0"/>
    <n v="0"/>
    <n v="0"/>
    <n v="0"/>
  </r>
  <r>
    <x v="0"/>
    <x v="3"/>
    <x v="1"/>
    <x v="29"/>
    <n v="6210"/>
    <n v="28"/>
    <n v="166"/>
    <n v="78"/>
    <n v="460"/>
    <n v="25068"/>
    <n v="99105"/>
    <n v="0"/>
    <n v="0"/>
    <n v="0"/>
    <n v="0"/>
  </r>
  <r>
    <x v="0"/>
    <x v="3"/>
    <x v="1"/>
    <x v="30"/>
    <n v="7368"/>
    <n v="26"/>
    <n v="192"/>
    <n v="112"/>
    <n v="572"/>
    <n v="11693"/>
    <n v="110798"/>
    <n v="0"/>
    <n v="0"/>
    <n v="0"/>
    <n v="0"/>
  </r>
  <r>
    <x v="0"/>
    <x v="3"/>
    <x v="1"/>
    <x v="31"/>
    <n v="8586"/>
    <n v="44"/>
    <n v="236"/>
    <n v="86"/>
    <n v="658"/>
    <n v="37173"/>
    <n v="147971"/>
    <n v="0"/>
    <n v="0"/>
    <n v="0"/>
    <n v="0"/>
  </r>
  <r>
    <x v="0"/>
    <x v="3"/>
    <x v="1"/>
    <x v="32"/>
    <n v="9554"/>
    <n v="32"/>
    <n v="268"/>
    <n v="130"/>
    <n v="788"/>
    <n v="13961"/>
    <n v="161932"/>
    <n v="0"/>
    <n v="0"/>
    <n v="0"/>
    <n v="0"/>
  </r>
  <r>
    <x v="0"/>
    <x v="3"/>
    <x v="1"/>
    <x v="33"/>
    <n v="10700"/>
    <n v="54"/>
    <n v="322"/>
    <n v="150"/>
    <n v="938"/>
    <n v="46824"/>
    <n v="208756"/>
    <n v="0"/>
    <n v="0"/>
    <n v="0"/>
    <n v="0"/>
  </r>
  <r>
    <x v="0"/>
    <x v="3"/>
    <x v="2"/>
    <x v="34"/>
    <n v="11830"/>
    <n v="40"/>
    <n v="362"/>
    <n v="192"/>
    <n v="1130"/>
    <n v="24444"/>
    <n v="233200"/>
    <n v="0"/>
    <n v="0"/>
    <n v="0"/>
    <n v="0"/>
  </r>
  <r>
    <x v="0"/>
    <x v="3"/>
    <x v="2"/>
    <x v="35"/>
    <n v="13456"/>
    <n v="92"/>
    <n v="454"/>
    <n v="140"/>
    <n v="1270"/>
    <n v="29575"/>
    <n v="262775"/>
    <n v="0"/>
    <n v="0"/>
    <n v="0"/>
    <n v="0"/>
  </r>
  <r>
    <x v="0"/>
    <x v="3"/>
    <x v="2"/>
    <x v="36"/>
    <n v="15198"/>
    <n v="44"/>
    <n v="498"/>
    <n v="302"/>
    <n v="1572"/>
    <n v="54335"/>
    <n v="317110"/>
    <n v="0"/>
    <n v="0"/>
    <n v="0"/>
    <n v="0"/>
  </r>
  <r>
    <x v="0"/>
    <x v="3"/>
    <x v="2"/>
    <x v="37"/>
    <n v="16906"/>
    <n v="82"/>
    <n v="580"/>
    <n v="372"/>
    <n v="1944"/>
    <n v="34273"/>
    <n v="351383"/>
    <n v="0"/>
    <n v="0"/>
    <n v="0"/>
    <n v="0"/>
  </r>
  <r>
    <x v="0"/>
    <x v="3"/>
    <x v="2"/>
    <x v="38"/>
    <n v="18422"/>
    <n v="84"/>
    <n v="664"/>
    <n v="228"/>
    <n v="2172"/>
    <n v="36443"/>
    <n v="387826"/>
    <n v="0"/>
    <n v="0"/>
    <n v="0"/>
    <n v="0"/>
  </r>
  <r>
    <x v="0"/>
    <x v="3"/>
    <x v="2"/>
    <x v="39"/>
    <n v="20908"/>
    <n v="54"/>
    <n v="718"/>
    <n v="224"/>
    <n v="2396"/>
    <n v="43745"/>
    <n v="431571"/>
    <n v="0"/>
    <n v="0"/>
    <n v="0"/>
    <n v="0"/>
  </r>
  <r>
    <x v="0"/>
    <x v="3"/>
    <x v="2"/>
    <x v="40"/>
    <n v="22970"/>
    <n v="74"/>
    <n v="792"/>
    <n v="334"/>
    <n v="2730"/>
    <n v="48958"/>
    <n v="480529"/>
    <n v="0"/>
    <n v="0"/>
    <n v="0"/>
    <n v="0"/>
  </r>
  <r>
    <x v="0"/>
    <x v="3"/>
    <x v="3"/>
    <x v="41"/>
    <n v="24742"/>
    <n v="54"/>
    <n v="846"/>
    <n v="288"/>
    <n v="3018"/>
    <n v="58092"/>
    <n v="538621"/>
    <n v="0"/>
    <n v="0"/>
    <n v="0"/>
    <n v="0"/>
  </r>
  <r>
    <x v="0"/>
    <x v="3"/>
    <x v="3"/>
    <x v="42"/>
    <n v="26864"/>
    <n v="52"/>
    <n v="898"/>
    <n v="516"/>
    <n v="3534"/>
    <n v="67134"/>
    <n v="605755"/>
    <n v="0"/>
    <n v="0"/>
    <n v="0"/>
    <n v="0"/>
  </r>
  <r>
    <x v="0"/>
    <x v="3"/>
    <x v="3"/>
    <x v="43"/>
    <n v="28708"/>
    <n v="76"/>
    <n v="974"/>
    <n v="546"/>
    <n v="4080"/>
    <n v="64978"/>
    <n v="670733"/>
    <n v="0"/>
    <n v="0"/>
    <n v="0"/>
    <n v="0"/>
  </r>
  <r>
    <x v="0"/>
    <x v="3"/>
    <x v="3"/>
    <x v="44"/>
    <n v="31450"/>
    <n v="70"/>
    <n v="1044"/>
    <n v="852"/>
    <n v="4932"/>
    <n v="68697"/>
    <n v="739430"/>
    <n v="0"/>
    <n v="0"/>
    <n v="0"/>
    <n v="0"/>
  </r>
  <r>
    <x v="0"/>
    <x v="3"/>
    <x v="3"/>
    <x v="45"/>
    <n v="34610"/>
    <n v="76"/>
    <n v="1120"/>
    <n v="776"/>
    <n v="5708"/>
    <n v="88950"/>
    <n v="828380"/>
    <n v="0"/>
    <n v="0"/>
    <n v="0"/>
    <n v="0"/>
  </r>
  <r>
    <x v="0"/>
    <x v="3"/>
    <x v="3"/>
    <x v="46"/>
    <n v="37088"/>
    <n v="66"/>
    <n v="1186"/>
    <n v="838"/>
    <n v="6546"/>
    <n v="38964"/>
    <n v="867344"/>
    <n v="0"/>
    <n v="0"/>
    <n v="0"/>
    <n v="0"/>
  </r>
  <r>
    <x v="0"/>
    <x v="3"/>
    <x v="3"/>
    <x v="47"/>
    <n v="40162"/>
    <n v="106"/>
    <n v="1292"/>
    <n v="1406"/>
    <n v="7952"/>
    <n v="102445"/>
    <n v="969789"/>
    <n v="0"/>
    <n v="0"/>
    <n v="0"/>
    <n v="0"/>
  </r>
  <r>
    <x v="0"/>
    <x v="3"/>
    <x v="4"/>
    <x v="48"/>
    <n v="42746"/>
    <n v="72"/>
    <n v="1364"/>
    <n v="788"/>
    <n v="8740"/>
    <n v="84970"/>
    <n v="1054759"/>
    <n v="0"/>
    <n v="0"/>
    <n v="0"/>
    <n v="0"/>
  </r>
  <r>
    <x v="0"/>
    <x v="3"/>
    <x v="4"/>
    <x v="49"/>
    <n v="46080"/>
    <n v="80"/>
    <n v="1444"/>
    <n v="1284"/>
    <n v="10024"/>
    <n v="88882"/>
    <n v="1143641"/>
    <n v="0"/>
    <n v="0"/>
    <n v="0"/>
    <n v="0"/>
  </r>
  <r>
    <x v="0"/>
    <x v="3"/>
    <x v="4"/>
    <x v="50"/>
    <n v="48896"/>
    <n v="118"/>
    <n v="1562"/>
    <n v="968"/>
    <n v="10992"/>
    <n v="96577"/>
    <n v="1240218"/>
    <n v="0"/>
    <n v="0"/>
    <n v="0"/>
    <n v="0"/>
  </r>
  <r>
    <x v="0"/>
    <x v="3"/>
    <x v="4"/>
    <x v="51"/>
    <n v="52566"/>
    <n v="88"/>
    <n v="1650"/>
    <n v="884"/>
    <n v="11876"/>
    <n v="95691"/>
    <n v="1335909"/>
    <n v="0"/>
    <n v="0"/>
    <n v="0"/>
    <n v="0"/>
  </r>
  <r>
    <x v="0"/>
    <x v="3"/>
    <x v="4"/>
    <x v="52"/>
    <n v="55780"/>
    <n v="112"/>
    <n v="1762"/>
    <n v="1170"/>
    <n v="13046"/>
    <n v="88954"/>
    <n v="1424863"/>
    <n v="0"/>
    <n v="0"/>
    <n v="0"/>
    <n v="0"/>
  </r>
  <r>
    <x v="0"/>
    <x v="3"/>
    <x v="4"/>
    <x v="53"/>
    <n v="58916"/>
    <n v="116"/>
    <n v="1878"/>
    <n v="1160"/>
    <n v="14206"/>
    <n v="104817"/>
    <n v="1529680"/>
    <n v="0"/>
    <n v="0"/>
    <n v="0"/>
    <n v="0"/>
  </r>
  <r>
    <x v="0"/>
    <x v="3"/>
    <x v="4"/>
    <x v="54"/>
    <n v="62720"/>
    <n v="138"/>
    <n v="2016"/>
    <n v="1272"/>
    <n v="15478"/>
    <n v="111884"/>
    <n v="1641564"/>
    <n v="0"/>
    <n v="0"/>
    <n v="0"/>
    <n v="0"/>
  </r>
  <r>
    <x v="0"/>
    <x v="3"/>
    <x v="0"/>
    <x v="55"/>
    <n v="66130"/>
    <n v="142"/>
    <n v="2158"/>
    <n v="1380"/>
    <n v="16858"/>
    <n v="123620"/>
    <n v="1765184"/>
    <n v="0"/>
    <n v="0"/>
    <n v="0"/>
    <n v="0"/>
  </r>
  <r>
    <x v="0"/>
    <x v="3"/>
    <x v="0"/>
    <x v="56"/>
    <n v="69734"/>
    <n v="150"/>
    <n v="2308"/>
    <n v="1260"/>
    <n v="18118"/>
    <n v="140722"/>
    <n v="1905906"/>
    <n v="0"/>
    <n v="0"/>
    <n v="0"/>
    <n v="0"/>
  </r>
  <r>
    <x v="0"/>
    <x v="4"/>
    <x v="1"/>
    <x v="57"/>
    <n v="74526"/>
    <n v="154"/>
    <n v="2462"/>
    <n v="1924"/>
    <n v="20042"/>
    <n v="140237"/>
    <n v="2046143"/>
    <n v="0"/>
    <n v="0"/>
    <n v="0"/>
    <n v="0"/>
  </r>
  <r>
    <x v="0"/>
    <x v="4"/>
    <x v="1"/>
    <x v="58"/>
    <n v="79654"/>
    <n v="184"/>
    <n v="2646"/>
    <n v="1662"/>
    <n v="21704"/>
    <n v="144889"/>
    <n v="2191032"/>
    <n v="0"/>
    <n v="0"/>
    <n v="0"/>
    <n v="0"/>
  </r>
  <r>
    <x v="0"/>
    <x v="4"/>
    <x v="1"/>
    <x v="59"/>
    <n v="85558"/>
    <n v="280"/>
    <n v="2926"/>
    <n v="1822"/>
    <n v="23526"/>
    <n v="137827"/>
    <n v="2328859"/>
    <n v="0"/>
    <n v="0"/>
    <n v="0"/>
    <n v="0"/>
  </r>
  <r>
    <x v="0"/>
    <x v="4"/>
    <x v="1"/>
    <x v="60"/>
    <n v="92870"/>
    <n v="206"/>
    <n v="3132"/>
    <n v="2164"/>
    <n v="25690"/>
    <n v="161706"/>
    <n v="2490565"/>
    <n v="0"/>
    <n v="0"/>
    <n v="0"/>
    <n v="0"/>
  </r>
  <r>
    <x v="0"/>
    <x v="4"/>
    <x v="1"/>
    <x v="61"/>
    <n v="98812"/>
    <n v="256"/>
    <n v="3388"/>
    <n v="2590"/>
    <n v="28280"/>
    <n v="160826"/>
    <n v="2651391"/>
    <n v="0"/>
    <n v="0"/>
    <n v="0"/>
    <n v="0"/>
  </r>
  <r>
    <x v="0"/>
    <x v="4"/>
    <x v="1"/>
    <x v="62"/>
    <n v="106016"/>
    <n v="182"/>
    <n v="3570"/>
    <n v="2322"/>
    <n v="30602"/>
    <n v="150112"/>
    <n v="2801503"/>
    <n v="0"/>
    <n v="0"/>
    <n v="0"/>
    <n v="0"/>
  </r>
  <r>
    <x v="0"/>
    <x v="4"/>
    <x v="1"/>
    <x v="63"/>
    <n v="112704"/>
    <n v="208"/>
    <n v="3778"/>
    <n v="2950"/>
    <n v="33552"/>
    <n v="161621"/>
    <n v="2963124"/>
    <n v="0"/>
    <n v="0"/>
    <n v="0"/>
    <n v="0"/>
  </r>
  <r>
    <x v="0"/>
    <x v="4"/>
    <x v="2"/>
    <x v="64"/>
    <n v="119382"/>
    <n v="194"/>
    <n v="3972"/>
    <n v="2222"/>
    <n v="35774"/>
    <n v="169610"/>
    <n v="3132734"/>
    <n v="0"/>
    <n v="0"/>
    <n v="0"/>
    <n v="0"/>
  </r>
  <r>
    <x v="0"/>
    <x v="4"/>
    <x v="2"/>
    <x v="65"/>
    <n v="125732"/>
    <n v="232"/>
    <n v="4204"/>
    <n v="2828"/>
    <n v="38602"/>
    <n v="171076"/>
    <n v="3303810"/>
    <n v="0"/>
    <n v="0"/>
    <n v="0"/>
    <n v="0"/>
  </r>
  <r>
    <x v="0"/>
    <x v="4"/>
    <x v="2"/>
    <x v="66"/>
    <n v="134354"/>
    <n v="224"/>
    <n v="4428"/>
    <n v="3338"/>
    <n v="41940"/>
    <n v="161028"/>
    <n v="3464838"/>
    <n v="0"/>
    <n v="0"/>
    <n v="0"/>
    <n v="0"/>
  </r>
  <r>
    <x v="0"/>
    <x v="4"/>
    <x v="2"/>
    <x v="67"/>
    <n v="141538"/>
    <n v="162"/>
    <n v="4590"/>
    <n v="3158"/>
    <n v="45098"/>
    <n v="152513"/>
    <n v="3617351"/>
    <n v="0"/>
    <n v="0"/>
    <n v="0"/>
    <n v="0"/>
  </r>
  <r>
    <x v="0"/>
    <x v="4"/>
    <x v="2"/>
    <x v="68"/>
    <n v="148662"/>
    <n v="240"/>
    <n v="4830"/>
    <n v="3810"/>
    <n v="48908"/>
    <n v="184348"/>
    <n v="3801699"/>
    <n v="0"/>
    <n v="0"/>
    <n v="0"/>
    <n v="0"/>
  </r>
  <r>
    <x v="0"/>
    <x v="4"/>
    <x v="2"/>
    <x v="69"/>
    <n v="156114"/>
    <n v="274"/>
    <n v="5104"/>
    <n v="3926"/>
    <n v="52834"/>
    <n v="187617"/>
    <n v="3989316"/>
    <n v="0"/>
    <n v="0"/>
    <n v="0"/>
    <n v="0"/>
  </r>
  <r>
    <x v="0"/>
    <x v="4"/>
    <x v="2"/>
    <x v="70"/>
    <n v="164096"/>
    <n v="194"/>
    <n v="5298"/>
    <n v="3188"/>
    <n v="56022"/>
    <n v="195775"/>
    <n v="4185091"/>
    <n v="0"/>
    <n v="0"/>
    <n v="0"/>
    <n v="0"/>
  </r>
  <r>
    <x v="0"/>
    <x v="4"/>
    <x v="3"/>
    <x v="71"/>
    <n v="171712"/>
    <n v="208"/>
    <n v="5506"/>
    <n v="4468"/>
    <n v="60490"/>
    <n v="194504"/>
    <n v="4379595"/>
    <n v="0"/>
    <n v="0"/>
    <n v="0"/>
    <n v="0"/>
  </r>
  <r>
    <x v="0"/>
    <x v="4"/>
    <x v="3"/>
    <x v="72"/>
    <n v="181300"/>
    <n v="240"/>
    <n v="5746"/>
    <n v="8024"/>
    <n v="68514"/>
    <n v="198953"/>
    <n v="4578548"/>
    <n v="0"/>
    <n v="0"/>
    <n v="0"/>
    <n v="0"/>
  </r>
  <r>
    <x v="0"/>
    <x v="4"/>
    <x v="3"/>
    <x v="73"/>
    <n v="191398"/>
    <n v="304"/>
    <n v="6050"/>
    <n v="5076"/>
    <n v="73590"/>
    <n v="193873"/>
    <n v="4772421"/>
    <n v="0"/>
    <n v="0"/>
    <n v="0"/>
    <n v="0"/>
  </r>
  <r>
    <x v="0"/>
    <x v="4"/>
    <x v="3"/>
    <x v="74"/>
    <n v="200654"/>
    <n v="262"/>
    <n v="6312"/>
    <n v="4964"/>
    <n v="78554"/>
    <n v="209796"/>
    <n v="4982217"/>
    <n v="0"/>
    <n v="0"/>
    <n v="0"/>
    <n v="0"/>
  </r>
  <r>
    <x v="0"/>
    <x v="4"/>
    <x v="3"/>
    <x v="75"/>
    <n v="212962"/>
    <n v="292"/>
    <n v="6604"/>
    <n v="6064"/>
    <n v="84618"/>
    <n v="224601"/>
    <n v="5206818"/>
    <n v="0"/>
    <n v="0"/>
    <n v="0"/>
    <n v="0"/>
  </r>
  <r>
    <x v="0"/>
    <x v="4"/>
    <x v="3"/>
    <x v="76"/>
    <n v="224402"/>
    <n v="268"/>
    <n v="6872"/>
    <n v="6226"/>
    <n v="90844"/>
    <n v="221886"/>
    <n v="5428704"/>
    <n v="0"/>
    <n v="0"/>
    <n v="0"/>
    <n v="0"/>
  </r>
  <r>
    <x v="0"/>
    <x v="4"/>
    <x v="3"/>
    <x v="77"/>
    <n v="236448"/>
    <n v="296"/>
    <n v="7168"/>
    <n v="6262"/>
    <n v="97106"/>
    <n v="226192"/>
    <n v="5654896"/>
    <n v="0"/>
    <n v="0"/>
    <n v="0"/>
    <n v="0"/>
  </r>
  <r>
    <x v="0"/>
    <x v="4"/>
    <x v="4"/>
    <x v="78"/>
    <n v="249520"/>
    <n v="284"/>
    <n v="7452"/>
    <n v="6560"/>
    <n v="103666"/>
    <n v="240570"/>
    <n v="5895466"/>
    <n v="0"/>
    <n v="0"/>
    <n v="0"/>
    <n v="0"/>
  </r>
  <r>
    <x v="0"/>
    <x v="4"/>
    <x v="4"/>
    <x v="79"/>
    <n v="262850"/>
    <n v="284"/>
    <n v="7736"/>
    <n v="5152"/>
    <n v="108818"/>
    <n v="236187"/>
    <n v="6131653"/>
    <n v="0"/>
    <n v="0"/>
    <n v="0"/>
    <n v="0"/>
  </r>
  <r>
    <x v="0"/>
    <x v="4"/>
    <x v="4"/>
    <x v="80"/>
    <n v="277072"/>
    <n v="312"/>
    <n v="8048"/>
    <n v="6570"/>
    <n v="115388"/>
    <n v="220803"/>
    <n v="6352456"/>
    <n v="0"/>
    <n v="0"/>
    <n v="0"/>
    <n v="0"/>
  </r>
  <r>
    <x v="0"/>
    <x v="4"/>
    <x v="4"/>
    <x v="81"/>
    <n v="289900"/>
    <n v="298"/>
    <n v="8346"/>
    <n v="6024"/>
    <n v="121412"/>
    <n v="211522"/>
    <n v="6563978"/>
    <n v="0"/>
    <n v="0"/>
    <n v="0"/>
    <n v="0"/>
  </r>
  <r>
    <x v="0"/>
    <x v="4"/>
    <x v="4"/>
    <x v="82"/>
    <n v="301714"/>
    <n v="346"/>
    <n v="8692"/>
    <n v="7170"/>
    <n v="128582"/>
    <n v="222584"/>
    <n v="6786562"/>
    <n v="0"/>
    <n v="0"/>
    <n v="0"/>
    <n v="0"/>
  </r>
  <r>
    <x v="0"/>
    <x v="4"/>
    <x v="4"/>
    <x v="83"/>
    <n v="316206"/>
    <n v="376"/>
    <n v="9068"/>
    <n v="6868"/>
    <n v="135450"/>
    <n v="237058"/>
    <n v="7023620"/>
    <n v="0"/>
    <n v="0"/>
    <n v="0"/>
    <n v="0"/>
  </r>
  <r>
    <x v="0"/>
    <x v="4"/>
    <x v="4"/>
    <x v="84"/>
    <n v="330714"/>
    <n v="352"/>
    <n v="9420"/>
    <n v="6342"/>
    <n v="141792"/>
    <n v="257359"/>
    <n v="7280979"/>
    <n v="0"/>
    <n v="0"/>
    <n v="0"/>
    <n v="0"/>
  </r>
  <r>
    <x v="0"/>
    <x v="4"/>
    <x v="0"/>
    <x v="85"/>
    <n v="346990"/>
    <n v="536"/>
    <n v="9956"/>
    <n v="23470"/>
    <n v="165262"/>
    <n v="288933"/>
    <n v="7569912"/>
    <n v="0"/>
    <n v="0"/>
    <n v="0"/>
    <n v="0"/>
  </r>
  <r>
    <x v="0"/>
    <x v="4"/>
    <x v="0"/>
    <x v="86"/>
    <n v="363718"/>
    <n v="410"/>
    <n v="10366"/>
    <n v="8606"/>
    <n v="173868"/>
    <n v="273774"/>
    <n v="7843686"/>
    <n v="0"/>
    <n v="0"/>
    <n v="0"/>
    <n v="0"/>
  </r>
  <r>
    <x v="0"/>
    <x v="4"/>
    <x v="0"/>
    <x v="87"/>
    <n v="381296"/>
    <n v="444"/>
    <n v="10810"/>
    <n v="9856"/>
    <n v="183724"/>
    <n v="244946"/>
    <n v="8088632"/>
    <n v="0"/>
    <n v="0"/>
    <n v="0"/>
    <n v="0"/>
  </r>
  <r>
    <x v="0"/>
    <x v="5"/>
    <x v="1"/>
    <x v="88"/>
    <n v="396744"/>
    <n v="402"/>
    <n v="11212"/>
    <n v="7764"/>
    <n v="191488"/>
    <n v="251761"/>
    <n v="8340393"/>
    <n v="0"/>
    <n v="0"/>
    <n v="0"/>
    <n v="0"/>
  </r>
  <r>
    <x v="0"/>
    <x v="5"/>
    <x v="1"/>
    <x v="89"/>
    <n v="414368"/>
    <n v="444"/>
    <n v="11656"/>
    <n v="9062"/>
    <n v="200550"/>
    <n v="289612"/>
    <n v="8630005"/>
    <n v="0"/>
    <n v="0"/>
    <n v="0"/>
    <n v="0"/>
  </r>
  <r>
    <x v="0"/>
    <x v="5"/>
    <x v="1"/>
    <x v="90"/>
    <n v="433744"/>
    <n v="518"/>
    <n v="12174"/>
    <n v="7578"/>
    <n v="208128"/>
    <n v="298140"/>
    <n v="8928145"/>
    <n v="0"/>
    <n v="0"/>
    <n v="0"/>
    <n v="0"/>
  </r>
  <r>
    <x v="0"/>
    <x v="5"/>
    <x v="1"/>
    <x v="91"/>
    <n v="453438"/>
    <n v="548"/>
    <n v="12722"/>
    <n v="8780"/>
    <n v="216908"/>
    <n v="294048"/>
    <n v="9222193"/>
    <n v="0"/>
    <n v="0"/>
    <n v="0"/>
    <n v="0"/>
  </r>
  <r>
    <x v="0"/>
    <x v="5"/>
    <x v="1"/>
    <x v="92"/>
    <n v="472382"/>
    <n v="572"/>
    <n v="13294"/>
    <n v="9542"/>
    <n v="226450"/>
    <n v="290371"/>
    <n v="9512564"/>
    <n v="0"/>
    <n v="0"/>
    <n v="0"/>
    <n v="0"/>
  </r>
  <r>
    <x v="0"/>
    <x v="5"/>
    <x v="1"/>
    <x v="93"/>
    <n v="493198"/>
    <n v="594"/>
    <n v="13888"/>
    <n v="10866"/>
    <n v="237316"/>
    <n v="303109"/>
    <n v="9815673"/>
    <n v="0"/>
    <n v="0"/>
    <n v="0"/>
    <n v="0"/>
  </r>
  <r>
    <x v="0"/>
    <x v="5"/>
    <x v="1"/>
    <x v="94"/>
    <n v="514962"/>
    <n v="522"/>
    <n v="14410"/>
    <n v="10382"/>
    <n v="247698"/>
    <n v="269265"/>
    <n v="10084938"/>
    <n v="0"/>
    <n v="0"/>
    <n v="0"/>
    <n v="0"/>
  </r>
  <r>
    <x v="0"/>
    <x v="5"/>
    <x v="2"/>
    <x v="95"/>
    <n v="532034"/>
    <n v="542"/>
    <n v="14952"/>
    <n v="10342"/>
    <n v="258040"/>
    <n v="294113"/>
    <n v="10379051"/>
    <n v="0"/>
    <n v="0"/>
    <n v="0"/>
    <n v="0"/>
  </r>
  <r>
    <x v="0"/>
    <x v="5"/>
    <x v="2"/>
    <x v="96"/>
    <n v="551996"/>
    <n v="544"/>
    <n v="15496"/>
    <n v="11268"/>
    <n v="269308"/>
    <n v="305461"/>
    <n v="10684512"/>
    <n v="0"/>
    <n v="0"/>
    <n v="0"/>
    <n v="0"/>
  </r>
  <r>
    <x v="0"/>
    <x v="5"/>
    <x v="2"/>
    <x v="97"/>
    <n v="574308"/>
    <n v="716"/>
    <n v="16212"/>
    <n v="12550"/>
    <n v="281858"/>
    <n v="305473"/>
    <n v="10989985"/>
    <n v="0"/>
    <n v="0"/>
    <n v="0"/>
    <n v="0"/>
  </r>
  <r>
    <x v="0"/>
    <x v="5"/>
    <x v="2"/>
    <x v="98"/>
    <n v="596578"/>
    <n v="788"/>
    <n v="17000"/>
    <n v="12088"/>
    <n v="293946"/>
    <n v="319844"/>
    <n v="11309829"/>
    <n v="0"/>
    <n v="0"/>
    <n v="0"/>
    <n v="0"/>
  </r>
  <r>
    <x v="0"/>
    <x v="5"/>
    <x v="2"/>
    <x v="99"/>
    <n v="619190"/>
    <n v="776"/>
    <n v="17776"/>
    <n v="14526"/>
    <n v="308472"/>
    <n v="304876"/>
    <n v="11614705"/>
    <n v="0"/>
    <n v="0"/>
    <n v="0"/>
    <n v="0"/>
  </r>
  <r>
    <x v="0"/>
    <x v="5"/>
    <x v="2"/>
    <x v="100"/>
    <n v="643268"/>
    <n v="618"/>
    <n v="18394"/>
    <n v="16182"/>
    <n v="324654"/>
    <n v="315247"/>
    <n v="11929952"/>
    <n v="0"/>
    <n v="0"/>
    <n v="0"/>
    <n v="0"/>
  </r>
  <r>
    <x v="0"/>
    <x v="5"/>
    <x v="2"/>
    <x v="101"/>
    <n v="666076"/>
    <n v="648"/>
    <n v="19042"/>
    <n v="14716"/>
    <n v="339370"/>
    <n v="284207"/>
    <n v="12214159"/>
    <n v="0"/>
    <n v="0"/>
    <n v="0"/>
    <n v="0"/>
  </r>
  <r>
    <x v="0"/>
    <x v="5"/>
    <x v="3"/>
    <x v="102"/>
    <n v="686140"/>
    <n v="792"/>
    <n v="19834"/>
    <n v="21280"/>
    <n v="360650"/>
    <n v="305455"/>
    <n v="12519614"/>
    <n v="0"/>
    <n v="0"/>
    <n v="0"/>
    <n v="0"/>
  </r>
  <r>
    <x v="0"/>
    <x v="5"/>
    <x v="3"/>
    <x v="103"/>
    <n v="708310"/>
    <n v="4008"/>
    <n v="23842"/>
    <n v="14452"/>
    <n v="375102"/>
    <n v="350974"/>
    <n v="12870588"/>
    <n v="0"/>
    <n v="0"/>
    <n v="0"/>
    <n v="0"/>
  </r>
  <r>
    <x v="0"/>
    <x v="5"/>
    <x v="3"/>
    <x v="104"/>
    <n v="734526"/>
    <n v="682"/>
    <n v="24524"/>
    <n v="13780"/>
    <n v="388882"/>
    <n v="337447"/>
    <n v="13208035"/>
    <n v="0"/>
    <n v="0"/>
    <n v="0"/>
    <n v="0"/>
  </r>
  <r>
    <x v="0"/>
    <x v="5"/>
    <x v="3"/>
    <x v="105"/>
    <n v="762184"/>
    <n v="686"/>
    <n v="25210"/>
    <n v="21482"/>
    <n v="410364"/>
    <n v="390435"/>
    <n v="13598470"/>
    <n v="0"/>
    <n v="0"/>
    <n v="0"/>
    <n v="0"/>
  </r>
  <r>
    <x v="0"/>
    <x v="5"/>
    <x v="3"/>
    <x v="106"/>
    <n v="791664"/>
    <n v="728"/>
    <n v="25938"/>
    <n v="18058"/>
    <n v="428422"/>
    <n v="399777"/>
    <n v="13998247"/>
    <n v="0"/>
    <n v="0"/>
    <n v="0"/>
    <n v="0"/>
  </r>
  <r>
    <x v="0"/>
    <x v="5"/>
    <x v="3"/>
    <x v="107"/>
    <n v="823500"/>
    <n v="616"/>
    <n v="26554"/>
    <n v="27948"/>
    <n v="456370"/>
    <n v="408571"/>
    <n v="14406818"/>
    <n v="0"/>
    <n v="0"/>
    <n v="0"/>
    <n v="0"/>
  </r>
  <r>
    <x v="0"/>
    <x v="5"/>
    <x v="3"/>
    <x v="108"/>
    <n v="853802"/>
    <n v="852"/>
    <n v="27406"/>
    <n v="18150"/>
    <n v="474520"/>
    <n v="372622"/>
    <n v="14779440"/>
    <n v="0"/>
    <n v="0"/>
    <n v="0"/>
    <n v="0"/>
  </r>
  <r>
    <x v="0"/>
    <x v="5"/>
    <x v="4"/>
    <x v="109"/>
    <n v="880922"/>
    <n v="624"/>
    <n v="28030"/>
    <n v="21758"/>
    <n v="496278"/>
    <n v="373027"/>
    <n v="15152467"/>
    <n v="0"/>
    <n v="0"/>
    <n v="0"/>
    <n v="0"/>
  </r>
  <r>
    <x v="0"/>
    <x v="5"/>
    <x v="4"/>
    <x v="110"/>
    <n v="912234"/>
    <n v="936"/>
    <n v="28966"/>
    <n v="20924"/>
    <n v="517202"/>
    <n v="431350"/>
    <n v="15583817"/>
    <n v="0"/>
    <n v="0"/>
    <n v="0"/>
    <n v="0"/>
  </r>
  <r>
    <x v="0"/>
    <x v="5"/>
    <x v="4"/>
    <x v="111"/>
    <n v="945970"/>
    <n v="848"/>
    <n v="29814"/>
    <n v="26178"/>
    <n v="543380"/>
    <n v="449549"/>
    <n v="16033366"/>
    <n v="0"/>
    <n v="0"/>
    <n v="0"/>
    <n v="0"/>
  </r>
  <r>
    <x v="0"/>
    <x v="5"/>
    <x v="4"/>
    <x v="112"/>
    <n v="982380"/>
    <n v="802"/>
    <n v="30616"/>
    <n v="27966"/>
    <n v="571346"/>
    <n v="454114"/>
    <n v="16487480"/>
    <n v="0"/>
    <n v="0"/>
    <n v="0"/>
    <n v="0"/>
  </r>
  <r>
    <x v="0"/>
    <x v="5"/>
    <x v="4"/>
    <x v="113"/>
    <n v="1018890"/>
    <n v="762"/>
    <n v="31378"/>
    <n v="20492"/>
    <n v="591838"/>
    <n v="461469"/>
    <n v="16948949"/>
    <n v="0"/>
    <n v="0"/>
    <n v="0"/>
    <n v="0"/>
  </r>
  <r>
    <x v="0"/>
    <x v="5"/>
    <x v="4"/>
    <x v="114"/>
    <n v="1059174"/>
    <n v="828"/>
    <n v="32206"/>
    <n v="28458"/>
    <n v="620296"/>
    <n v="485808"/>
    <n v="17434757"/>
    <n v="0"/>
    <n v="0"/>
    <n v="0"/>
    <n v="0"/>
  </r>
  <r>
    <x v="0"/>
    <x v="5"/>
    <x v="4"/>
    <x v="115"/>
    <n v="1098394"/>
    <n v="768"/>
    <n v="32974"/>
    <n v="23262"/>
    <n v="643558"/>
    <n v="413102"/>
    <n v="17847859"/>
    <n v="0"/>
    <n v="0"/>
    <n v="0"/>
    <n v="0"/>
  </r>
  <r>
    <x v="0"/>
    <x v="5"/>
    <x v="0"/>
    <x v="116"/>
    <n v="1135072"/>
    <n v="834"/>
    <n v="33808"/>
    <n v="26994"/>
    <n v="670552"/>
    <n v="437042"/>
    <n v="18284901"/>
    <n v="0"/>
    <n v="0"/>
    <n v="0"/>
    <n v="0"/>
  </r>
  <r>
    <x v="0"/>
    <x v="5"/>
    <x v="0"/>
    <x v="113"/>
    <n v="1171582"/>
    <n v="1012"/>
    <n v="34820"/>
    <n v="25130"/>
    <n v="695682"/>
    <n v="457736"/>
    <n v="18742637"/>
    <n v="0"/>
    <n v="0"/>
    <n v="0"/>
    <n v="0"/>
  </r>
  <r>
    <x v="0"/>
    <x v="6"/>
    <x v="1"/>
    <x v="117"/>
    <n v="1210442"/>
    <n v="876"/>
    <n v="35696"/>
    <n v="24128"/>
    <n v="719810"/>
    <n v="487906"/>
    <n v="19230543"/>
    <n v="0"/>
    <n v="0"/>
    <n v="0"/>
    <n v="0"/>
  </r>
  <r>
    <x v="0"/>
    <x v="6"/>
    <x v="1"/>
    <x v="118"/>
    <n v="1254336"/>
    <n v="756"/>
    <n v="36452"/>
    <n v="39998"/>
    <n v="759808"/>
    <n v="494984"/>
    <n v="19725527"/>
    <n v="0"/>
    <n v="0"/>
    <n v="0"/>
    <n v="0"/>
  </r>
  <r>
    <x v="0"/>
    <x v="6"/>
    <x v="1"/>
    <x v="119"/>
    <n v="1299772"/>
    <n v="888"/>
    <n v="37340"/>
    <n v="28834"/>
    <n v="788642"/>
    <n v="547244"/>
    <n v="20272771"/>
    <n v="0"/>
    <n v="0"/>
    <n v="0"/>
    <n v="0"/>
  </r>
  <r>
    <x v="0"/>
    <x v="6"/>
    <x v="1"/>
    <x v="120"/>
    <n v="1347808"/>
    <n v="1222"/>
    <n v="38562"/>
    <n v="29492"/>
    <n v="818134"/>
    <n v="535948"/>
    <n v="20808719"/>
    <n v="0"/>
    <n v="0"/>
    <n v="0"/>
    <n v="0"/>
  </r>
  <r>
    <x v="0"/>
    <x v="6"/>
    <x v="1"/>
    <x v="121"/>
    <n v="1395692"/>
    <n v="842"/>
    <n v="39404"/>
    <n v="31658"/>
    <n v="849792"/>
    <n v="478500"/>
    <n v="21287219"/>
    <n v="0"/>
    <n v="0"/>
    <n v="0"/>
    <n v="0"/>
  </r>
  <r>
    <x v="0"/>
    <x v="6"/>
    <x v="1"/>
    <x v="122"/>
    <n v="1440692"/>
    <n v="946"/>
    <n v="40350"/>
    <n v="30630"/>
    <n v="880422"/>
    <n v="485587"/>
    <n v="21772806"/>
    <n v="0"/>
    <n v="0"/>
    <n v="0"/>
    <n v="0"/>
  </r>
  <r>
    <x v="0"/>
    <x v="6"/>
    <x v="1"/>
    <x v="123"/>
    <n v="1486988"/>
    <n v="958"/>
    <n v="41308"/>
    <n v="33676"/>
    <n v="914098"/>
    <n v="543933"/>
    <n v="22316739"/>
    <n v="0"/>
    <n v="0"/>
    <n v="0"/>
    <n v="0"/>
  </r>
  <r>
    <x v="0"/>
    <x v="6"/>
    <x v="2"/>
    <x v="124"/>
    <n v="1538110"/>
    <n v="984"/>
    <n v="42292"/>
    <n v="39016"/>
    <n v="953114"/>
    <n v="580832"/>
    <n v="22897571"/>
    <n v="0"/>
    <n v="0"/>
    <n v="0"/>
    <n v="0"/>
  </r>
  <r>
    <x v="0"/>
    <x v="6"/>
    <x v="2"/>
    <x v="125"/>
    <n v="1589690"/>
    <n v="958"/>
    <n v="43250"/>
    <n v="38816"/>
    <n v="991930"/>
    <n v="608224"/>
    <n v="23505795"/>
    <n v="0"/>
    <n v="0"/>
    <n v="0"/>
    <n v="0"/>
  </r>
  <r>
    <x v="0"/>
    <x v="6"/>
    <x v="2"/>
    <x v="126"/>
    <n v="1645188"/>
    <n v="1040"/>
    <n v="44290"/>
    <n v="40578"/>
    <n v="1032508"/>
    <n v="607896"/>
    <n v="24113691"/>
    <n v="0"/>
    <n v="0"/>
    <n v="0"/>
    <n v="0"/>
  </r>
  <r>
    <x v="0"/>
    <x v="6"/>
    <x v="2"/>
    <x v="127"/>
    <n v="1700696"/>
    <n v="1082"/>
    <n v="45372"/>
    <n v="39962"/>
    <n v="1072470"/>
    <n v="617606"/>
    <n v="24731297"/>
    <n v="0"/>
    <n v="0"/>
    <n v="0"/>
    <n v="0"/>
  </r>
  <r>
    <x v="0"/>
    <x v="6"/>
    <x v="2"/>
    <x v="128"/>
    <n v="1758908"/>
    <n v="994"/>
    <n v="46366"/>
    <n v="36396"/>
    <n v="1108866"/>
    <n v="541254"/>
    <n v="25272551"/>
    <n v="0"/>
    <n v="0"/>
    <n v="0"/>
    <n v="0"/>
  </r>
  <r>
    <x v="0"/>
    <x v="6"/>
    <x v="2"/>
    <x v="129"/>
    <n v="1815264"/>
    <n v="1082"/>
    <n v="47448"/>
    <n v="35366"/>
    <n v="1144232"/>
    <n v="531686"/>
    <n v="25804237"/>
    <n v="0"/>
    <n v="0"/>
    <n v="0"/>
    <n v="0"/>
  </r>
  <r>
    <x v="0"/>
    <x v="6"/>
    <x v="2"/>
    <x v="130"/>
    <n v="1875098"/>
    <n v="1164"/>
    <n v="48612"/>
    <n v="41952"/>
    <n v="1186184"/>
    <n v="666316"/>
    <n v="26470553"/>
    <n v="0"/>
    <n v="0"/>
    <n v="0"/>
    <n v="0"/>
  </r>
  <r>
    <x v="0"/>
    <x v="6"/>
    <x v="3"/>
    <x v="131"/>
    <n v="1940312"/>
    <n v="1228"/>
    <n v="49840"/>
    <n v="41292"/>
    <n v="1227476"/>
    <n v="704455"/>
    <n v="27175008"/>
    <n v="0"/>
    <n v="0"/>
    <n v="0"/>
    <n v="0"/>
  </r>
  <r>
    <x v="0"/>
    <x v="6"/>
    <x v="3"/>
    <x v="132"/>
    <n v="2011248"/>
    <n v="1360"/>
    <n v="51200"/>
    <n v="45734"/>
    <n v="1273210"/>
    <n v="714401"/>
    <n v="27889409"/>
    <n v="0"/>
    <n v="0"/>
    <n v="0"/>
    <n v="0"/>
  </r>
  <r>
    <x v="0"/>
    <x v="6"/>
    <x v="3"/>
    <x v="133"/>
    <n v="2080896"/>
    <n v="1352"/>
    <n v="52552"/>
    <n v="34972"/>
    <n v="1308182"/>
    <n v="759439"/>
    <n v="28648848"/>
    <n v="0"/>
    <n v="0"/>
    <n v="0"/>
    <n v="0"/>
  </r>
  <r>
    <x v="0"/>
    <x v="6"/>
    <x v="3"/>
    <x v="134"/>
    <n v="2155718"/>
    <n v="1086"/>
    <n v="53638"/>
    <n v="47164"/>
    <n v="1355346"/>
    <n v="778553"/>
    <n v="29427401"/>
    <n v="0"/>
    <n v="0"/>
    <n v="0"/>
    <n v="0"/>
  </r>
  <r>
    <x v="0"/>
    <x v="6"/>
    <x v="3"/>
    <x v="135"/>
    <n v="2236188"/>
    <n v="1350"/>
    <n v="54988"/>
    <n v="45460"/>
    <n v="1400806"/>
    <n v="654566"/>
    <n v="30081967"/>
    <n v="0"/>
    <n v="0"/>
    <n v="0"/>
    <n v="0"/>
  </r>
  <r>
    <x v="0"/>
    <x v="6"/>
    <x v="3"/>
    <x v="136"/>
    <n v="2309800"/>
    <n v="1192"/>
    <n v="56180"/>
    <n v="48606"/>
    <n v="1449412"/>
    <n v="708451"/>
    <n v="30790418"/>
    <n v="0"/>
    <n v="0"/>
    <n v="0"/>
    <n v="0"/>
  </r>
  <r>
    <x v="0"/>
    <x v="6"/>
    <x v="3"/>
    <x v="137"/>
    <n v="2388140"/>
    <n v="1342"/>
    <n v="57522"/>
    <n v="55178"/>
    <n v="1504590"/>
    <n v="768496"/>
    <n v="31558914"/>
    <n v="0"/>
    <n v="0"/>
    <n v="0"/>
    <n v="0"/>
  </r>
  <r>
    <x v="0"/>
    <x v="6"/>
    <x v="4"/>
    <x v="138"/>
    <n v="2479342"/>
    <n v="2260"/>
    <n v="59782"/>
    <n v="63750"/>
    <n v="1568340"/>
    <n v="806412"/>
    <n v="32365326"/>
    <n v="0"/>
    <n v="0"/>
    <n v="0"/>
    <n v="0"/>
  </r>
  <r>
    <x v="0"/>
    <x v="6"/>
    <x v="4"/>
    <x v="139"/>
    <n v="2576228"/>
    <n v="1510"/>
    <n v="61292"/>
    <n v="66652"/>
    <n v="1634992"/>
    <n v="846826"/>
    <n v="33212152"/>
    <n v="0"/>
    <n v="0"/>
    <n v="0"/>
    <n v="0"/>
  </r>
  <r>
    <x v="0"/>
    <x v="6"/>
    <x v="4"/>
    <x v="140"/>
    <n v="2674004"/>
    <n v="1526"/>
    <n v="62818"/>
    <n v="65028"/>
    <n v="1700020"/>
    <n v="863677"/>
    <n v="34075829"/>
    <n v="0"/>
    <n v="0"/>
    <n v="0"/>
    <n v="0"/>
  </r>
  <r>
    <x v="0"/>
    <x v="6"/>
    <x v="4"/>
    <x v="141"/>
    <n v="2774148"/>
    <n v="1406"/>
    <n v="64224"/>
    <n v="74250"/>
    <n v="1774270"/>
    <n v="955520"/>
    <n v="35031349"/>
    <n v="0"/>
    <n v="0"/>
    <n v="0"/>
    <n v="0"/>
  </r>
  <r>
    <x v="0"/>
    <x v="6"/>
    <x v="4"/>
    <x v="142"/>
    <n v="2872012"/>
    <n v="1408"/>
    <n v="65632"/>
    <n v="63024"/>
    <n v="1837294"/>
    <n v="1001447"/>
    <n v="36032796"/>
    <n v="0"/>
    <n v="0"/>
    <n v="0"/>
    <n v="0"/>
  </r>
  <r>
    <x v="0"/>
    <x v="6"/>
    <x v="4"/>
    <x v="143"/>
    <n v="2964980"/>
    <n v="1284"/>
    <n v="66916"/>
    <n v="68708"/>
    <n v="1906002"/>
    <n v="1023452"/>
    <n v="37056248"/>
    <n v="0"/>
    <n v="0"/>
    <n v="0"/>
    <n v="0"/>
  </r>
  <r>
    <x v="0"/>
    <x v="6"/>
    <x v="4"/>
    <x v="144"/>
    <n v="3064242"/>
    <n v="1548"/>
    <n v="68464"/>
    <n v="71366"/>
    <n v="1977368"/>
    <n v="944078"/>
    <n v="38000326"/>
    <n v="0"/>
    <n v="0"/>
    <n v="0"/>
    <n v="0"/>
  </r>
  <r>
    <x v="0"/>
    <x v="6"/>
    <x v="0"/>
    <x v="145"/>
    <n v="3169200"/>
    <n v="1550"/>
    <n v="70014"/>
    <n v="65772"/>
    <n v="2043140"/>
    <n v="1027633"/>
    <n v="39027959"/>
    <n v="0"/>
    <n v="0"/>
    <n v="0"/>
    <n v="0"/>
  </r>
  <r>
    <x v="0"/>
    <x v="6"/>
    <x v="0"/>
    <x v="146"/>
    <n v="3279136"/>
    <n v="1568"/>
    <n v="71582"/>
    <n v="74850"/>
    <n v="2117990"/>
    <n v="1258972"/>
    <n v="40286931"/>
    <n v="0"/>
    <n v="0"/>
    <n v="0"/>
    <n v="0"/>
  </r>
  <r>
    <x v="0"/>
    <x v="6"/>
    <x v="0"/>
    <x v="147"/>
    <n v="3394108"/>
    <n v="1530"/>
    <n v="73112"/>
    <n v="73108"/>
    <n v="2191098"/>
    <n v="1156170"/>
    <n v="41443101"/>
    <n v="0"/>
    <n v="0"/>
    <n v="0"/>
    <n v="0"/>
  </r>
  <r>
    <x v="0"/>
    <x v="7"/>
    <x v="1"/>
    <x v="148"/>
    <n v="3504342"/>
    <n v="1708"/>
    <n v="74820"/>
    <n v="102736"/>
    <n v="2293834"/>
    <n v="1075152"/>
    <n v="42518253"/>
    <n v="0"/>
    <n v="0"/>
    <n v="0"/>
    <n v="0"/>
  </r>
  <r>
    <x v="0"/>
    <x v="7"/>
    <x v="1"/>
    <x v="149"/>
    <n v="3609686"/>
    <n v="1520"/>
    <n v="76340"/>
    <n v="80710"/>
    <n v="2374544"/>
    <n v="971046"/>
    <n v="43489299"/>
    <n v="0"/>
    <n v="0"/>
    <n v="0"/>
    <n v="0"/>
  </r>
  <r>
    <x v="0"/>
    <x v="7"/>
    <x v="1"/>
    <x v="150"/>
    <n v="3710668"/>
    <n v="1612"/>
    <n v="77952"/>
    <n v="86140"/>
    <n v="2460684"/>
    <n v="1188564"/>
    <n v="44677863"/>
    <n v="0"/>
    <n v="0"/>
    <n v="0"/>
    <n v="0"/>
  </r>
  <r>
    <x v="0"/>
    <x v="7"/>
    <x v="1"/>
    <x v="151"/>
    <n v="3813232"/>
    <n v="1698"/>
    <n v="79650"/>
    <n v="102440"/>
    <n v="2563124"/>
    <n v="1184823"/>
    <n v="45862686"/>
    <n v="0"/>
    <n v="0"/>
    <n v="0"/>
    <n v="0"/>
  </r>
  <r>
    <x v="0"/>
    <x v="7"/>
    <x v="1"/>
    <x v="152"/>
    <n v="3926484"/>
    <n v="1838"/>
    <n v="81488"/>
    <n v="91166"/>
    <n v="2654290"/>
    <n v="1234791"/>
    <n v="47097477"/>
    <n v="0"/>
    <n v="0"/>
    <n v="0"/>
    <n v="0"/>
  </r>
  <r>
    <x v="0"/>
    <x v="7"/>
    <x v="1"/>
    <x v="153"/>
    <n v="4050824"/>
    <n v="1798"/>
    <n v="83286"/>
    <n v="100282"/>
    <n v="2754572"/>
    <n v="1356545"/>
    <n v="48454022"/>
    <n v="0"/>
    <n v="0"/>
    <n v="0"/>
    <n v="0"/>
  </r>
  <r>
    <x v="0"/>
    <x v="7"/>
    <x v="1"/>
    <x v="154"/>
    <n v="4173734"/>
    <n v="1872"/>
    <n v="85158"/>
    <n v="100774"/>
    <n v="2855346"/>
    <n v="1344387"/>
    <n v="49798409"/>
    <n v="0"/>
    <n v="0"/>
    <n v="0"/>
    <n v="0"/>
  </r>
  <r>
    <x v="0"/>
    <x v="7"/>
    <x v="2"/>
    <x v="155"/>
    <n v="4304046"/>
    <n v="1750"/>
    <n v="86908"/>
    <n v="104270"/>
    <n v="2959616"/>
    <n v="1475801"/>
    <n v="51274210"/>
    <n v="0"/>
    <n v="0"/>
    <n v="0"/>
    <n v="0"/>
  </r>
  <r>
    <x v="0"/>
    <x v="7"/>
    <x v="2"/>
    <x v="156"/>
    <n v="4428280"/>
    <n v="2026"/>
    <n v="88934"/>
    <n v="108948"/>
    <n v="3068564"/>
    <n v="1201940"/>
    <n v="52476150"/>
    <n v="0"/>
    <n v="0"/>
    <n v="0"/>
    <n v="0"/>
  </r>
  <r>
    <x v="0"/>
    <x v="7"/>
    <x v="2"/>
    <x v="157"/>
    <n v="4534312"/>
    <n v="1774"/>
    <n v="90708"/>
    <n v="94724"/>
    <n v="3163288"/>
    <n v="1323804"/>
    <n v="53799954"/>
    <n v="0"/>
    <n v="0"/>
    <n v="0"/>
    <n v="0"/>
  </r>
  <r>
    <x v="0"/>
    <x v="7"/>
    <x v="2"/>
    <x v="158"/>
    <n v="4656816"/>
    <n v="1670"/>
    <n v="92378"/>
    <n v="112922"/>
    <n v="3276210"/>
    <n v="1498659"/>
    <n v="55298613"/>
    <n v="0"/>
    <n v="0"/>
    <n v="0"/>
    <n v="0"/>
  </r>
  <r>
    <x v="0"/>
    <x v="7"/>
    <x v="2"/>
    <x v="159"/>
    <n v="4790948"/>
    <n v="1900"/>
    <n v="94278"/>
    <n v="115518"/>
    <n v="3391728"/>
    <n v="1732736"/>
    <n v="57031349"/>
    <n v="0"/>
    <n v="0"/>
    <n v="0"/>
    <n v="0"/>
  </r>
  <r>
    <x v="0"/>
    <x v="7"/>
    <x v="2"/>
    <x v="160"/>
    <n v="4919230"/>
    <n v="2012"/>
    <n v="96290"/>
    <n v="109552"/>
    <n v="3501280"/>
    <n v="1664247"/>
    <n v="58695596"/>
    <n v="0"/>
    <n v="0"/>
    <n v="0"/>
    <n v="0"/>
  </r>
  <r>
    <x v="0"/>
    <x v="7"/>
    <x v="2"/>
    <x v="161"/>
    <n v="5050450"/>
    <n v="1978"/>
    <n v="98268"/>
    <n v="113840"/>
    <n v="3615120"/>
    <n v="1743109"/>
    <n v="60438705"/>
    <n v="0"/>
    <n v="0"/>
    <n v="0"/>
    <n v="0"/>
  </r>
  <r>
    <x v="0"/>
    <x v="7"/>
    <x v="3"/>
    <x v="162"/>
    <n v="5178422"/>
    <n v="1904"/>
    <n v="100172"/>
    <n v="106232"/>
    <n v="3721352"/>
    <n v="1554154"/>
    <n v="61992859"/>
    <n v="0"/>
    <n v="0"/>
    <n v="0"/>
    <n v="0"/>
  </r>
  <r>
    <x v="0"/>
    <x v="7"/>
    <x v="3"/>
    <x v="163"/>
    <n v="5294614"/>
    <n v="1904"/>
    <n v="102076"/>
    <n v="114808"/>
    <n v="3836160"/>
    <n v="1411290"/>
    <n v="63404149"/>
    <n v="0"/>
    <n v="0"/>
    <n v="0"/>
    <n v="0"/>
  </r>
  <r>
    <x v="0"/>
    <x v="7"/>
    <x v="3"/>
    <x v="164"/>
    <n v="5403210"/>
    <n v="1760"/>
    <n v="103836"/>
    <n v="116344"/>
    <n v="3952504"/>
    <n v="1621330"/>
    <n v="65025479"/>
    <n v="0"/>
    <n v="0"/>
    <n v="0"/>
    <n v="0"/>
  </r>
  <r>
    <x v="0"/>
    <x v="7"/>
    <x v="3"/>
    <x v="165"/>
    <n v="5533258"/>
    <n v="2198"/>
    <n v="106034"/>
    <n v="120910"/>
    <n v="4073414"/>
    <n v="1670001"/>
    <n v="66695480"/>
    <n v="0"/>
    <n v="0"/>
    <n v="0"/>
    <n v="0"/>
  </r>
  <r>
    <x v="0"/>
    <x v="7"/>
    <x v="3"/>
    <x v="166"/>
    <n v="5671650"/>
    <n v="1958"/>
    <n v="107992"/>
    <n v="118730"/>
    <n v="4192144"/>
    <n v="1821066"/>
    <n v="68516546"/>
    <n v="0"/>
    <n v="0"/>
    <n v="0"/>
    <n v="0"/>
  </r>
  <r>
    <x v="0"/>
    <x v="7"/>
    <x v="3"/>
    <x v="167"/>
    <n v="5808686"/>
    <n v="1962"/>
    <n v="109954"/>
    <n v="123746"/>
    <n v="4315890"/>
    <n v="1711390"/>
    <n v="70227936"/>
    <n v="0"/>
    <n v="0"/>
    <n v="0"/>
    <n v="0"/>
  </r>
  <r>
    <x v="0"/>
    <x v="7"/>
    <x v="3"/>
    <x v="168"/>
    <n v="5946744"/>
    <n v="1906"/>
    <n v="111860"/>
    <n v="125716"/>
    <n v="4441606"/>
    <n v="1978145"/>
    <n v="72206081"/>
    <n v="0"/>
    <n v="0"/>
    <n v="0"/>
    <n v="0"/>
  </r>
  <r>
    <x v="0"/>
    <x v="7"/>
    <x v="4"/>
    <x v="169"/>
    <n v="6086878"/>
    <n v="1836"/>
    <n v="113696"/>
    <n v="118202"/>
    <n v="4559808"/>
    <n v="1757100"/>
    <n v="73963181"/>
    <n v="0"/>
    <n v="0"/>
    <n v="0"/>
    <n v="0"/>
  </r>
  <r>
    <x v="0"/>
    <x v="7"/>
    <x v="4"/>
    <x v="170"/>
    <n v="6210376"/>
    <n v="1692"/>
    <n v="115388"/>
    <n v="113792"/>
    <n v="4673600"/>
    <n v="1471784"/>
    <n v="75434965"/>
    <n v="0"/>
    <n v="0"/>
    <n v="0"/>
    <n v="0"/>
  </r>
  <r>
    <x v="0"/>
    <x v="7"/>
    <x v="4"/>
    <x v="171"/>
    <n v="6329768"/>
    <n v="1708"/>
    <n v="117096"/>
    <n v="132610"/>
    <n v="4806210"/>
    <n v="1709980"/>
    <n v="77144945"/>
    <n v="0"/>
    <n v="0"/>
    <n v="0"/>
    <n v="0"/>
  </r>
  <r>
    <x v="0"/>
    <x v="7"/>
    <x v="4"/>
    <x v="172"/>
    <n v="6463514"/>
    <n v="2132"/>
    <n v="119228"/>
    <n v="128302"/>
    <n v="4934512"/>
    <n v="1738611"/>
    <n v="78883556"/>
    <n v="0"/>
    <n v="0"/>
    <n v="0"/>
    <n v="0"/>
  </r>
  <r>
    <x v="0"/>
    <x v="7"/>
    <x v="4"/>
    <x v="173"/>
    <n v="6615504"/>
    <n v="2034"/>
    <n v="121262"/>
    <n v="112382"/>
    <n v="5046894"/>
    <n v="2010490"/>
    <n v="80894046"/>
    <n v="0"/>
    <n v="0"/>
    <n v="0"/>
    <n v="0"/>
  </r>
  <r>
    <x v="0"/>
    <x v="7"/>
    <x v="4"/>
    <x v="174"/>
    <n v="6769158"/>
    <n v="2132"/>
    <n v="123394"/>
    <n v="119240"/>
    <n v="5166134"/>
    <n v="1960294"/>
    <n v="82854340"/>
    <n v="0"/>
    <n v="0"/>
    <n v="0"/>
    <n v="0"/>
  </r>
  <r>
    <x v="0"/>
    <x v="7"/>
    <x v="4"/>
    <x v="175"/>
    <n v="6922472"/>
    <n v="2038"/>
    <n v="125432"/>
    <n v="128950"/>
    <n v="5295084"/>
    <n v="1968078"/>
    <n v="84822418"/>
    <n v="0"/>
    <n v="0"/>
    <n v="0"/>
    <n v="0"/>
  </r>
  <r>
    <x v="0"/>
    <x v="7"/>
    <x v="0"/>
    <x v="176"/>
    <n v="7079430"/>
    <n v="1886"/>
    <n v="127318"/>
    <n v="129964"/>
    <n v="5425048"/>
    <n v="2118903"/>
    <n v="86941321"/>
    <n v="0"/>
    <n v="0"/>
    <n v="0"/>
    <n v="0"/>
  </r>
  <r>
    <x v="0"/>
    <x v="7"/>
    <x v="0"/>
    <x v="177"/>
    <n v="7238352"/>
    <n v="1920"/>
    <n v="129238"/>
    <n v="120844"/>
    <n v="5545892"/>
    <n v="1872952"/>
    <n v="88814273"/>
    <n v="0"/>
    <n v="0"/>
    <n v="0"/>
    <n v="0"/>
  </r>
  <r>
    <x v="0"/>
    <x v="7"/>
    <x v="0"/>
    <x v="178"/>
    <n v="7375884"/>
    <n v="1632"/>
    <n v="130870"/>
    <n v="128870"/>
    <n v="5674762"/>
    <n v="2033164"/>
    <n v="90847437"/>
    <n v="0"/>
    <n v="0"/>
    <n v="0"/>
    <n v="0"/>
  </r>
  <r>
    <x v="0"/>
    <x v="8"/>
    <x v="1"/>
    <x v="179"/>
    <n v="7532220"/>
    <n v="2054"/>
    <n v="132924"/>
    <n v="124294"/>
    <n v="5799056"/>
    <n v="2053776"/>
    <n v="92901213"/>
    <n v="0"/>
    <n v="0"/>
    <n v="0"/>
    <n v="0"/>
  </r>
  <r>
    <x v="0"/>
    <x v="8"/>
    <x v="1"/>
    <x v="180"/>
    <n v="7697950"/>
    <n v="2052"/>
    <n v="134976"/>
    <n v="135752"/>
    <n v="5934808"/>
    <n v="2234482"/>
    <n v="95135695"/>
    <n v="0"/>
    <n v="0"/>
    <n v="0"/>
    <n v="0"/>
  </r>
  <r>
    <x v="0"/>
    <x v="8"/>
    <x v="1"/>
    <x v="181"/>
    <n v="7866268"/>
    <n v="2166"/>
    <n v="137142"/>
    <n v="135020"/>
    <n v="6069828"/>
    <n v="2295337"/>
    <n v="97431032"/>
    <n v="0"/>
    <n v="0"/>
    <n v="0"/>
    <n v="0"/>
  </r>
  <r>
    <x v="0"/>
    <x v="8"/>
    <x v="1"/>
    <x v="182"/>
    <n v="8040482"/>
    <n v="2132"/>
    <n v="139274"/>
    <n v="139208"/>
    <n v="6209036"/>
    <n v="2204052"/>
    <n v="99635084"/>
    <n v="0"/>
    <n v="0"/>
    <n v="0"/>
    <n v="0"/>
  </r>
  <r>
    <x v="0"/>
    <x v="8"/>
    <x v="1"/>
    <x v="183"/>
    <n v="8221694"/>
    <n v="2088"/>
    <n v="141362"/>
    <n v="146330"/>
    <n v="6355366"/>
    <n v="2271104"/>
    <n v="101906188"/>
    <n v="0"/>
    <n v="0"/>
    <n v="0"/>
    <n v="0"/>
  </r>
  <r>
    <x v="0"/>
    <x v="8"/>
    <x v="1"/>
    <x v="184"/>
    <n v="8405144"/>
    <n v="2010"/>
    <n v="143372"/>
    <n v="139260"/>
    <n v="6494626"/>
    <n v="1877011"/>
    <n v="103783199"/>
    <n v="0"/>
    <n v="0"/>
    <n v="0"/>
    <n v="0"/>
  </r>
  <r>
    <x v="0"/>
    <x v="8"/>
    <x v="1"/>
    <x v="185"/>
    <n v="8555174"/>
    <n v="2258"/>
    <n v="145630"/>
    <n v="148232"/>
    <n v="6642858"/>
    <n v="2056518"/>
    <n v="105839717"/>
    <n v="0"/>
    <n v="0"/>
    <n v="0"/>
    <n v="0"/>
  </r>
  <r>
    <x v="0"/>
    <x v="8"/>
    <x v="2"/>
    <x v="186"/>
    <n v="8734884"/>
    <n v="2214"/>
    <n v="147844"/>
    <n v="149216"/>
    <n v="6792074"/>
    <n v="2360944"/>
    <n v="108200661"/>
    <n v="0"/>
    <n v="0"/>
    <n v="0"/>
    <n v="0"/>
  </r>
  <r>
    <x v="0"/>
    <x v="8"/>
    <x v="2"/>
    <x v="187"/>
    <n v="8925956"/>
    <n v="2336"/>
    <n v="150180"/>
    <n v="146124"/>
    <n v="6938198"/>
    <n v="2299719"/>
    <n v="110500380"/>
    <n v="0"/>
    <n v="0"/>
    <n v="0"/>
    <n v="0"/>
  </r>
  <r>
    <x v="0"/>
    <x v="8"/>
    <x v="2"/>
    <x v="188"/>
    <n v="9119480"/>
    <n v="2426"/>
    <n v="152606"/>
    <n v="141808"/>
    <n v="7080006"/>
    <n v="2305022"/>
    <n v="112805402"/>
    <n v="0"/>
    <n v="0"/>
    <n v="0"/>
    <n v="0"/>
  </r>
  <r>
    <x v="0"/>
    <x v="8"/>
    <x v="2"/>
    <x v="189"/>
    <n v="9314790"/>
    <n v="2404"/>
    <n v="155010"/>
    <n v="162912"/>
    <n v="7242918"/>
    <n v="2246284"/>
    <n v="115051686"/>
    <n v="0"/>
    <n v="0"/>
    <n v="0"/>
    <n v="0"/>
  </r>
  <r>
    <x v="0"/>
    <x v="8"/>
    <x v="2"/>
    <x v="190"/>
    <n v="9503618"/>
    <n v="2222"/>
    <n v="157232"/>
    <n v="155724"/>
    <n v="7398642"/>
    <n v="2239245"/>
    <n v="117290931"/>
    <n v="0"/>
    <n v="0"/>
    <n v="0"/>
    <n v="0"/>
  </r>
  <r>
    <x v="0"/>
    <x v="8"/>
    <x v="2"/>
    <x v="191"/>
    <n v="9690058"/>
    <n v="2280"/>
    <n v="159512"/>
    <n v="155496"/>
    <n v="7554138"/>
    <n v="2095080"/>
    <n v="119386011"/>
    <n v="0"/>
    <n v="0"/>
    <n v="0"/>
    <n v="0"/>
  </r>
  <r>
    <x v="0"/>
    <x v="8"/>
    <x v="2"/>
    <x v="192"/>
    <n v="9853876"/>
    <n v="2108"/>
    <n v="161620"/>
    <n v="158416"/>
    <n v="7712554"/>
    <n v="2040693"/>
    <n v="121426704"/>
    <n v="0"/>
    <n v="0"/>
    <n v="0"/>
    <n v="0"/>
  </r>
  <r>
    <x v="0"/>
    <x v="8"/>
    <x v="3"/>
    <x v="193"/>
    <n v="10036070"/>
    <n v="2562"/>
    <n v="164182"/>
    <n v="165708"/>
    <n v="7878262"/>
    <n v="2293208"/>
    <n v="123719912"/>
    <n v="0"/>
    <n v="0"/>
    <n v="0"/>
    <n v="0"/>
  </r>
  <r>
    <x v="0"/>
    <x v="8"/>
    <x v="3"/>
    <x v="194"/>
    <n v="10231790"/>
    <n v="2280"/>
    <n v="166462"/>
    <n v="165848"/>
    <n v="8044110"/>
    <n v="2369168"/>
    <n v="126089080"/>
    <n v="0"/>
    <n v="0"/>
    <n v="0"/>
    <n v="0"/>
  </r>
  <r>
    <x v="0"/>
    <x v="8"/>
    <x v="3"/>
    <x v="195"/>
    <n v="10425364"/>
    <n v="2350"/>
    <n v="168812"/>
    <n v="175576"/>
    <n v="8219686"/>
    <n v="2207808"/>
    <n v="128296888"/>
    <n v="0"/>
    <n v="0"/>
    <n v="0"/>
    <n v="0"/>
  </r>
  <r>
    <x v="0"/>
    <x v="8"/>
    <x v="3"/>
    <x v="196"/>
    <n v="10611310"/>
    <n v="2442"/>
    <n v="171254"/>
    <n v="191030"/>
    <n v="8410716"/>
    <n v="2038126"/>
    <n v="130335014"/>
    <n v="0"/>
    <n v="0"/>
    <n v="0"/>
    <n v="0"/>
  </r>
  <r>
    <x v="0"/>
    <x v="8"/>
    <x v="3"/>
    <x v="197"/>
    <n v="10796458"/>
    <n v="2298"/>
    <n v="173552"/>
    <n v="188778"/>
    <n v="8599494"/>
    <n v="2382864"/>
    <n v="132717878"/>
    <n v="0"/>
    <n v="0"/>
    <n v="0"/>
    <n v="0"/>
  </r>
  <r>
    <x v="0"/>
    <x v="8"/>
    <x v="3"/>
    <x v="198"/>
    <n v="10971248"/>
    <n v="2270"/>
    <n v="175822"/>
    <n v="185852"/>
    <n v="8785346"/>
    <n v="1962658"/>
    <n v="134680536"/>
    <n v="0"/>
    <n v="0"/>
    <n v="0"/>
    <n v="0"/>
  </r>
  <r>
    <x v="0"/>
    <x v="8"/>
    <x v="3"/>
    <x v="199"/>
    <n v="11120234"/>
    <n v="2112"/>
    <n v="177934"/>
    <n v="204150"/>
    <n v="8989496"/>
    <n v="1923803"/>
    <n v="136604339"/>
    <n v="0"/>
    <n v="0"/>
    <n v="0"/>
    <n v="0"/>
  </r>
  <r>
    <x v="0"/>
    <x v="8"/>
    <x v="4"/>
    <x v="200"/>
    <n v="11286958"/>
    <n v="2170"/>
    <n v="180104"/>
    <n v="179314"/>
    <n v="9168810"/>
    <n v="2188114"/>
    <n v="138792453"/>
    <n v="0"/>
    <n v="0"/>
    <n v="0"/>
    <n v="0"/>
  </r>
  <r>
    <x v="0"/>
    <x v="8"/>
    <x v="4"/>
    <x v="201"/>
    <n v="11460364"/>
    <n v="2246"/>
    <n v="182350"/>
    <n v="174918"/>
    <n v="9343728"/>
    <n v="2393047"/>
    <n v="141185500"/>
    <n v="0"/>
    <n v="0"/>
    <n v="0"/>
    <n v="0"/>
  </r>
  <r>
    <x v="0"/>
    <x v="8"/>
    <x v="4"/>
    <x v="202"/>
    <n v="11632206"/>
    <n v="2288"/>
    <n v="184638"/>
    <n v="162284"/>
    <n v="9506012"/>
    <n v="2708146"/>
    <n v="143893646"/>
    <n v="0"/>
    <n v="0"/>
    <n v="0"/>
    <n v="0"/>
  </r>
  <r>
    <x v="0"/>
    <x v="8"/>
    <x v="4"/>
    <x v="203"/>
    <n v="11803640"/>
    <n v="2186"/>
    <n v="186824"/>
    <n v="186662"/>
    <n v="9692674"/>
    <n v="2568006"/>
    <n v="146461652"/>
    <n v="0"/>
    <n v="0"/>
    <n v="0"/>
    <n v="0"/>
  </r>
  <r>
    <x v="0"/>
    <x v="8"/>
    <x v="4"/>
    <x v="204"/>
    <n v="11981158"/>
    <n v="2248"/>
    <n v="189072"/>
    <n v="184730"/>
    <n v="9877404"/>
    <n v="2221576"/>
    <n v="148683228"/>
    <n v="0"/>
    <n v="0"/>
    <n v="0"/>
    <n v="0"/>
  </r>
  <r>
    <x v="0"/>
    <x v="8"/>
    <x v="4"/>
    <x v="205"/>
    <n v="12146698"/>
    <n v="2080"/>
    <n v="191152"/>
    <n v="149382"/>
    <n v="10026786"/>
    <n v="1956156"/>
    <n v="150639384"/>
    <n v="0"/>
    <n v="0"/>
    <n v="0"/>
    <n v="0"/>
  </r>
  <r>
    <x v="0"/>
    <x v="8"/>
    <x v="4"/>
    <x v="206"/>
    <n v="12286036"/>
    <n v="1550"/>
    <n v="192702"/>
    <n v="170396"/>
    <n v="10197182"/>
    <n v="2312203"/>
    <n v="152951587"/>
    <n v="0"/>
    <n v="0"/>
    <n v="0"/>
    <n v="0"/>
  </r>
  <r>
    <x v="0"/>
    <x v="8"/>
    <x v="0"/>
    <x v="207"/>
    <n v="12447036"/>
    <n v="2356"/>
    <n v="195058"/>
    <n v="172300"/>
    <n v="10369482"/>
    <n v="2385933"/>
    <n v="155337520"/>
    <n v="0"/>
    <n v="0"/>
    <n v="0"/>
    <n v="0"/>
  </r>
  <r>
    <x v="0"/>
    <x v="8"/>
    <x v="0"/>
    <x v="208"/>
    <n v="12620532"/>
    <n v="2358"/>
    <n v="197416"/>
    <n v="170548"/>
    <n v="10540030"/>
    <n v="2758124"/>
    <n v="158095644"/>
    <n v="0"/>
    <n v="0"/>
    <n v="0"/>
    <n v="0"/>
  </r>
  <r>
    <x v="0"/>
    <x v="9"/>
    <x v="1"/>
    <x v="209"/>
    <n v="12784102"/>
    <n v="2198"/>
    <n v="199614"/>
    <n v="157462"/>
    <n v="10697492"/>
    <n v="2305856"/>
    <n v="160401500"/>
    <n v="0"/>
    <n v="0"/>
    <n v="0"/>
    <n v="0"/>
  </r>
  <r>
    <x v="0"/>
    <x v="9"/>
    <x v="1"/>
    <x v="210"/>
    <n v="12943872"/>
    <n v="2136"/>
    <n v="201750"/>
    <n v="152680"/>
    <n v="10850172"/>
    <n v="2311147"/>
    <n v="162712647"/>
    <n v="0"/>
    <n v="0"/>
    <n v="0"/>
    <n v="0"/>
  </r>
  <r>
    <x v="0"/>
    <x v="9"/>
    <x v="1"/>
    <x v="211"/>
    <n v="13094830"/>
    <n v="1874"/>
    <n v="203624"/>
    <n v="163310"/>
    <n v="11013482"/>
    <n v="2223859"/>
    <n v="164936506"/>
    <n v="0"/>
    <n v="0"/>
    <n v="0"/>
    <n v="0"/>
  </r>
  <r>
    <x v="0"/>
    <x v="9"/>
    <x v="1"/>
    <x v="212"/>
    <n v="13244370"/>
    <n v="1806"/>
    <n v="205430"/>
    <n v="153430"/>
    <n v="11166912"/>
    <n v="2147263"/>
    <n v="167083769"/>
    <n v="0"/>
    <n v="0"/>
    <n v="0"/>
    <n v="0"/>
  </r>
  <r>
    <x v="0"/>
    <x v="9"/>
    <x v="1"/>
    <x v="213"/>
    <n v="13364630"/>
    <n v="1772"/>
    <n v="207202"/>
    <n v="151714"/>
    <n v="11318626"/>
    <n v="2044472"/>
    <n v="169128241"/>
    <n v="0"/>
    <n v="0"/>
    <n v="0"/>
    <n v="0"/>
  </r>
  <r>
    <x v="0"/>
    <x v="9"/>
    <x v="1"/>
    <x v="214"/>
    <n v="13508368"/>
    <n v="1980"/>
    <n v="209182"/>
    <n v="163890"/>
    <n v="11482516"/>
    <n v="2346738"/>
    <n v="171474979"/>
    <n v="0"/>
    <n v="0"/>
    <n v="0"/>
    <n v="0"/>
  </r>
  <r>
    <x v="0"/>
    <x v="9"/>
    <x v="1"/>
    <x v="215"/>
    <n v="13665986"/>
    <n v="1926"/>
    <n v="211108"/>
    <n v="166420"/>
    <n v="11648936"/>
    <n v="2384716"/>
    <n v="173859695"/>
    <n v="0"/>
    <n v="0"/>
    <n v="0"/>
    <n v="0"/>
  </r>
  <r>
    <x v="0"/>
    <x v="9"/>
    <x v="2"/>
    <x v="216"/>
    <n v="13807582"/>
    <n v="1934"/>
    <n v="213042"/>
    <n v="157490"/>
    <n v="11806426"/>
    <n v="2365563"/>
    <n v="176225258"/>
    <n v="0"/>
    <n v="0"/>
    <n v="0"/>
    <n v="0"/>
  </r>
  <r>
    <x v="0"/>
    <x v="9"/>
    <x v="2"/>
    <x v="217"/>
    <n v="13954192"/>
    <n v="1858"/>
    <n v="214900"/>
    <n v="165256"/>
    <n v="11971682"/>
    <n v="2379025"/>
    <n v="178604283"/>
    <n v="0"/>
    <n v="0"/>
    <n v="0"/>
    <n v="0"/>
  </r>
  <r>
    <x v="0"/>
    <x v="9"/>
    <x v="2"/>
    <x v="218"/>
    <n v="14103028"/>
    <n v="1842"/>
    <n v="216742"/>
    <n v="178048"/>
    <n v="12149730"/>
    <n v="2297584"/>
    <n v="180901867"/>
    <n v="0"/>
    <n v="0"/>
    <n v="0"/>
    <n v="0"/>
  </r>
  <r>
    <x v="0"/>
    <x v="9"/>
    <x v="2"/>
    <x v="219"/>
    <n v="14238606"/>
    <n v="1626"/>
    <n v="218368"/>
    <n v="143130"/>
    <n v="12292860"/>
    <n v="2102667"/>
    <n v="183004534"/>
    <n v="0"/>
    <n v="0"/>
    <n v="0"/>
    <n v="0"/>
  </r>
  <r>
    <x v="0"/>
    <x v="9"/>
    <x v="2"/>
    <x v="220"/>
    <n v="14347130"/>
    <n v="1420"/>
    <n v="219788"/>
    <n v="156730"/>
    <n v="12449590"/>
    <n v="2104207"/>
    <n v="185108741"/>
    <n v="0"/>
    <n v="0"/>
    <n v="0"/>
    <n v="0"/>
  </r>
  <r>
    <x v="0"/>
    <x v="9"/>
    <x v="2"/>
    <x v="221"/>
    <n v="14474564"/>
    <n v="1454"/>
    <n v="221242"/>
    <n v="148158"/>
    <n v="12597748"/>
    <n v="2343245"/>
    <n v="187451986"/>
    <n v="0"/>
    <n v="0"/>
    <n v="0"/>
    <n v="0"/>
  </r>
  <r>
    <x v="0"/>
    <x v="9"/>
    <x v="2"/>
    <x v="222"/>
    <n v="14610186"/>
    <n v="1380"/>
    <n v="222622"/>
    <n v="163164"/>
    <n v="12760912"/>
    <n v="2396607"/>
    <n v="189848593"/>
    <n v="0"/>
    <n v="0"/>
    <n v="0"/>
    <n v="0"/>
  </r>
  <r>
    <x v="0"/>
    <x v="9"/>
    <x v="3"/>
    <x v="223"/>
    <n v="14737068"/>
    <n v="1764"/>
    <n v="224386"/>
    <n v="141584"/>
    <n v="12902496"/>
    <n v="2168358"/>
    <n v="192016951"/>
    <n v="0"/>
    <n v="0"/>
    <n v="0"/>
    <n v="0"/>
  </r>
  <r>
    <x v="0"/>
    <x v="9"/>
    <x v="3"/>
    <x v="224"/>
    <n v="14861676"/>
    <n v="1680"/>
    <n v="226066"/>
    <n v="141136"/>
    <n v="13043632"/>
    <n v="2172078"/>
    <n v="194189029"/>
    <n v="0"/>
    <n v="0"/>
    <n v="0"/>
    <n v="0"/>
  </r>
  <r>
    <x v="0"/>
    <x v="9"/>
    <x v="3"/>
    <x v="225"/>
    <n v="14985462"/>
    <n v="2064"/>
    <n v="228130"/>
    <n v="145166"/>
    <n v="13188798"/>
    <n v="2117397"/>
    <n v="196306426"/>
    <n v="0"/>
    <n v="0"/>
    <n v="0"/>
    <n v="0"/>
  </r>
  <r>
    <x v="0"/>
    <x v="9"/>
    <x v="3"/>
    <x v="226"/>
    <n v="15098500"/>
    <n v="1164"/>
    <n v="229294"/>
    <n v="132836"/>
    <n v="13321634"/>
    <n v="1954413"/>
    <n v="198260839"/>
    <n v="0"/>
    <n v="0"/>
    <n v="0"/>
    <n v="0"/>
  </r>
  <r>
    <x v="0"/>
    <x v="9"/>
    <x v="3"/>
    <x v="227"/>
    <n v="15189512"/>
    <n v="1178"/>
    <n v="230472"/>
    <n v="139600"/>
    <n v="13461234"/>
    <n v="1993644"/>
    <n v="200254483"/>
    <n v="0"/>
    <n v="0"/>
    <n v="0"/>
    <n v="0"/>
  </r>
  <r>
    <x v="0"/>
    <x v="9"/>
    <x v="3"/>
    <x v="228"/>
    <n v="15298208"/>
    <n v="1428"/>
    <n v="231900"/>
    <n v="123656"/>
    <n v="13584890"/>
    <n v="2212563"/>
    <n v="202467046"/>
    <n v="0"/>
    <n v="0"/>
    <n v="0"/>
    <n v="0"/>
  </r>
  <r>
    <x v="0"/>
    <x v="9"/>
    <x v="3"/>
    <x v="229"/>
    <n v="15410736"/>
    <n v="1402"/>
    <n v="233302"/>
    <n v="159122"/>
    <n v="13744012"/>
    <n v="2702058"/>
    <n v="205169104"/>
    <n v="0"/>
    <n v="0"/>
    <n v="0"/>
    <n v="0"/>
  </r>
  <r>
    <x v="0"/>
    <x v="9"/>
    <x v="4"/>
    <x v="230"/>
    <n v="15519478"/>
    <n v="1372"/>
    <n v="234674"/>
    <n v="149138"/>
    <n v="13893150"/>
    <n v="2626437"/>
    <n v="207795541"/>
    <n v="0"/>
    <n v="0"/>
    <n v="0"/>
    <n v="0"/>
  </r>
  <r>
    <x v="0"/>
    <x v="9"/>
    <x v="4"/>
    <x v="231"/>
    <n v="15627340"/>
    <n v="1310"/>
    <n v="235984"/>
    <n v="133988"/>
    <n v="14027138"/>
    <n v="2465554"/>
    <n v="210261095"/>
    <n v="0"/>
    <n v="0"/>
    <n v="0"/>
    <n v="0"/>
  </r>
  <r>
    <x v="0"/>
    <x v="9"/>
    <x v="4"/>
    <x v="232"/>
    <n v="15728072"/>
    <n v="1156"/>
    <n v="237140"/>
    <n v="124540"/>
    <n v="14151678"/>
    <n v="2292866"/>
    <n v="212553961"/>
    <n v="0"/>
    <n v="0"/>
    <n v="0"/>
    <n v="0"/>
  </r>
  <r>
    <x v="0"/>
    <x v="9"/>
    <x v="4"/>
    <x v="233"/>
    <n v="15819916"/>
    <n v="966"/>
    <n v="238106"/>
    <n v="118608"/>
    <n v="14270286"/>
    <n v="1944306"/>
    <n v="214498267"/>
    <n v="0"/>
    <n v="0"/>
    <n v="0"/>
    <n v="0"/>
  </r>
  <r>
    <x v="0"/>
    <x v="9"/>
    <x v="4"/>
    <x v="234"/>
    <n v="15892124"/>
    <n v="982"/>
    <n v="239088"/>
    <n v="127746"/>
    <n v="14398032"/>
    <n v="1788912"/>
    <n v="216287179"/>
    <n v="0"/>
    <n v="0"/>
    <n v="0"/>
    <n v="0"/>
  </r>
  <r>
    <x v="0"/>
    <x v="9"/>
    <x v="4"/>
    <x v="235"/>
    <n v="15978196"/>
    <n v="1022"/>
    <n v="240110"/>
    <n v="116858"/>
    <n v="14514890"/>
    <n v="2068378"/>
    <n v="218355557"/>
    <n v="0"/>
    <n v="0"/>
    <n v="0"/>
    <n v="0"/>
  </r>
  <r>
    <x v="0"/>
    <x v="9"/>
    <x v="4"/>
    <x v="236"/>
    <n v="16078572"/>
    <n v="1030"/>
    <n v="241140"/>
    <n v="113188"/>
    <n v="14628078"/>
    <n v="2217895"/>
    <n v="220573452"/>
    <n v="0"/>
    <n v="0"/>
    <n v="0"/>
    <n v="0"/>
  </r>
  <r>
    <x v="0"/>
    <x v="9"/>
    <x v="0"/>
    <x v="237"/>
    <n v="16176102"/>
    <n v="1124"/>
    <n v="242264"/>
    <n v="115734"/>
    <n v="14743812"/>
    <n v="2308243"/>
    <n v="222881695"/>
    <n v="0"/>
    <n v="0"/>
    <n v="0"/>
    <n v="0"/>
  </r>
  <r>
    <x v="0"/>
    <x v="9"/>
    <x v="0"/>
    <x v="238"/>
    <n v="16272336"/>
    <n v="1100"/>
    <n v="243364"/>
    <n v="118010"/>
    <n v="14861822"/>
    <n v="2192863"/>
    <n v="225074558"/>
    <n v="0"/>
    <n v="0"/>
    <n v="0"/>
    <n v="0"/>
  </r>
  <r>
    <x v="0"/>
    <x v="9"/>
    <x v="0"/>
    <x v="239"/>
    <n v="16366792"/>
    <n v="938"/>
    <n v="244302"/>
    <n v="117364"/>
    <n v="14979186"/>
    <n v="2263727"/>
    <n v="227338285"/>
    <n v="0"/>
    <n v="0"/>
    <n v="0"/>
    <n v="0"/>
  </r>
  <r>
    <x v="0"/>
    <x v="10"/>
    <x v="1"/>
    <x v="240"/>
    <n v="16458648"/>
    <n v="982"/>
    <n v="245284"/>
    <n v="106624"/>
    <n v="15085810"/>
    <n v="1955682"/>
    <n v="229293967"/>
    <n v="0"/>
    <n v="0"/>
    <n v="0"/>
    <n v="0"/>
  </r>
  <r>
    <x v="0"/>
    <x v="10"/>
    <x v="1"/>
    <x v="241"/>
    <n v="16533832"/>
    <n v="996"/>
    <n v="246280"/>
    <n v="117048"/>
    <n v="15202858"/>
    <n v="1978837"/>
    <n v="231272804"/>
    <n v="0"/>
    <n v="0"/>
    <n v="0"/>
    <n v="0"/>
  </r>
  <r>
    <x v="0"/>
    <x v="10"/>
    <x v="1"/>
    <x v="242"/>
    <n v="16625886"/>
    <n v="1020"/>
    <n v="247300"/>
    <n v="106656"/>
    <n v="15309514"/>
    <n v="2358956"/>
    <n v="233631760"/>
    <n v="0"/>
    <n v="0"/>
    <n v="0"/>
    <n v="0"/>
  </r>
  <r>
    <x v="0"/>
    <x v="10"/>
    <x v="1"/>
    <x v="243"/>
    <n v="16726816"/>
    <n v="1414"/>
    <n v="248714"/>
    <n v="111746"/>
    <n v="15421260"/>
    <n v="2371643"/>
    <n v="236003403"/>
    <n v="0"/>
    <n v="0"/>
    <n v="0"/>
    <n v="0"/>
  </r>
  <r>
    <x v="0"/>
    <x v="10"/>
    <x v="1"/>
    <x v="244"/>
    <n v="16822072"/>
    <n v="1344"/>
    <n v="250058"/>
    <n v="108266"/>
    <n v="15529526"/>
    <n v="2386685"/>
    <n v="238390088"/>
    <n v="0"/>
    <n v="0"/>
    <n v="0"/>
    <n v="0"/>
  </r>
  <r>
    <x v="0"/>
    <x v="10"/>
    <x v="1"/>
    <x v="245"/>
    <n v="16922790"/>
    <n v="1154"/>
    <n v="251212"/>
    <n v="107984"/>
    <n v="15637510"/>
    <n v="2311644"/>
    <n v="240701732"/>
    <n v="0"/>
    <n v="0"/>
    <n v="0"/>
    <n v="0"/>
  </r>
  <r>
    <x v="0"/>
    <x v="10"/>
    <x v="1"/>
    <x v="246"/>
    <n v="17014412"/>
    <n v="1114"/>
    <n v="252326"/>
    <n v="97072"/>
    <n v="15734582"/>
    <n v="2356053"/>
    <n v="243057785"/>
    <n v="0"/>
    <n v="0"/>
    <n v="0"/>
    <n v="0"/>
  </r>
  <r>
    <x v="0"/>
    <x v="10"/>
    <x v="2"/>
    <x v="247"/>
    <n v="17107826"/>
    <n v="980"/>
    <n v="253306"/>
    <n v="96930"/>
    <n v="15831512"/>
    <n v="1948083"/>
    <n v="245005868"/>
    <n v="0"/>
    <n v="0"/>
    <n v="0"/>
    <n v="0"/>
  </r>
  <r>
    <x v="0"/>
    <x v="10"/>
    <x v="2"/>
    <x v="248"/>
    <n v="17182064"/>
    <n v="900"/>
    <n v="254206"/>
    <n v="82898"/>
    <n v="15914410"/>
    <n v="1990582"/>
    <n v="246996450"/>
    <n v="0"/>
    <n v="0"/>
    <n v="0"/>
    <n v="0"/>
  </r>
  <r>
    <x v="0"/>
    <x v="10"/>
    <x v="2"/>
    <x v="249"/>
    <n v="17271512"/>
    <n v="1022"/>
    <n v="255228"/>
    <n v="109278"/>
    <n v="16023688"/>
    <n v="2278510"/>
    <n v="249274960"/>
    <n v="0"/>
    <n v="0"/>
    <n v="0"/>
    <n v="0"/>
  </r>
  <r>
    <x v="0"/>
    <x v="10"/>
    <x v="2"/>
    <x v="250"/>
    <n v="17368082"/>
    <n v="1100"/>
    <n v="256328"/>
    <n v="105408"/>
    <n v="16129096"/>
    <n v="2357705"/>
    <n v="251632665"/>
    <n v="0"/>
    <n v="0"/>
    <n v="0"/>
    <n v="0"/>
  </r>
  <r>
    <x v="0"/>
    <x v="10"/>
    <x v="2"/>
    <x v="251"/>
    <n v="17457250"/>
    <n v="1088"/>
    <n v="257416"/>
    <n v="98708"/>
    <n v="16227804"/>
    <n v="2298857"/>
    <n v="253931522"/>
    <n v="0"/>
    <n v="0"/>
    <n v="0"/>
    <n v="0"/>
  </r>
  <r>
    <x v="0"/>
    <x v="10"/>
    <x v="2"/>
    <x v="252"/>
    <n v="17546490"/>
    <n v="1034"/>
    <n v="258450"/>
    <n v="95240"/>
    <n v="16323044"/>
    <n v="2083832"/>
    <n v="256015354"/>
    <n v="0"/>
    <n v="0"/>
    <n v="0"/>
    <n v="0"/>
  </r>
  <r>
    <x v="0"/>
    <x v="10"/>
    <x v="2"/>
    <x v="253"/>
    <n v="17629874"/>
    <n v="900"/>
    <n v="259350"/>
    <n v="84634"/>
    <n v="16407678"/>
    <n v="1792071"/>
    <n v="257807425"/>
    <n v="0"/>
    <n v="0"/>
    <n v="0"/>
    <n v="0"/>
  </r>
  <r>
    <x v="0"/>
    <x v="10"/>
    <x v="3"/>
    <x v="254"/>
    <n v="17691236"/>
    <n v="868"/>
    <n v="260218"/>
    <n v="88222"/>
    <n v="16495900"/>
    <n v="1578485"/>
    <n v="259385910"/>
    <n v="0"/>
    <n v="0"/>
    <n v="0"/>
    <n v="0"/>
  </r>
  <r>
    <x v="0"/>
    <x v="10"/>
    <x v="3"/>
    <x v="255"/>
    <n v="17748454"/>
    <n v="902"/>
    <n v="261120"/>
    <n v="80784"/>
    <n v="16576684"/>
    <n v="1524699"/>
    <n v="260910609"/>
    <n v="0"/>
    <n v="0"/>
    <n v="0"/>
    <n v="0"/>
  </r>
  <r>
    <x v="0"/>
    <x v="10"/>
    <x v="3"/>
    <x v="256"/>
    <n v="17825550"/>
    <n v="944"/>
    <n v="262064"/>
    <n v="89506"/>
    <n v="16666190"/>
    <n v="1953727"/>
    <n v="262864336"/>
    <n v="0"/>
    <n v="0"/>
    <n v="0"/>
    <n v="0"/>
  </r>
  <r>
    <x v="0"/>
    <x v="10"/>
    <x v="3"/>
    <x v="257"/>
    <n v="17916282"/>
    <n v="1172"/>
    <n v="263236"/>
    <n v="97350"/>
    <n v="16763540"/>
    <n v="2076670"/>
    <n v="264941006"/>
    <n v="0"/>
    <n v="0"/>
    <n v="0"/>
    <n v="0"/>
  </r>
  <r>
    <x v="0"/>
    <x v="10"/>
    <x v="3"/>
    <x v="258"/>
    <n v="18008652"/>
    <n v="1164"/>
    <n v="264400"/>
    <n v="90492"/>
    <n v="16854032"/>
    <n v="2241737"/>
    <n v="267182743"/>
    <n v="0"/>
    <n v="0"/>
    <n v="0"/>
    <n v="0"/>
  </r>
  <r>
    <x v="0"/>
    <x v="10"/>
    <x v="3"/>
    <x v="259"/>
    <n v="18101218"/>
    <n v="1128"/>
    <n v="265528"/>
    <n v="97936"/>
    <n v="16951968"/>
    <n v="2220243"/>
    <n v="269402986"/>
    <n v="0"/>
    <n v="0"/>
    <n v="0"/>
    <n v="0"/>
  </r>
  <r>
    <x v="0"/>
    <x v="10"/>
    <x v="3"/>
    <x v="260"/>
    <n v="18191820"/>
    <n v="998"/>
    <n v="266526"/>
    <n v="88110"/>
    <n v="17040078"/>
    <n v="2243541"/>
    <n v="271646527"/>
    <n v="0"/>
    <n v="0"/>
    <n v="0"/>
    <n v="0"/>
  </r>
  <r>
    <x v="0"/>
    <x v="10"/>
    <x v="4"/>
    <x v="261"/>
    <n v="18280628"/>
    <n v="1020"/>
    <n v="267546"/>
    <n v="82810"/>
    <n v="17122888"/>
    <n v="1995016"/>
    <n v="273641543"/>
    <n v="0"/>
    <n v="0"/>
    <n v="0"/>
    <n v="0"/>
  </r>
  <r>
    <x v="0"/>
    <x v="10"/>
    <x v="4"/>
    <x v="262"/>
    <n v="18355510"/>
    <n v="962"/>
    <n v="268508"/>
    <n v="84390"/>
    <n v="17207278"/>
    <n v="2071110"/>
    <n v="275712653"/>
    <n v="0"/>
    <n v="0"/>
    <n v="0"/>
    <n v="0"/>
  </r>
  <r>
    <x v="0"/>
    <x v="10"/>
    <x v="4"/>
    <x v="263"/>
    <n v="18444000"/>
    <n v="978"/>
    <n v="269486"/>
    <n v="75530"/>
    <n v="17282808"/>
    <n v="2389032"/>
    <n v="278101685"/>
    <n v="0"/>
    <n v="0"/>
    <n v="0"/>
    <n v="0"/>
  </r>
  <r>
    <x v="0"/>
    <x v="10"/>
    <x v="4"/>
    <x v="264"/>
    <n v="18533398"/>
    <n v="1036"/>
    <n v="270522"/>
    <n v="73164"/>
    <n v="17355972"/>
    <n v="2363033"/>
    <n v="280464718"/>
    <n v="0"/>
    <n v="0"/>
    <n v="0"/>
    <n v="0"/>
  </r>
  <r>
    <x v="0"/>
    <x v="10"/>
    <x v="4"/>
    <x v="265"/>
    <n v="18619746"/>
    <n v="982"/>
    <n v="271504"/>
    <n v="79446"/>
    <n v="17435418"/>
    <n v="2385565"/>
    <n v="282850283"/>
    <n v="0"/>
    <n v="0"/>
    <n v="0"/>
    <n v="0"/>
  </r>
  <r>
    <x v="0"/>
    <x v="10"/>
    <x v="4"/>
    <x v="266"/>
    <n v="18702452"/>
    <n v="972"/>
    <n v="272476"/>
    <n v="82354"/>
    <n v="17517772"/>
    <n v="2385560"/>
    <n v="285235843"/>
    <n v="0"/>
    <n v="0"/>
    <n v="0"/>
    <n v="0"/>
  </r>
  <r>
    <x v="0"/>
    <x v="10"/>
    <x v="4"/>
    <x v="267"/>
    <n v="18786082"/>
    <n v="990"/>
    <n v="273466"/>
    <n v="84550"/>
    <n v="17602322"/>
    <n v="2524727"/>
    <n v="287760570"/>
    <n v="0"/>
    <n v="0"/>
    <n v="0"/>
    <n v="0"/>
  </r>
  <r>
    <x v="0"/>
    <x v="10"/>
    <x v="0"/>
    <x v="268"/>
    <n v="18864154"/>
    <n v="888"/>
    <n v="274354"/>
    <n v="90304"/>
    <n v="17692626"/>
    <n v="2222616"/>
    <n v="289983186"/>
    <n v="0"/>
    <n v="0"/>
    <n v="0"/>
    <n v="0"/>
  </r>
  <r>
    <x v="0"/>
    <x v="10"/>
    <x v="0"/>
    <x v="269"/>
    <n v="18926512"/>
    <n v="964"/>
    <n v="275318"/>
    <n v="84564"/>
    <n v="17777190"/>
    <n v="1969426"/>
    <n v="291952612"/>
    <n v="0"/>
    <n v="0"/>
    <n v="0"/>
    <n v="0"/>
  </r>
  <r>
    <x v="0"/>
    <x v="11"/>
    <x v="1"/>
    <x v="270"/>
    <n v="18999460"/>
    <n v="1002"/>
    <n v="276320"/>
    <n v="86416"/>
    <n v="17863606"/>
    <n v="2210040"/>
    <n v="294162652"/>
    <n v="0"/>
    <n v="0"/>
    <n v="0"/>
    <n v="0"/>
  </r>
  <r>
    <x v="0"/>
    <x v="11"/>
    <x v="1"/>
    <x v="271"/>
    <n v="19070472"/>
    <n v="1052"/>
    <n v="277372"/>
    <n v="81816"/>
    <n v="17945422"/>
    <n v="2305723"/>
    <n v="296468375"/>
    <n v="0"/>
    <n v="0"/>
    <n v="0"/>
    <n v="0"/>
  </r>
  <r>
    <x v="0"/>
    <x v="11"/>
    <x v="1"/>
    <x v="272"/>
    <n v="19143620"/>
    <n v="1082"/>
    <n v="278454"/>
    <n v="85982"/>
    <n v="18031404"/>
    <n v="2426602"/>
    <n v="298894977"/>
    <n v="0"/>
    <n v="0"/>
    <n v="0"/>
    <n v="0"/>
  </r>
  <r>
    <x v="0"/>
    <x v="11"/>
    <x v="1"/>
    <x v="273"/>
    <n v="19217042"/>
    <n v="1022"/>
    <n v="279476"/>
    <n v="84718"/>
    <n v="18116122"/>
    <n v="2405677"/>
    <n v="301300654"/>
    <n v="0"/>
    <n v="0"/>
    <n v="0"/>
    <n v="0"/>
  </r>
  <r>
    <x v="0"/>
    <x v="11"/>
    <x v="1"/>
    <x v="274"/>
    <n v="19289062"/>
    <n v="964"/>
    <n v="280440"/>
    <n v="83770"/>
    <n v="18199892"/>
    <n v="2344038"/>
    <n v="303644692"/>
    <n v="0"/>
    <n v="0"/>
    <n v="0"/>
    <n v="0"/>
  </r>
  <r>
    <x v="0"/>
    <x v="11"/>
    <x v="1"/>
    <x v="275"/>
    <n v="19355418"/>
    <n v="780"/>
    <n v="281220"/>
    <n v="78156"/>
    <n v="18278048"/>
    <n v="1985312"/>
    <n v="305630004"/>
    <n v="0"/>
    <n v="0"/>
    <n v="0"/>
    <n v="0"/>
  </r>
  <r>
    <x v="0"/>
    <x v="11"/>
    <x v="1"/>
    <x v="276"/>
    <n v="19407872"/>
    <n v="772"/>
    <n v="281992"/>
    <n v="78586"/>
    <n v="18356634"/>
    <n v="1984600"/>
    <n v="307614604"/>
    <n v="0"/>
    <n v="0"/>
    <n v="0"/>
    <n v="0"/>
  </r>
  <r>
    <x v="0"/>
    <x v="11"/>
    <x v="2"/>
    <x v="277"/>
    <n v="19472038"/>
    <n v="804"/>
    <n v="282796"/>
    <n v="73166"/>
    <n v="18429800"/>
    <n v="2192394"/>
    <n v="309806998"/>
    <n v="0"/>
    <n v="0"/>
    <n v="0"/>
    <n v="0"/>
  </r>
  <r>
    <x v="0"/>
    <x v="11"/>
    <x v="2"/>
    <x v="278"/>
    <n v="19535312"/>
    <n v="826"/>
    <n v="283622"/>
    <n v="75386"/>
    <n v="18505186"/>
    <n v="2063530"/>
    <n v="311870528"/>
    <n v="0"/>
    <n v="0"/>
    <n v="0"/>
    <n v="0"/>
  </r>
  <r>
    <x v="0"/>
    <x v="11"/>
    <x v="2"/>
    <x v="279"/>
    <n v="19594134"/>
    <n v="822"/>
    <n v="284444"/>
    <n v="75414"/>
    <n v="18580600"/>
    <n v="2003523"/>
    <n v="313874051"/>
    <n v="0"/>
    <n v="0"/>
    <n v="0"/>
    <n v="0"/>
  </r>
  <r>
    <x v="0"/>
    <x v="11"/>
    <x v="2"/>
    <x v="280"/>
    <n v="19654056"/>
    <n v="884"/>
    <n v="285328"/>
    <n v="66984"/>
    <n v="18647584"/>
    <n v="2231536"/>
    <n v="316105587"/>
    <n v="0"/>
    <n v="0"/>
    <n v="0"/>
    <n v="0"/>
  </r>
  <r>
    <x v="0"/>
    <x v="11"/>
    <x v="2"/>
    <x v="281"/>
    <n v="19714764"/>
    <n v="782"/>
    <n v="286110"/>
    <n v="66174"/>
    <n v="18713758"/>
    <n v="2113802"/>
    <n v="318219389"/>
    <n v="0"/>
    <n v="0"/>
    <n v="0"/>
    <n v="0"/>
  </r>
  <r>
    <x v="0"/>
    <x v="11"/>
    <x v="2"/>
    <x v="282"/>
    <n v="19769436"/>
    <n v="676"/>
    <n v="286786"/>
    <n v="61280"/>
    <n v="18775038"/>
    <n v="1964825"/>
    <n v="320184214"/>
    <n v="0"/>
    <n v="0"/>
    <n v="0"/>
    <n v="0"/>
  </r>
  <r>
    <x v="0"/>
    <x v="11"/>
    <x v="2"/>
    <x v="283"/>
    <n v="19813318"/>
    <n v="708"/>
    <n v="287494"/>
    <n v="68842"/>
    <n v="18843880"/>
    <n v="1926068"/>
    <n v="322110282"/>
    <n v="0"/>
    <n v="0"/>
    <n v="0"/>
    <n v="0"/>
  </r>
  <r>
    <x v="0"/>
    <x v="11"/>
    <x v="3"/>
    <x v="284"/>
    <n v="19865820"/>
    <n v="768"/>
    <n v="288262"/>
    <n v="67706"/>
    <n v="18911586"/>
    <n v="2203796"/>
    <n v="324314078"/>
    <n v="0"/>
    <n v="0"/>
    <n v="0"/>
    <n v="0"/>
  </r>
  <r>
    <x v="0"/>
    <x v="11"/>
    <x v="3"/>
    <x v="285"/>
    <n v="19902164"/>
    <n v="712"/>
    <n v="288974"/>
    <n v="66720"/>
    <n v="18978306"/>
    <n v="2327126"/>
    <n v="326641204"/>
    <n v="0"/>
    <n v="0"/>
    <n v="0"/>
    <n v="0"/>
  </r>
  <r>
    <x v="0"/>
    <x v="11"/>
    <x v="3"/>
    <x v="286"/>
    <n v="19955672"/>
    <n v="684"/>
    <n v="289658"/>
    <n v="61782"/>
    <n v="19040088"/>
    <n v="2295418"/>
    <n v="328936622"/>
    <n v="0"/>
    <n v="0"/>
    <n v="0"/>
    <n v="0"/>
  </r>
  <r>
    <x v="0"/>
    <x v="11"/>
    <x v="3"/>
    <x v="287"/>
    <n v="20009654"/>
    <n v="684"/>
    <n v="290342"/>
    <n v="59758"/>
    <n v="19099846"/>
    <n v="2333628"/>
    <n v="331270250"/>
    <n v="0"/>
    <n v="0"/>
    <n v="0"/>
    <n v="0"/>
  </r>
  <r>
    <x v="0"/>
    <x v="11"/>
    <x v="3"/>
    <x v="288"/>
    <n v="20063322"/>
    <n v="684"/>
    <n v="291026"/>
    <n v="59516"/>
    <n v="19159362"/>
    <n v="2265576"/>
    <n v="333535826"/>
    <n v="0"/>
    <n v="0"/>
    <n v="0"/>
    <n v="0"/>
  </r>
  <r>
    <x v="0"/>
    <x v="11"/>
    <x v="3"/>
    <x v="289"/>
    <n v="20112566"/>
    <n v="664"/>
    <n v="291690"/>
    <n v="51468"/>
    <n v="19210830"/>
    <n v="1989510"/>
    <n v="335525336"/>
    <n v="0"/>
    <n v="0"/>
    <n v="0"/>
    <n v="0"/>
  </r>
  <r>
    <x v="0"/>
    <x v="11"/>
    <x v="3"/>
    <x v="290"/>
    <n v="20150860"/>
    <n v="604"/>
    <n v="292294"/>
    <n v="60500"/>
    <n v="19271330"/>
    <n v="1967526"/>
    <n v="337492862"/>
    <n v="0"/>
    <n v="0"/>
    <n v="0"/>
    <n v="0"/>
  </r>
  <r>
    <x v="0"/>
    <x v="11"/>
    <x v="4"/>
    <x v="291"/>
    <n v="20198620"/>
    <n v="658"/>
    <n v="292952"/>
    <n v="54064"/>
    <n v="19325394"/>
    <n v="2204451"/>
    <n v="339697313"/>
    <n v="0"/>
    <n v="0"/>
    <n v="0"/>
    <n v="0"/>
  </r>
  <r>
    <x v="0"/>
    <x v="11"/>
    <x v="4"/>
    <x v="292"/>
    <n v="20248052"/>
    <n v="630"/>
    <n v="293582"/>
    <n v="59892"/>
    <n v="19385286"/>
    <n v="2112212"/>
    <n v="341809525"/>
    <n v="0"/>
    <n v="0"/>
    <n v="0"/>
    <n v="0"/>
  </r>
  <r>
    <x v="0"/>
    <x v="11"/>
    <x v="4"/>
    <x v="293"/>
    <n v="20294940"/>
    <n v="674"/>
    <n v="294256"/>
    <n v="49110"/>
    <n v="19434396"/>
    <n v="2205067"/>
    <n v="344014592"/>
    <n v="0"/>
    <n v="0"/>
    <n v="0"/>
    <n v="0"/>
  </r>
  <r>
    <x v="0"/>
    <x v="11"/>
    <x v="4"/>
    <x v="294"/>
    <n v="20339638"/>
    <n v="502"/>
    <n v="294758"/>
    <n v="44368"/>
    <n v="19478764"/>
    <n v="1925525"/>
    <n v="345940117"/>
    <n v="0"/>
    <n v="0"/>
    <n v="0"/>
    <n v="0"/>
  </r>
  <r>
    <x v="0"/>
    <x v="11"/>
    <x v="4"/>
    <x v="295"/>
    <n v="20376788"/>
    <n v="560"/>
    <n v="295318"/>
    <n v="42932"/>
    <n v="19521696"/>
    <n v="1871205"/>
    <n v="347811322"/>
    <n v="0"/>
    <n v="0"/>
    <n v="0"/>
    <n v="0"/>
  </r>
  <r>
    <x v="0"/>
    <x v="11"/>
    <x v="4"/>
    <x v="296"/>
    <n v="20417454"/>
    <n v="562"/>
    <n v="295880"/>
    <n v="42194"/>
    <n v="19563890"/>
    <n v="1699394"/>
    <n v="349510716"/>
    <n v="0"/>
    <n v="0"/>
    <n v="0"/>
    <n v="0"/>
  </r>
  <r>
    <x v="0"/>
    <x v="11"/>
    <x v="4"/>
    <x v="297"/>
    <n v="20449598"/>
    <n v="500"/>
    <n v="296380"/>
    <n v="49644"/>
    <n v="19613534"/>
    <n v="1834881"/>
    <n v="351345597"/>
    <n v="0"/>
    <n v="0"/>
    <n v="0"/>
    <n v="0"/>
  </r>
  <r>
    <x v="0"/>
    <x v="11"/>
    <x v="0"/>
    <x v="298"/>
    <n v="20490682"/>
    <n v="570"/>
    <n v="296950"/>
    <n v="53178"/>
    <n v="19666712"/>
    <n v="2177602"/>
    <n v="353523199"/>
    <n v="0"/>
    <n v="0"/>
    <n v="0"/>
    <n v="0"/>
  </r>
  <r>
    <x v="0"/>
    <x v="11"/>
    <x v="0"/>
    <x v="299"/>
    <n v="20534572"/>
    <n v="598"/>
    <n v="297548"/>
    <n v="52814"/>
    <n v="19719526"/>
    <n v="2252604"/>
    <n v="355775803"/>
    <n v="0"/>
    <n v="0"/>
    <n v="0"/>
    <n v="0"/>
  </r>
  <r>
    <x v="0"/>
    <x v="11"/>
    <x v="0"/>
    <x v="300"/>
    <n v="20572624"/>
    <n v="488"/>
    <n v="298036"/>
    <n v="43938"/>
    <n v="19763464"/>
    <n v="2188745"/>
    <n v="357964548"/>
    <n v="0"/>
    <n v="0"/>
    <n v="0"/>
    <n v="0"/>
  </r>
  <r>
    <x v="1"/>
    <x v="0"/>
    <x v="1"/>
    <x v="301"/>
    <n v="20612942"/>
    <n v="474"/>
    <n v="298510"/>
    <n v="47676"/>
    <n v="19811140"/>
    <n v="1907519"/>
    <n v="359872067"/>
    <n v="0"/>
    <n v="0"/>
    <n v="0"/>
    <n v="0"/>
  </r>
  <r>
    <x v="1"/>
    <x v="0"/>
    <x v="1"/>
    <x v="302"/>
    <n v="20649230"/>
    <n v="432"/>
    <n v="298942"/>
    <n v="41806"/>
    <n v="19852946"/>
    <n v="1926582"/>
    <n v="361798649"/>
    <n v="0"/>
    <n v="0"/>
    <n v="0"/>
    <n v="0"/>
  </r>
  <r>
    <x v="1"/>
    <x v="0"/>
    <x v="1"/>
    <x v="303"/>
    <n v="20682586"/>
    <n v="430"/>
    <n v="299372"/>
    <n v="39316"/>
    <n v="19892262"/>
    <n v="1689717"/>
    <n v="363488366"/>
    <n v="0"/>
    <n v="0"/>
    <n v="0"/>
    <n v="0"/>
  </r>
  <r>
    <x v="1"/>
    <x v="0"/>
    <x v="1"/>
    <x v="304"/>
    <n v="20715142"/>
    <n v="400"/>
    <n v="299772"/>
    <n v="58418"/>
    <n v="19950680"/>
    <n v="1724356"/>
    <n v="365212722"/>
    <n v="0"/>
    <n v="0"/>
    <n v="0"/>
    <n v="0"/>
  </r>
  <r>
    <x v="1"/>
    <x v="0"/>
    <x v="1"/>
    <x v="305"/>
    <n v="20750960"/>
    <n v="530"/>
    <n v="300302"/>
    <n v="42322"/>
    <n v="19993002"/>
    <n v="1956413"/>
    <n v="367169135"/>
    <n v="0"/>
    <n v="0"/>
    <n v="0"/>
    <n v="0"/>
  </r>
  <r>
    <x v="1"/>
    <x v="0"/>
    <x v="1"/>
    <x v="306"/>
    <n v="20791904"/>
    <n v="444"/>
    <n v="300746"/>
    <n v="39378"/>
    <n v="20032380"/>
    <n v="2013524"/>
    <n v="369182659"/>
    <n v="0"/>
    <n v="0"/>
    <n v="0"/>
    <n v="0"/>
  </r>
  <r>
    <x v="1"/>
    <x v="0"/>
    <x v="1"/>
    <x v="307"/>
    <n v="20828150"/>
    <n v="466"/>
    <n v="301212"/>
    <n v="41006"/>
    <n v="20073386"/>
    <n v="2005809"/>
    <n v="371188468"/>
    <n v="0"/>
    <n v="0"/>
    <n v="0"/>
    <n v="0"/>
  </r>
  <r>
    <x v="1"/>
    <x v="0"/>
    <x v="2"/>
    <x v="308"/>
    <n v="20865056"/>
    <n v="458"/>
    <n v="301670"/>
    <n v="38484"/>
    <n v="20111870"/>
    <n v="1987553"/>
    <n v="373176021"/>
    <n v="0"/>
    <n v="0"/>
    <n v="0"/>
    <n v="0"/>
  </r>
  <r>
    <x v="1"/>
    <x v="0"/>
    <x v="2"/>
    <x v="309"/>
    <n v="20902696"/>
    <n v="426"/>
    <n v="302096"/>
    <n v="38920"/>
    <n v="20150790"/>
    <n v="1895958"/>
    <n v="375071979"/>
    <n v="0"/>
    <n v="0"/>
    <n v="0"/>
    <n v="0"/>
  </r>
  <r>
    <x v="1"/>
    <x v="0"/>
    <x v="2"/>
    <x v="310"/>
    <n v="20934868"/>
    <n v="300"/>
    <n v="302396"/>
    <n v="33474"/>
    <n v="20184264"/>
    <n v="1614172"/>
    <n v="376686151"/>
    <n v="0"/>
    <n v="0"/>
    <n v="0"/>
    <n v="0"/>
  </r>
  <r>
    <x v="1"/>
    <x v="0"/>
    <x v="2"/>
    <x v="311"/>
    <n v="20959830"/>
    <n v="332"/>
    <n v="302728"/>
    <n v="37156"/>
    <n v="20221420"/>
    <n v="1710122"/>
    <n v="378396273"/>
    <n v="0"/>
    <n v="0"/>
    <n v="0"/>
    <n v="0"/>
  </r>
  <r>
    <x v="1"/>
    <x v="0"/>
    <x v="2"/>
    <x v="312"/>
    <n v="20991636"/>
    <n v="400"/>
    <n v="303128"/>
    <n v="35524"/>
    <n v="20256944"/>
    <n v="1823647"/>
    <n v="380219920"/>
    <n v="0"/>
    <n v="0"/>
    <n v="0"/>
    <n v="0"/>
  </r>
  <r>
    <x v="1"/>
    <x v="0"/>
    <x v="2"/>
    <x v="313"/>
    <n v="21025666"/>
    <n v="402"/>
    <n v="303530"/>
    <n v="35594"/>
    <n v="20292538"/>
    <n v="1749542"/>
    <n v="381969462"/>
    <n v="0"/>
    <n v="0"/>
    <n v="0"/>
    <n v="0"/>
  </r>
  <r>
    <x v="1"/>
    <x v="0"/>
    <x v="2"/>
    <x v="314"/>
    <n v="21057020"/>
    <n v="378"/>
    <n v="303908"/>
    <n v="31886"/>
    <n v="20324424"/>
    <n v="1678004"/>
    <n v="383647466"/>
    <n v="0"/>
    <n v="0"/>
    <n v="0"/>
    <n v="0"/>
  </r>
  <r>
    <x v="1"/>
    <x v="0"/>
    <x v="3"/>
    <x v="315"/>
    <n v="21087330"/>
    <n v="352"/>
    <n v="304260"/>
    <n v="33618"/>
    <n v="20358042"/>
    <n v="1657483"/>
    <n v="385304949"/>
    <n v="0"/>
    <n v="0"/>
    <n v="0"/>
    <n v="0"/>
  </r>
  <r>
    <x v="1"/>
    <x v="0"/>
    <x v="3"/>
    <x v="316"/>
    <n v="21117430"/>
    <n v="362"/>
    <n v="304622"/>
    <n v="34404"/>
    <n v="20392446"/>
    <n v="1675238"/>
    <n v="386980187"/>
    <n v="382362"/>
    <n v="382362"/>
    <n v="0"/>
    <n v="0"/>
  </r>
  <r>
    <x v="1"/>
    <x v="0"/>
    <x v="3"/>
    <x v="317"/>
    <n v="21145354"/>
    <n v="290"/>
    <n v="304912"/>
    <n v="29026"/>
    <n v="20421472"/>
    <n v="1412580"/>
    <n v="388392767"/>
    <n v="33120"/>
    <n v="415482"/>
    <n v="0"/>
    <n v="0"/>
  </r>
  <r>
    <x v="1"/>
    <x v="0"/>
    <x v="3"/>
    <x v="318"/>
    <n v="21165328"/>
    <n v="274"/>
    <n v="305186"/>
    <n v="34254"/>
    <n v="20455726"/>
    <n v="1417281"/>
    <n v="389810048"/>
    <n v="478599"/>
    <n v="894081"/>
    <n v="0"/>
    <n v="0"/>
  </r>
  <r>
    <x v="1"/>
    <x v="0"/>
    <x v="3"/>
    <x v="319"/>
    <n v="21192902"/>
    <n v="324"/>
    <n v="305510"/>
    <n v="34458"/>
    <n v="20490184"/>
    <n v="1649667"/>
    <n v="391459715"/>
    <n v="352736"/>
    <n v="1246817"/>
    <n v="0"/>
    <n v="0"/>
  </r>
  <r>
    <x v="1"/>
    <x v="0"/>
    <x v="3"/>
    <x v="320"/>
    <n v="21223460"/>
    <n v="304"/>
    <n v="305814"/>
    <n v="40142"/>
    <n v="20530326"/>
    <n v="1685264"/>
    <n v="393144979"/>
    <n v="339211"/>
    <n v="1586028"/>
    <n v="0"/>
    <n v="0"/>
  </r>
  <r>
    <x v="1"/>
    <x v="0"/>
    <x v="3"/>
    <x v="321"/>
    <n v="21252450"/>
    <n v="322"/>
    <n v="306136"/>
    <n v="35468"/>
    <n v="20565794"/>
    <n v="1720958"/>
    <n v="394865937"/>
    <n v="468743"/>
    <n v="2054771"/>
    <n v="0"/>
    <n v="0"/>
  </r>
  <r>
    <x v="1"/>
    <x v="0"/>
    <x v="4"/>
    <x v="322"/>
    <n v="21281096"/>
    <n v="306"/>
    <n v="306442"/>
    <n v="34332"/>
    <n v="20600126"/>
    <n v="1774967"/>
    <n v="396640904"/>
    <n v="689487"/>
    <n v="2744258"/>
    <n v="0"/>
    <n v="0"/>
  </r>
  <r>
    <x v="1"/>
    <x v="0"/>
    <x v="4"/>
    <x v="323"/>
    <n v="21310888"/>
    <n v="312"/>
    <n v="306754"/>
    <n v="32066"/>
    <n v="20632192"/>
    <n v="1653874"/>
    <n v="398294778"/>
    <n v="380000"/>
    <n v="3124258"/>
    <n v="0"/>
    <n v="0"/>
  </r>
  <r>
    <x v="1"/>
    <x v="0"/>
    <x v="4"/>
    <x v="324"/>
    <n v="21337352"/>
    <n v="262"/>
    <n v="307016"/>
    <n v="26296"/>
    <n v="20658488"/>
    <n v="1362263"/>
    <n v="399657041"/>
    <n v="66466"/>
    <n v="3190724"/>
    <n v="0"/>
    <n v="0"/>
  </r>
  <r>
    <x v="1"/>
    <x v="0"/>
    <x v="4"/>
    <x v="325"/>
    <n v="21355548"/>
    <n v="232"/>
    <n v="307248"/>
    <n v="32184"/>
    <n v="20690672"/>
    <n v="1470452"/>
    <n v="401127493"/>
    <n v="813269"/>
    <n v="4003993"/>
    <n v="0"/>
    <n v="0"/>
  </r>
  <r>
    <x v="1"/>
    <x v="0"/>
    <x v="4"/>
    <x v="326"/>
    <n v="21381014"/>
    <n v="276"/>
    <n v="307524"/>
    <n v="26500"/>
    <n v="20717172"/>
    <n v="1356265"/>
    <n v="402483758"/>
    <n v="11292"/>
    <n v="4015285"/>
    <n v="0"/>
    <n v="0"/>
  </r>
  <r>
    <x v="1"/>
    <x v="0"/>
    <x v="4"/>
    <x v="327"/>
    <n v="21404126"/>
    <n v="246"/>
    <n v="307770"/>
    <n v="28522"/>
    <n v="20745694"/>
    <n v="1388000"/>
    <n v="403871758"/>
    <n v="650348"/>
    <n v="4665633"/>
    <n v="0"/>
    <n v="0"/>
  </r>
  <r>
    <x v="1"/>
    <x v="0"/>
    <x v="4"/>
    <x v="328"/>
    <n v="21441950"/>
    <n v="324"/>
    <n v="308094"/>
    <n v="40630"/>
    <n v="20786324"/>
    <n v="1539803"/>
    <n v="405411561"/>
    <n v="1142072"/>
    <n v="5807705"/>
    <n v="0"/>
    <n v="0"/>
  </r>
  <r>
    <x v="1"/>
    <x v="0"/>
    <x v="0"/>
    <x v="329"/>
    <n v="21468058"/>
    <n v="274"/>
    <n v="308368"/>
    <n v="29772"/>
    <n v="20816096"/>
    <n v="1559411"/>
    <n v="406970972"/>
    <n v="1142271"/>
    <n v="6949976"/>
    <n v="0"/>
    <n v="0"/>
  </r>
  <r>
    <x v="1"/>
    <x v="0"/>
    <x v="0"/>
    <x v="330"/>
    <n v="21494204"/>
    <n v="256"/>
    <n v="308624"/>
    <n v="28154"/>
    <n v="20844250"/>
    <n v="1619574"/>
    <n v="408590546"/>
    <n v="486572"/>
    <n v="7436548"/>
    <n v="0"/>
    <n v="0"/>
  </r>
  <r>
    <x v="1"/>
    <x v="0"/>
    <x v="0"/>
    <x v="331"/>
    <n v="21517258"/>
    <n v="232"/>
    <n v="308856"/>
    <n v="23764"/>
    <n v="20868014"/>
    <n v="1260921"/>
    <n v="409851467"/>
    <n v="29018"/>
    <n v="7465566"/>
    <n v="0"/>
    <n v="0"/>
  </r>
  <r>
    <x v="1"/>
    <x v="1"/>
    <x v="1"/>
    <x v="332"/>
    <n v="21534416"/>
    <n v="188"/>
    <n v="309044"/>
    <n v="26886"/>
    <n v="20894900"/>
    <n v="1309224"/>
    <n v="411160691"/>
    <n v="380727"/>
    <n v="7846293"/>
    <n v="0"/>
    <n v="0"/>
  </r>
  <r>
    <x v="1"/>
    <x v="1"/>
    <x v="1"/>
    <x v="333"/>
    <n v="21556418"/>
    <n v="226"/>
    <n v="309270"/>
    <n v="28500"/>
    <n v="20923400"/>
    <n v="1459601"/>
    <n v="412620292"/>
    <n v="375937"/>
    <n v="8222230"/>
    <n v="0"/>
    <n v="0"/>
  </r>
  <r>
    <x v="1"/>
    <x v="1"/>
    <x v="1"/>
    <x v="334"/>
    <n v="21582268"/>
    <n v="214"/>
    <n v="309484"/>
    <n v="35626"/>
    <n v="20959026"/>
    <n v="1547348"/>
    <n v="414167640"/>
    <n v="619662"/>
    <n v="8841892"/>
    <n v="0"/>
    <n v="0"/>
  </r>
  <r>
    <x v="1"/>
    <x v="1"/>
    <x v="1"/>
    <x v="335"/>
    <n v="21607070"/>
    <n v="240"/>
    <n v="309724"/>
    <n v="31576"/>
    <n v="20990602"/>
    <n v="1581515"/>
    <n v="415749155"/>
    <n v="1018592"/>
    <n v="9860484"/>
    <n v="0"/>
    <n v="0"/>
  </r>
  <r>
    <x v="1"/>
    <x v="1"/>
    <x v="1"/>
    <x v="336"/>
    <n v="21630492"/>
    <n v="190"/>
    <n v="309914"/>
    <n v="29024"/>
    <n v="21019626"/>
    <n v="1589459"/>
    <n v="417338614"/>
    <n v="912707"/>
    <n v="10773191"/>
    <n v="0"/>
    <n v="0"/>
  </r>
  <r>
    <x v="1"/>
    <x v="1"/>
    <x v="1"/>
    <x v="337"/>
    <n v="21654630"/>
    <n v="150"/>
    <n v="310064"/>
    <n v="23522"/>
    <n v="21043148"/>
    <n v="1550943"/>
    <n v="418889557"/>
    <n v="715396"/>
    <n v="11488587"/>
    <n v="0"/>
    <n v="0"/>
  </r>
  <r>
    <x v="1"/>
    <x v="1"/>
    <x v="1"/>
    <x v="338"/>
    <n v="21678202"/>
    <n v="172"/>
    <n v="310236"/>
    <n v="23512"/>
    <n v="21066660"/>
    <n v="1303674"/>
    <n v="420193231"/>
    <n v="74080"/>
    <n v="11562667"/>
    <n v="0"/>
    <n v="0"/>
  </r>
  <r>
    <x v="1"/>
    <x v="1"/>
    <x v="2"/>
    <x v="339"/>
    <n v="21695632"/>
    <n v="156"/>
    <n v="310392"/>
    <n v="27200"/>
    <n v="21093860"/>
    <n v="1324874"/>
    <n v="421518105"/>
    <n v="891839"/>
    <n v="12454506"/>
    <n v="0"/>
    <n v="0"/>
  </r>
  <r>
    <x v="1"/>
    <x v="1"/>
    <x v="2"/>
    <x v="340"/>
    <n v="21717094"/>
    <n v="188"/>
    <n v="310580"/>
    <n v="25856"/>
    <n v="21119716"/>
    <n v="1524906"/>
    <n v="423043011"/>
    <n v="701378"/>
    <n v="13155884"/>
    <n v="0"/>
    <n v="0"/>
  </r>
  <r>
    <x v="1"/>
    <x v="1"/>
    <x v="2"/>
    <x v="341"/>
    <n v="21742172"/>
    <n v="220"/>
    <n v="310800"/>
    <n v="23592"/>
    <n v="21143308"/>
    <n v="1540009"/>
    <n v="424583020"/>
    <n v="803978"/>
    <n v="13959862"/>
    <n v="0"/>
    <n v="0"/>
  </r>
  <r>
    <x v="1"/>
    <x v="1"/>
    <x v="2"/>
    <x v="342"/>
    <n v="21760878"/>
    <n v="170"/>
    <n v="310970"/>
    <n v="31444"/>
    <n v="21174752"/>
    <n v="1601403"/>
    <n v="426184423"/>
    <n v="965159"/>
    <n v="14925021"/>
    <n v="0"/>
    <n v="0"/>
  </r>
  <r>
    <x v="1"/>
    <x v="1"/>
    <x v="2"/>
    <x v="343"/>
    <n v="21785152"/>
    <n v="208"/>
    <n v="311178"/>
    <n v="22716"/>
    <n v="21197468"/>
    <n v="1580227"/>
    <n v="427764650"/>
    <n v="910764"/>
    <n v="15835785"/>
    <n v="0"/>
    <n v="0"/>
  </r>
  <r>
    <x v="1"/>
    <x v="1"/>
    <x v="2"/>
    <x v="344"/>
    <n v="21809548"/>
    <n v="178"/>
    <n v="311356"/>
    <n v="22214"/>
    <n v="21219682"/>
    <n v="1524509"/>
    <n v="429289159"/>
    <n v="529618"/>
    <n v="16365403"/>
    <n v="47041"/>
    <n v="47041"/>
  </r>
  <r>
    <x v="1"/>
    <x v="1"/>
    <x v="2"/>
    <x v="345"/>
    <n v="21832960"/>
    <n v="182"/>
    <n v="311538"/>
    <n v="19000"/>
    <n v="21238682"/>
    <n v="1200171"/>
    <n v="430489330"/>
    <n v="40047"/>
    <n v="16405450"/>
    <n v="1651"/>
    <n v="48692"/>
  </r>
  <r>
    <x v="1"/>
    <x v="1"/>
    <x v="3"/>
    <x v="346"/>
    <n v="21851132"/>
    <n v="164"/>
    <n v="311702"/>
    <n v="23586"/>
    <n v="21262268"/>
    <n v="1191659"/>
    <n v="431680989"/>
    <n v="583024"/>
    <n v="16988474"/>
    <n v="268156"/>
    <n v="316848"/>
  </r>
  <r>
    <x v="1"/>
    <x v="1"/>
    <x v="3"/>
    <x v="347"/>
    <n v="21874316"/>
    <n v="198"/>
    <n v="311900"/>
    <n v="23672"/>
    <n v="21285940"/>
    <n v="1351626"/>
    <n v="433032615"/>
    <n v="301425"/>
    <n v="17289899"/>
    <n v="226338"/>
    <n v="543186"/>
  </r>
  <r>
    <x v="1"/>
    <x v="1"/>
    <x v="3"/>
    <x v="348"/>
    <n v="21900040"/>
    <n v="200"/>
    <n v="312100"/>
    <n v="24056"/>
    <n v="21309996"/>
    <n v="1463010"/>
    <n v="434495625"/>
    <n v="627562"/>
    <n v="17917461"/>
    <n v="178509"/>
    <n v="721695"/>
  </r>
  <r>
    <x v="1"/>
    <x v="1"/>
    <x v="3"/>
    <x v="349"/>
    <n v="21926516"/>
    <n v="200"/>
    <n v="312300"/>
    <n v="21826"/>
    <n v="21331822"/>
    <n v="1521908"/>
    <n v="436017533"/>
    <n v="1009902"/>
    <n v="18927363"/>
    <n v="477944"/>
    <n v="1199639"/>
  </r>
  <r>
    <x v="1"/>
    <x v="1"/>
    <x v="3"/>
    <x v="350"/>
    <n v="21954348"/>
    <n v="200"/>
    <n v="312500"/>
    <n v="20430"/>
    <n v="21352252"/>
    <n v="1571442"/>
    <n v="437588975"/>
    <n v="543927"/>
    <n v="19471290"/>
    <n v="467719"/>
    <n v="1667358"/>
  </r>
  <r>
    <x v="1"/>
    <x v="1"/>
    <x v="3"/>
    <x v="351"/>
    <n v="21982186"/>
    <n v="178"/>
    <n v="312678"/>
    <n v="22826"/>
    <n v="21375078"/>
    <n v="1440552"/>
    <n v="439029527"/>
    <n v="471215"/>
    <n v="19942505"/>
    <n v="222336"/>
    <n v="1889694"/>
  </r>
  <r>
    <x v="1"/>
    <x v="1"/>
    <x v="3"/>
    <x v="352"/>
    <n v="22010742"/>
    <n v="166"/>
    <n v="312844"/>
    <n v="19430"/>
    <n v="21394508"/>
    <n v="1337352"/>
    <n v="440366879"/>
    <n v="45705"/>
    <n v="19988210"/>
    <n v="14232"/>
    <n v="1903926"/>
  </r>
  <r>
    <x v="1"/>
    <x v="1"/>
    <x v="4"/>
    <x v="353"/>
    <n v="22031730"/>
    <n v="152"/>
    <n v="312996"/>
    <n v="26466"/>
    <n v="21420974"/>
    <n v="1293135"/>
    <n v="441660014"/>
    <n v="629376"/>
    <n v="20617586"/>
    <n v="577415"/>
    <n v="2481341"/>
  </r>
  <r>
    <x v="1"/>
    <x v="1"/>
    <x v="4"/>
    <x v="354"/>
    <n v="22059094"/>
    <n v="206"/>
    <n v="313202"/>
    <n v="27938"/>
    <n v="21448912"/>
    <n v="1528044"/>
    <n v="443188058"/>
    <n v="499731"/>
    <n v="21117317"/>
    <n v="278245"/>
    <n v="2759586"/>
  </r>
  <r>
    <x v="1"/>
    <x v="1"/>
    <x v="4"/>
    <x v="355"/>
    <n v="22092954"/>
    <n v="282"/>
    <n v="313484"/>
    <n v="24200"/>
    <n v="21473112"/>
    <n v="1558656"/>
    <n v="444746714"/>
    <n v="522957"/>
    <n v="21640274"/>
    <n v="434012"/>
    <n v="3193598"/>
  </r>
  <r>
    <x v="1"/>
    <x v="1"/>
    <x v="4"/>
    <x v="356"/>
    <n v="22126152"/>
    <n v="238"/>
    <n v="313722"/>
    <n v="24444"/>
    <n v="21497556"/>
    <n v="1640636"/>
    <n v="446387350"/>
    <n v="715470"/>
    <n v="22355744"/>
    <n v="831466"/>
    <n v="4025064"/>
  </r>
  <r>
    <x v="1"/>
    <x v="1"/>
    <x v="4"/>
    <x v="357"/>
    <n v="22159276"/>
    <n v="228"/>
    <n v="313950"/>
    <n v="25580"/>
    <n v="21523136"/>
    <n v="1726521"/>
    <n v="448113871"/>
    <n v="639870"/>
    <n v="22995614"/>
    <n v="838672"/>
    <n v="4863736"/>
  </r>
  <r>
    <x v="1"/>
    <x v="1"/>
    <x v="4"/>
    <x v="358"/>
    <n v="22192886"/>
    <n v="222"/>
    <n v="314172"/>
    <n v="23418"/>
    <n v="21546554"/>
    <n v="1648009"/>
    <n v="449761880"/>
    <n v="56406"/>
    <n v="23052020"/>
    <n v="2313"/>
    <n v="4866049"/>
  </r>
  <r>
    <x v="1"/>
    <x v="1"/>
    <x v="4"/>
    <x v="359"/>
    <n v="22224114"/>
    <n v="216"/>
    <n v="314388"/>
    <n v="22582"/>
    <n v="21569136"/>
    <n v="1416707"/>
    <n v="451178587"/>
    <n v="0"/>
    <n v="23052020"/>
    <n v="0"/>
    <n v="4866049"/>
  </r>
  <r>
    <x v="1"/>
    <x v="2"/>
    <x v="1"/>
    <x v="360"/>
    <n v="22248654"/>
    <n v="184"/>
    <n v="314572"/>
    <n v="24944"/>
    <n v="21594080"/>
    <n v="1401908"/>
    <n v="452580495"/>
    <n v="752079"/>
    <n v="23804099"/>
    <n v="280466"/>
    <n v="5146515"/>
  </r>
  <r>
    <x v="1"/>
    <x v="2"/>
    <x v="1"/>
    <x v="361"/>
    <n v="22278650"/>
    <n v="196"/>
    <n v="314768"/>
    <n v="26226"/>
    <n v="21620306"/>
    <n v="1592023"/>
    <n v="454172518"/>
    <n v="1206934"/>
    <n v="25011033"/>
    <n v="230886"/>
    <n v="5377401"/>
  </r>
  <r>
    <x v="1"/>
    <x v="2"/>
    <x v="1"/>
    <x v="362"/>
    <n v="22313500"/>
    <n v="174"/>
    <n v="314942"/>
    <n v="28142"/>
    <n v="21648448"/>
    <n v="1619923"/>
    <n v="455792441"/>
    <n v="1577514"/>
    <n v="26588547"/>
    <n v="324189"/>
    <n v="5701590"/>
  </r>
  <r>
    <x v="1"/>
    <x v="2"/>
    <x v="1"/>
    <x v="363"/>
    <n v="22347148"/>
    <n v="226"/>
    <n v="315168"/>
    <n v="27576"/>
    <n v="21676024"/>
    <n v="1616008"/>
    <n v="457408449"/>
    <n v="2033154"/>
    <n v="28621701"/>
    <n v="662195"/>
    <n v="6363785"/>
  </r>
  <r>
    <x v="1"/>
    <x v="2"/>
    <x v="1"/>
    <x v="364"/>
    <n v="22383796"/>
    <n v="218"/>
    <n v="315386"/>
    <n v="28372"/>
    <n v="21704396"/>
    <n v="1621511"/>
    <n v="459029960"/>
    <n v="2320443"/>
    <n v="30942144"/>
    <n v="583299"/>
    <n v="6947084"/>
  </r>
  <r>
    <x v="1"/>
    <x v="2"/>
    <x v="1"/>
    <x v="365"/>
    <n v="22421244"/>
    <n v="200"/>
    <n v="315586"/>
    <n v="28758"/>
    <n v="21733154"/>
    <n v="1582651"/>
    <n v="460612611"/>
    <n v="2278628"/>
    <n v="33220772"/>
    <n v="504640"/>
    <n v="7451724"/>
  </r>
  <r>
    <x v="1"/>
    <x v="2"/>
    <x v="1"/>
    <x v="366"/>
    <n v="22458544"/>
    <n v="194"/>
    <n v="315780"/>
    <n v="28606"/>
    <n v="21761760"/>
    <n v="1359734"/>
    <n v="461972345"/>
    <n v="114059"/>
    <n v="33334831"/>
    <n v="13843"/>
    <n v="7465567"/>
  </r>
  <r>
    <x v="1"/>
    <x v="2"/>
    <x v="2"/>
    <x v="367"/>
    <n v="22489250"/>
    <n v="152"/>
    <n v="315932"/>
    <n v="33212"/>
    <n v="21794972"/>
    <n v="1387315"/>
    <n v="463359660"/>
    <n v="3383968"/>
    <n v="36718799"/>
    <n v="604759"/>
    <n v="8070326"/>
  </r>
  <r>
    <x v="1"/>
    <x v="2"/>
    <x v="2"/>
    <x v="368"/>
    <n v="22524996"/>
    <n v="266"/>
    <n v="316198"/>
    <n v="41286"/>
    <n v="21836258"/>
    <n v="1553973"/>
    <n v="464913633"/>
    <n v="2081599"/>
    <n v="38800398"/>
    <n v="593007"/>
    <n v="8663333"/>
  </r>
  <r>
    <x v="1"/>
    <x v="2"/>
    <x v="2"/>
    <x v="369"/>
    <n v="22570698"/>
    <n v="250"/>
    <n v="316448"/>
    <n v="36308"/>
    <n v="21872566"/>
    <n v="1635068"/>
    <n v="466548701"/>
    <n v="2032818"/>
    <n v="40833216"/>
    <n v="567515"/>
    <n v="9230848"/>
  </r>
  <r>
    <x v="1"/>
    <x v="2"/>
    <x v="2"/>
    <x v="370"/>
    <n v="22617294"/>
    <n v="238"/>
    <n v="316686"/>
    <n v="30184"/>
    <n v="21902750"/>
    <n v="1607486"/>
    <n v="468156187"/>
    <n v="781786"/>
    <n v="41615002"/>
    <n v="147275"/>
    <n v="9378123"/>
  </r>
  <r>
    <x v="1"/>
    <x v="2"/>
    <x v="2"/>
    <x v="371"/>
    <n v="22666984"/>
    <n v="280"/>
    <n v="316966"/>
    <n v="39944"/>
    <n v="21942694"/>
    <n v="1622987"/>
    <n v="469779174"/>
    <n v="3264797"/>
    <n v="44879799"/>
    <n v="817514"/>
    <n v="10195637"/>
  </r>
  <r>
    <x v="1"/>
    <x v="2"/>
    <x v="2"/>
    <x v="372"/>
    <n v="22717292"/>
    <n v="318"/>
    <n v="317284"/>
    <n v="33016"/>
    <n v="21975710"/>
    <n v="1705165"/>
    <n v="471484339"/>
    <n v="2445451"/>
    <n v="47325250"/>
    <n v="560315"/>
    <n v="10755952"/>
  </r>
  <r>
    <x v="1"/>
    <x v="2"/>
    <x v="2"/>
    <x v="373"/>
    <n v="22770318"/>
    <n v="240"/>
    <n v="317524"/>
    <n v="35180"/>
    <n v="22010890"/>
    <n v="1558359"/>
    <n v="473042698"/>
    <n v="288959"/>
    <n v="47614209"/>
    <n v="49193"/>
    <n v="10805145"/>
  </r>
  <r>
    <x v="1"/>
    <x v="2"/>
    <x v="3"/>
    <x v="374"/>
    <n v="22819192"/>
    <n v="260"/>
    <n v="317784"/>
    <n v="40372"/>
    <n v="22051262"/>
    <n v="1617456"/>
    <n v="474660154"/>
    <n v="5233677"/>
    <n v="52847886"/>
    <n v="803617"/>
    <n v="11608762"/>
  </r>
  <r>
    <x v="1"/>
    <x v="2"/>
    <x v="3"/>
    <x v="375"/>
    <n v="22876930"/>
    <n v="374"/>
    <n v="318158"/>
    <n v="35492"/>
    <n v="22086754"/>
    <n v="1851916"/>
    <n v="476512070"/>
    <n v="3541676"/>
    <n v="56389562"/>
    <n v="646419"/>
    <n v="12255181"/>
  </r>
  <r>
    <x v="1"/>
    <x v="2"/>
    <x v="3"/>
    <x v="376"/>
    <n v="22948606"/>
    <n v="342"/>
    <n v="318500"/>
    <n v="35586"/>
    <n v="22122340"/>
    <n v="2048261"/>
    <n v="478560331"/>
    <n v="3460683"/>
    <n v="59850245"/>
    <n v="653812"/>
    <n v="12908993"/>
  </r>
  <r>
    <x v="1"/>
    <x v="2"/>
    <x v="3"/>
    <x v="377"/>
    <n v="23027980"/>
    <n v="312"/>
    <n v="318812"/>
    <n v="40712"/>
    <n v="22163052"/>
    <n v="2070672"/>
    <n v="480631003"/>
    <n v="3635846"/>
    <n v="63486091"/>
    <n v="711737"/>
    <n v="13620730"/>
  </r>
  <r>
    <x v="1"/>
    <x v="2"/>
    <x v="3"/>
    <x v="378"/>
    <n v="23109792"/>
    <n v="376"/>
    <n v="319188"/>
    <n v="47246"/>
    <n v="22210298"/>
    <n v="2081466"/>
    <n v="482712469"/>
    <n v="4818222"/>
    <n v="68304313"/>
    <n v="579308"/>
    <n v="14200038"/>
  </r>
  <r>
    <x v="1"/>
    <x v="2"/>
    <x v="3"/>
    <x v="379"/>
    <n v="23197422"/>
    <n v="392"/>
    <n v="319580"/>
    <n v="45942"/>
    <n v="22256240"/>
    <n v="2197427"/>
    <n v="484909896"/>
    <n v="4555781"/>
    <n v="72860094"/>
    <n v="479119"/>
    <n v="14679157"/>
  </r>
  <r>
    <x v="1"/>
    <x v="2"/>
    <x v="3"/>
    <x v="380"/>
    <n v="23291440"/>
    <n v="426"/>
    <n v="320006"/>
    <n v="42410"/>
    <n v="22298650"/>
    <n v="1910708"/>
    <n v="486820604"/>
    <n v="898230"/>
    <n v="73758324"/>
    <n v="26084"/>
    <n v="14705241"/>
  </r>
  <r>
    <x v="1"/>
    <x v="2"/>
    <x v="4"/>
    <x v="381"/>
    <n v="23372712"/>
    <n v="394"/>
    <n v="320400"/>
    <n v="59558"/>
    <n v="22358208"/>
    <n v="1870628"/>
    <n v="488691232"/>
    <n v="6102372"/>
    <n v="79860696"/>
    <n v="696892"/>
    <n v="15402133"/>
  </r>
  <r>
    <x v="1"/>
    <x v="2"/>
    <x v="4"/>
    <x v="382"/>
    <n v="23467190"/>
    <n v="554"/>
    <n v="320954"/>
    <n v="47826"/>
    <n v="22406034"/>
    <n v="2096072"/>
    <n v="490787304"/>
    <n v="4185929"/>
    <n v="84046625"/>
    <n v="436441"/>
    <n v="15838574"/>
  </r>
  <r>
    <x v="1"/>
    <x v="2"/>
    <x v="4"/>
    <x v="383"/>
    <n v="23574028"/>
    <n v="498"/>
    <n v="321452"/>
    <n v="53150"/>
    <n v="22459184"/>
    <n v="2198207"/>
    <n v="492985511"/>
    <n v="4216503"/>
    <n v="88263128"/>
    <n v="331102"/>
    <n v="16169676"/>
  </r>
  <r>
    <x v="1"/>
    <x v="2"/>
    <x v="4"/>
    <x v="384"/>
    <n v="23692198"/>
    <n v="514"/>
    <n v="321966"/>
    <n v="65832"/>
    <n v="22525016"/>
    <n v="2253543"/>
    <n v="495239054"/>
    <n v="4298344"/>
    <n v="92561472"/>
    <n v="364830"/>
    <n v="16534506"/>
  </r>
  <r>
    <x v="1"/>
    <x v="2"/>
    <x v="4"/>
    <x v="385"/>
    <n v="23816750"/>
    <n v="584"/>
    <n v="322550"/>
    <n v="60682"/>
    <n v="22585698"/>
    <n v="2345280"/>
    <n v="497584334"/>
    <n v="4838554"/>
    <n v="97400026"/>
    <n v="318192"/>
    <n v="16852698"/>
  </r>
  <r>
    <x v="1"/>
    <x v="2"/>
    <x v="4"/>
    <x v="386"/>
    <n v="23942014"/>
    <n v="622"/>
    <n v="323172"/>
    <n v="57456"/>
    <n v="22643154"/>
    <n v="2345551"/>
    <n v="499929885"/>
    <n v="4021322"/>
    <n v="101421348"/>
    <n v="242073"/>
    <n v="17094771"/>
  </r>
  <r>
    <x v="1"/>
    <x v="2"/>
    <x v="4"/>
    <x v="387"/>
    <n v="24078426"/>
    <n v="590"/>
    <n v="323762"/>
    <n v="64538"/>
    <n v="22707692"/>
    <n v="2058511"/>
    <n v="501988396"/>
    <n v="430849"/>
    <n v="101852197"/>
    <n v="46877"/>
    <n v="17141648"/>
  </r>
  <r>
    <x v="1"/>
    <x v="2"/>
    <x v="0"/>
    <x v="388"/>
    <n v="24190730"/>
    <n v="532"/>
    <n v="324294"/>
    <n v="73978"/>
    <n v="22781670"/>
    <n v="1706256"/>
    <n v="503694652"/>
    <n v="1102122"/>
    <n v="102954319"/>
    <n v="61468"/>
    <n v="17203116"/>
  </r>
  <r>
    <x v="1"/>
    <x v="2"/>
    <x v="0"/>
    <x v="389"/>
    <n v="24297204"/>
    <n v="710"/>
    <n v="325004"/>
    <n v="82484"/>
    <n v="22864154"/>
    <n v="1888921"/>
    <n v="505583573"/>
    <n v="3553801"/>
    <n v="106508120"/>
    <n v="312058"/>
    <n v="17515174"/>
  </r>
  <r>
    <x v="1"/>
    <x v="2"/>
    <x v="0"/>
    <x v="390"/>
    <n v="24441434"/>
    <n v="916"/>
    <n v="325920"/>
    <n v="80846"/>
    <n v="22945000"/>
    <n v="2190445"/>
    <n v="507774018"/>
    <n v="3579181"/>
    <n v="110087301"/>
    <n v="448267"/>
    <n v="17963441"/>
  </r>
  <r>
    <x v="1"/>
    <x v="3"/>
    <x v="1"/>
    <x v="391"/>
    <n v="24604230"/>
    <n v="936"/>
    <n v="326856"/>
    <n v="100768"/>
    <n v="23045768"/>
    <n v="2339392"/>
    <n v="510113410"/>
    <n v="6721364"/>
    <n v="116808665"/>
    <n v="539128"/>
    <n v="18502569"/>
  </r>
  <r>
    <x v="1"/>
    <x v="3"/>
    <x v="1"/>
    <x v="392"/>
    <n v="24782276"/>
    <n v="1426"/>
    <n v="328282"/>
    <n v="88358"/>
    <n v="23134126"/>
    <n v="2310882"/>
    <n v="512424292"/>
    <n v="7864432"/>
    <n v="124673097"/>
    <n v="658098"/>
    <n v="19160667"/>
  </r>
  <r>
    <x v="1"/>
    <x v="3"/>
    <x v="1"/>
    <x v="393"/>
    <n v="24968264"/>
    <n v="1028"/>
    <n v="329310"/>
    <n v="120118"/>
    <n v="23254244"/>
    <n v="2424781"/>
    <n v="514849073"/>
    <n v="5307550"/>
    <n v="129980647"/>
    <n v="480178"/>
    <n v="19640845"/>
  </r>
  <r>
    <x v="1"/>
    <x v="3"/>
    <x v="1"/>
    <x v="394"/>
    <n v="25175852"/>
    <n v="954"/>
    <n v="330264"/>
    <n v="105680"/>
    <n v="23359924"/>
    <n v="2217529"/>
    <n v="517066602"/>
    <n v="5878435"/>
    <n v="135859082"/>
    <n v="370050"/>
    <n v="20010895"/>
  </r>
  <r>
    <x v="1"/>
    <x v="3"/>
    <x v="1"/>
    <x v="395"/>
    <n v="25368978"/>
    <n v="892"/>
    <n v="331156"/>
    <n v="100200"/>
    <n v="23460124"/>
    <n v="2396272"/>
    <n v="519462874"/>
    <n v="7185888"/>
    <n v="143044970"/>
    <n v="748210"/>
    <n v="20759105"/>
  </r>
  <r>
    <x v="1"/>
    <x v="3"/>
    <x v="1"/>
    <x v="396"/>
    <n v="25599602"/>
    <n v="1260"/>
    <n v="332416"/>
    <n v="119428"/>
    <n v="23579552"/>
    <n v="2652275"/>
    <n v="522115149"/>
    <n v="7319993"/>
    <n v="150364963"/>
    <n v="624031"/>
    <n v="21383136"/>
  </r>
  <r>
    <x v="1"/>
    <x v="3"/>
    <x v="1"/>
    <x v="397"/>
    <n v="25852154"/>
    <n v="1368"/>
    <n v="333784"/>
    <n v="118274"/>
    <n v="23697826"/>
    <n v="2730904"/>
    <n v="524846053"/>
    <n v="5629312"/>
    <n v="155994275"/>
    <n v="541834"/>
    <n v="21924970"/>
  </r>
  <r>
    <x v="1"/>
    <x v="3"/>
    <x v="2"/>
    <x v="398"/>
    <n v="26115910"/>
    <n v="1604"/>
    <n v="335388"/>
    <n v="123658"/>
    <n v="23821484"/>
    <n v="2930180"/>
    <n v="527776233"/>
    <n v="7354901"/>
    <n v="163349176"/>
    <n v="837473"/>
    <n v="22762443"/>
  </r>
  <r>
    <x v="1"/>
    <x v="3"/>
    <x v="2"/>
    <x v="399"/>
    <n v="26405904"/>
    <n v="1546"/>
    <n v="336934"/>
    <n v="154606"/>
    <n v="23976090"/>
    <n v="2800738"/>
    <n v="530576971"/>
    <n v="6595214"/>
    <n v="169944390"/>
    <n v="836200"/>
    <n v="23598643"/>
  </r>
  <r>
    <x v="1"/>
    <x v="3"/>
    <x v="2"/>
    <x v="400"/>
    <n v="26711034"/>
    <n v="1676"/>
    <n v="338610"/>
    <n v="180656"/>
    <n v="24156746"/>
    <n v="3041615"/>
    <n v="533618586"/>
    <n v="6236477"/>
    <n v="176180867"/>
    <n v="769335"/>
    <n v="24367978"/>
  </r>
  <r>
    <x v="1"/>
    <x v="3"/>
    <x v="2"/>
    <x v="401"/>
    <n v="27050864"/>
    <n v="1808"/>
    <n v="340418"/>
    <n v="150760"/>
    <n v="24307506"/>
    <n v="2932291"/>
    <n v="536550877"/>
    <n v="5402348"/>
    <n v="181583215"/>
    <n v="462506"/>
    <n v="24830484"/>
  </r>
  <r>
    <x v="1"/>
    <x v="3"/>
    <x v="2"/>
    <x v="402"/>
    <n v="27372572"/>
    <n v="1760"/>
    <n v="342178"/>
    <n v="193492"/>
    <n v="24500998"/>
    <n v="2930925"/>
    <n v="539481802"/>
    <n v="6904422"/>
    <n v="188487637"/>
    <n v="1072177"/>
    <n v="25902661"/>
  </r>
  <r>
    <x v="1"/>
    <x v="3"/>
    <x v="2"/>
    <x v="403"/>
    <n v="27743184"/>
    <n v="2052"/>
    <n v="344230"/>
    <n v="164542"/>
    <n v="24665540"/>
    <n v="3152905"/>
    <n v="542634707"/>
    <n v="4511761"/>
    <n v="192999398"/>
    <n v="751302"/>
    <n v="26653963"/>
  </r>
  <r>
    <x v="1"/>
    <x v="3"/>
    <x v="2"/>
    <x v="404"/>
    <n v="28142352"/>
    <n v="2076"/>
    <n v="346306"/>
    <n v="186850"/>
    <n v="24852390"/>
    <n v="3041835"/>
    <n v="545676542"/>
    <n v="5754007"/>
    <n v="198753405"/>
    <n v="870809"/>
    <n v="27524772"/>
  </r>
  <r>
    <x v="1"/>
    <x v="3"/>
    <x v="3"/>
    <x v="405"/>
    <n v="28576028"/>
    <n v="2368"/>
    <n v="348674"/>
    <n v="235798"/>
    <n v="25088188"/>
    <n v="3125623"/>
    <n v="548802165"/>
    <n v="4333839"/>
    <n v="203087244"/>
    <n v="1098179"/>
    <n v="28622951"/>
  </r>
  <r>
    <x v="1"/>
    <x v="3"/>
    <x v="3"/>
    <x v="406"/>
    <n v="29044032"/>
    <n v="2676"/>
    <n v="351350"/>
    <n v="245772"/>
    <n v="25333960"/>
    <n v="3290339"/>
    <n v="552092504"/>
    <n v="4111362"/>
    <n v="207198606"/>
    <n v="1286206"/>
    <n v="29909157"/>
  </r>
  <r>
    <x v="1"/>
    <x v="3"/>
    <x v="3"/>
    <x v="407"/>
    <n v="29565822"/>
    <n v="2996"/>
    <n v="354346"/>
    <n v="276418"/>
    <n v="25610378"/>
    <n v="3466244"/>
    <n v="555558748"/>
    <n v="4039305"/>
    <n v="211237911"/>
    <n v="1305726"/>
    <n v="31214883"/>
  </r>
  <r>
    <x v="1"/>
    <x v="3"/>
    <x v="3"/>
    <x v="408"/>
    <n v="30115988"/>
    <n v="3240"/>
    <n v="357586"/>
    <n v="287678"/>
    <n v="25898056"/>
    <n v="3248539"/>
    <n v="558807287"/>
    <n v="1881012"/>
    <n v="213118923"/>
    <n v="577746"/>
    <n v="31792629"/>
  </r>
  <r>
    <x v="1"/>
    <x v="3"/>
    <x v="3"/>
    <x v="409"/>
    <n v="30630022"/>
    <n v="3514"/>
    <n v="361100"/>
    <n v="308738"/>
    <n v="26206794"/>
    <n v="3190904"/>
    <n v="561998191"/>
    <n v="4570452"/>
    <n v="217689375"/>
    <n v="1960304"/>
    <n v="33752933"/>
  </r>
  <r>
    <x v="1"/>
    <x v="3"/>
    <x v="3"/>
    <x v="410"/>
    <n v="31218778"/>
    <n v="4042"/>
    <n v="365142"/>
    <n v="333336"/>
    <n v="26540130"/>
    <n v="3562527"/>
    <n v="565560718"/>
    <n v="3967890"/>
    <n v="221657265"/>
    <n v="1988084"/>
    <n v="35741017"/>
  </r>
  <r>
    <x v="1"/>
    <x v="3"/>
    <x v="3"/>
    <x v="411"/>
    <n v="31850282"/>
    <n v="4202"/>
    <n v="369344"/>
    <n v="358868"/>
    <n v="26898998"/>
    <n v="3668570"/>
    <n v="569229288"/>
    <n v="3002818"/>
    <n v="224660083"/>
    <n v="1417392"/>
    <n v="37158409"/>
  </r>
  <r>
    <x v="1"/>
    <x v="3"/>
    <x v="4"/>
    <x v="412"/>
    <n v="32515344"/>
    <n v="4514"/>
    <n v="373858"/>
    <n v="384634"/>
    <n v="27283632"/>
    <n v="3753521"/>
    <n v="572982809"/>
    <n v="3845289"/>
    <n v="228505372"/>
    <n v="2425328"/>
    <n v="39583737"/>
  </r>
  <r>
    <x v="1"/>
    <x v="3"/>
    <x v="4"/>
    <x v="413"/>
    <n v="33205936"/>
    <n v="5240"/>
    <n v="379098"/>
    <n v="441090"/>
    <n v="27724722"/>
    <n v="3925618"/>
    <n v="576908427"/>
    <n v="3720684"/>
    <n v="232226056"/>
    <n v="2059881"/>
    <n v="41643618"/>
  </r>
  <r>
    <x v="1"/>
    <x v="3"/>
    <x v="4"/>
    <x v="414"/>
    <n v="33903928"/>
    <n v="5522"/>
    <n v="384620"/>
    <n v="431618"/>
    <n v="28156340"/>
    <n v="3815783"/>
    <n v="580724210"/>
    <n v="3284028"/>
    <n v="235510084"/>
    <n v="1775266"/>
    <n v="43418884"/>
  </r>
  <r>
    <x v="1"/>
    <x v="3"/>
    <x v="4"/>
    <x v="415"/>
    <n v="34613244"/>
    <n v="5616"/>
    <n v="390236"/>
    <n v="437252"/>
    <n v="28593592"/>
    <n v="3446337"/>
    <n v="584170547"/>
    <n v="1370482"/>
    <n v="236880566"/>
    <n v="617487"/>
    <n v="44036371"/>
  </r>
  <r>
    <x v="1"/>
    <x v="3"/>
    <x v="4"/>
    <x v="416"/>
    <n v="35252186"/>
    <n v="5524"/>
    <n v="395760"/>
    <n v="498018"/>
    <n v="29091610"/>
    <n v="3442204"/>
    <n v="587612751"/>
    <n v="4185876"/>
    <n v="241066442"/>
    <n v="2518085"/>
    <n v="46554456"/>
  </r>
  <r>
    <x v="1"/>
    <x v="3"/>
    <x v="4"/>
    <x v="417"/>
    <n v="35978012"/>
    <n v="6572"/>
    <n v="402332"/>
    <n v="524698"/>
    <n v="29616308"/>
    <n v="3767411"/>
    <n v="591380162"/>
    <n v="3133328"/>
    <n v="244199770"/>
    <n v="1962691"/>
    <n v="48517147"/>
  </r>
  <r>
    <x v="1"/>
    <x v="3"/>
    <x v="4"/>
    <x v="418"/>
    <n v="36736818"/>
    <n v="7292"/>
    <n v="409624"/>
    <n v="548342"/>
    <n v="30164650"/>
    <n v="3863607"/>
    <n v="595243769"/>
    <n v="2559692"/>
    <n v="246759462"/>
    <n v="1812093"/>
    <n v="50329240"/>
  </r>
  <r>
    <x v="1"/>
    <x v="3"/>
    <x v="0"/>
    <x v="419"/>
    <n v="37510364"/>
    <n v="7004"/>
    <n v="416628"/>
    <n v="583454"/>
    <n v="30748104"/>
    <n v="4070077"/>
    <n v="599313846"/>
    <n v="2546354"/>
    <n v="249305816"/>
    <n v="1889797"/>
    <n v="52219037"/>
  </r>
  <r>
    <x v="1"/>
    <x v="3"/>
    <x v="0"/>
    <x v="420"/>
    <n v="38314392"/>
    <n v="7050"/>
    <n v="423678"/>
    <n v="598396"/>
    <n v="31346500"/>
    <n v="4109487"/>
    <n v="603423333"/>
    <n v="3136639"/>
    <n v="252442455"/>
    <n v="2339986"/>
    <n v="54559023"/>
  </r>
  <r>
    <x v="1"/>
    <x v="4"/>
    <x v="1"/>
    <x v="421"/>
    <n v="39099544"/>
    <n v="7370"/>
    <n v="431048"/>
    <n v="617376"/>
    <n v="31963876"/>
    <n v="3973355"/>
    <n v="607396688"/>
    <n v="2226100"/>
    <n v="254668555"/>
    <n v="1415142"/>
    <n v="55974165"/>
  </r>
  <r>
    <x v="1"/>
    <x v="4"/>
    <x v="1"/>
    <x v="422"/>
    <n v="39839724"/>
    <n v="6846"/>
    <n v="437894"/>
    <n v="600008"/>
    <n v="32563884"/>
    <n v="3517475"/>
    <n v="610914163"/>
    <n v="405867"/>
    <n v="255074422"/>
    <n v="357697"/>
    <n v="56331862"/>
  </r>
  <r>
    <x v="1"/>
    <x v="4"/>
    <x v="1"/>
    <x v="423"/>
    <n v="40551262"/>
    <n v="6878"/>
    <n v="444772"/>
    <n v="637820"/>
    <n v="33201704"/>
    <n v="3491681"/>
    <n v="614405844"/>
    <n v="1702825"/>
    <n v="256777247"/>
    <n v="1754998"/>
    <n v="58086860"/>
  </r>
  <r>
    <x v="1"/>
    <x v="4"/>
    <x v="1"/>
    <x v="424"/>
    <n v="41316956"/>
    <n v="7572"/>
    <n v="452344"/>
    <n v="675396"/>
    <n v="33877100"/>
    <n v="3595333"/>
    <n v="618001177"/>
    <n v="1631182"/>
    <n v="258408429"/>
    <n v="1478007"/>
    <n v="59564867"/>
  </r>
  <r>
    <x v="1"/>
    <x v="4"/>
    <x v="1"/>
    <x v="425"/>
    <n v="42142204"/>
    <n v="7958"/>
    <n v="460302"/>
    <n v="661436"/>
    <n v="34538536"/>
    <n v="4059014"/>
    <n v="622060191"/>
    <n v="1857502"/>
    <n v="260265931"/>
    <n v="2166695"/>
    <n v="61731562"/>
  </r>
  <r>
    <x v="1"/>
    <x v="4"/>
    <x v="1"/>
    <x v="426"/>
    <n v="42970764"/>
    <n v="7846"/>
    <n v="468148"/>
    <n v="656698"/>
    <n v="35195234"/>
    <n v="4054365"/>
    <n v="626114556"/>
    <n v="2223041"/>
    <n v="262488972"/>
    <n v="2684440"/>
    <n v="64416002"/>
  </r>
  <r>
    <x v="1"/>
    <x v="4"/>
    <x v="1"/>
    <x v="427"/>
    <n v="43784566"/>
    <n v="8466"/>
    <n v="476614"/>
    <n v="655350"/>
    <n v="35850584"/>
    <n v="4046305"/>
    <n v="630160861"/>
    <n v="2046520"/>
    <n v="264535492"/>
    <n v="2688936"/>
    <n v="67104938"/>
  </r>
  <r>
    <x v="1"/>
    <x v="4"/>
    <x v="2"/>
    <x v="428"/>
    <n v="44592182"/>
    <n v="8184"/>
    <n v="484798"/>
    <n v="772790"/>
    <n v="36623374"/>
    <n v="4014568"/>
    <n v="634175429"/>
    <n v="1734254"/>
    <n v="266269746"/>
    <n v="2443707"/>
    <n v="69548645"/>
  </r>
  <r>
    <x v="1"/>
    <x v="4"/>
    <x v="2"/>
    <x v="429"/>
    <n v="45325092"/>
    <n v="7498"/>
    <n v="492296"/>
    <n v="707554"/>
    <n v="37330928"/>
    <n v="3446842"/>
    <n v="637622271"/>
    <n v="848620"/>
    <n v="267118366"/>
    <n v="625011"/>
    <n v="70173656"/>
  </r>
  <r>
    <x v="1"/>
    <x v="4"/>
    <x v="2"/>
    <x v="430"/>
    <n v="45984074"/>
    <n v="7758"/>
    <n v="500054"/>
    <n v="711860"/>
    <n v="38042788"/>
    <n v="3703147"/>
    <n v="641325418"/>
    <n v="2177063"/>
    <n v="269295429"/>
    <n v="2880963"/>
    <n v="73054619"/>
  </r>
  <r>
    <x v="1"/>
    <x v="4"/>
    <x v="2"/>
    <x v="431"/>
    <n v="46681184"/>
    <n v="8396"/>
    <n v="508450"/>
    <n v="710796"/>
    <n v="38753584"/>
    <n v="4041967"/>
    <n v="645367385"/>
    <n v="2248566"/>
    <n v="271543995"/>
    <n v="2792673"/>
    <n v="75847292"/>
  </r>
  <r>
    <x v="1"/>
    <x v="4"/>
    <x v="2"/>
    <x v="432"/>
    <n v="47406448"/>
    <n v="8256"/>
    <n v="516706"/>
    <n v="704010"/>
    <n v="39457594"/>
    <n v="4015673"/>
    <n v="649383058"/>
    <n v="2075285"/>
    <n v="273619280"/>
    <n v="1872476"/>
    <n v="77719768"/>
  </r>
  <r>
    <x v="1"/>
    <x v="4"/>
    <x v="2"/>
    <x v="433"/>
    <n v="48092458"/>
    <n v="8000"/>
    <n v="524706"/>
    <n v="689352"/>
    <n v="40146946"/>
    <n v="3999781"/>
    <n v="653382839"/>
    <n v="2120299"/>
    <n v="275739579"/>
    <n v="2041007"/>
    <n v="79760775"/>
  </r>
  <r>
    <x v="1"/>
    <x v="4"/>
    <x v="2"/>
    <x v="434"/>
    <n v="48744970"/>
    <n v="7778"/>
    <n v="532484"/>
    <n v="706400"/>
    <n v="40853346"/>
    <n v="3755437"/>
    <n v="657138276"/>
    <n v="1312538"/>
    <n v="277052117"/>
    <n v="1005452"/>
    <n v="80766227"/>
  </r>
  <r>
    <x v="1"/>
    <x v="4"/>
    <x v="3"/>
    <x v="435"/>
    <n v="49366484"/>
    <n v="8154"/>
    <n v="540638"/>
    <n v="725094"/>
    <n v="41578440"/>
    <n v="3837010"/>
    <n v="660975286"/>
    <n v="2296202"/>
    <n v="279348319"/>
    <n v="1228968"/>
    <n v="81995195"/>
  </r>
  <r>
    <x v="1"/>
    <x v="4"/>
    <x v="3"/>
    <x v="436"/>
    <n v="49930158"/>
    <n v="8196"/>
    <n v="548834"/>
    <n v="757052"/>
    <n v="42335492"/>
    <n v="3610532"/>
    <n v="664585818"/>
    <n v="1246485"/>
    <n v="280594804"/>
    <n v="159052"/>
    <n v="82154247"/>
  </r>
  <r>
    <x v="1"/>
    <x v="4"/>
    <x v="3"/>
    <x v="437"/>
    <n v="50456200"/>
    <n v="8668"/>
    <n v="557502"/>
    <n v="844782"/>
    <n v="43180274"/>
    <n v="3788477"/>
    <n v="668374295"/>
    <n v="2559488"/>
    <n v="283154292"/>
    <n v="486448"/>
    <n v="82640695"/>
  </r>
  <r>
    <x v="1"/>
    <x v="4"/>
    <x v="3"/>
    <x v="438"/>
    <n v="50990692"/>
    <n v="9058"/>
    <n v="566560"/>
    <n v="779516"/>
    <n v="43959790"/>
    <n v="4154311"/>
    <n v="672528606"/>
    <n v="2309794"/>
    <n v="285464086"/>
    <n v="394209"/>
    <n v="83034904"/>
  </r>
  <r>
    <x v="1"/>
    <x v="4"/>
    <x v="3"/>
    <x v="439"/>
    <n v="51543066"/>
    <n v="7754"/>
    <n v="574314"/>
    <n v="738010"/>
    <n v="44697800"/>
    <n v="4322959"/>
    <n v="676851565"/>
    <n v="2078010"/>
    <n v="287542096"/>
    <n v="316219"/>
    <n v="83351123"/>
  </r>
  <r>
    <x v="1"/>
    <x v="4"/>
    <x v="3"/>
    <x v="440"/>
    <n v="52061550"/>
    <n v="8418"/>
    <n v="582732"/>
    <n v="714346"/>
    <n v="45412146"/>
    <n v="4260832"/>
    <n v="681112397"/>
    <n v="9153850"/>
    <n v="296695946"/>
    <n v="579344"/>
    <n v="83930467"/>
  </r>
  <r>
    <x v="1"/>
    <x v="4"/>
    <x v="3"/>
    <x v="441"/>
    <n v="52576148"/>
    <n v="8388"/>
    <n v="591120"/>
    <n v="715250"/>
    <n v="46127396"/>
    <n v="4311346"/>
    <n v="685423743"/>
    <n v="2598532"/>
    <n v="299294478"/>
    <n v="380988"/>
    <n v="84311455"/>
  </r>
  <r>
    <x v="1"/>
    <x v="4"/>
    <x v="4"/>
    <x v="442"/>
    <n v="53057942"/>
    <n v="7478"/>
    <n v="598598"/>
    <n v="710276"/>
    <n v="46837672"/>
    <n v="4398503"/>
    <n v="689822246"/>
    <n v="2886307"/>
    <n v="302180785"/>
    <n v="371108"/>
    <n v="84682563"/>
  </r>
  <r>
    <x v="1"/>
    <x v="4"/>
    <x v="4"/>
    <x v="443"/>
    <n v="53503610"/>
    <n v="8908"/>
    <n v="607506"/>
    <n v="604506"/>
    <n v="47442178"/>
    <n v="4099410"/>
    <n v="693921656"/>
    <n v="1969945"/>
    <n v="304150730"/>
    <n v="125435"/>
    <n v="84807998"/>
  </r>
  <r>
    <x v="1"/>
    <x v="4"/>
    <x v="4"/>
    <x v="444"/>
    <n v="53895324"/>
    <n v="7018"/>
    <n v="614524"/>
    <n v="653474"/>
    <n v="48095652"/>
    <n v="4119267"/>
    <n v="698040923"/>
    <n v="4608838"/>
    <n v="308759568"/>
    <n v="359317"/>
    <n v="85167315"/>
  </r>
  <r>
    <x v="1"/>
    <x v="4"/>
    <x v="4"/>
    <x v="445"/>
    <n v="54313308"/>
    <n v="8320"/>
    <n v="622844"/>
    <n v="590528"/>
    <n v="48686180"/>
    <n v="4445761"/>
    <n v="702486684"/>
    <n v="3825744"/>
    <n v="312585312"/>
    <n v="412912"/>
    <n v="85580227"/>
  </r>
  <r>
    <x v="1"/>
    <x v="4"/>
    <x v="4"/>
    <x v="446"/>
    <n v="54736328"/>
    <n v="7686"/>
    <n v="630530"/>
    <n v="566108"/>
    <n v="49252288"/>
    <n v="4498943"/>
    <n v="706985627"/>
    <n v="3751219"/>
    <n v="316336531"/>
    <n v="314586"/>
    <n v="85894813"/>
  </r>
  <r>
    <x v="1"/>
    <x v="4"/>
    <x v="4"/>
    <x v="447"/>
    <n v="55108478"/>
    <n v="7318"/>
    <n v="637848"/>
    <n v="542004"/>
    <n v="49794292"/>
    <n v="4300755"/>
    <n v="711286382"/>
    <n v="5647523"/>
    <n v="321984054"/>
    <n v="395068"/>
    <n v="86289881"/>
  </r>
  <r>
    <x v="1"/>
    <x v="4"/>
    <x v="4"/>
    <x v="448"/>
    <n v="55456644"/>
    <n v="7222"/>
    <n v="645070"/>
    <n v="570664"/>
    <n v="50364956"/>
    <n v="4342179"/>
    <n v="715628561"/>
    <n v="5856736"/>
    <n v="327840790"/>
    <n v="500363"/>
    <n v="86790244"/>
  </r>
  <r>
    <x v="1"/>
    <x v="4"/>
    <x v="0"/>
    <x v="449"/>
    <n v="55787208"/>
    <n v="6926"/>
    <n v="651996"/>
    <n v="528966"/>
    <n v="50893922"/>
    <n v="4288249"/>
    <n v="719916810"/>
    <n v="5676448"/>
    <n v="333517238"/>
    <n v="651890"/>
    <n v="87442134"/>
  </r>
  <r>
    <x v="1"/>
    <x v="4"/>
    <x v="0"/>
    <x v="450"/>
    <n v="56094000"/>
    <n v="6260"/>
    <n v="658256"/>
    <n v="475328"/>
    <n v="51369250"/>
    <n v="3795611"/>
    <n v="723712421"/>
    <n v="1991788"/>
    <n v="335509026"/>
    <n v="183242"/>
    <n v="87625376"/>
  </r>
  <r>
    <x v="1"/>
    <x v="4"/>
    <x v="0"/>
    <x v="451"/>
    <n v="56347766"/>
    <n v="5566"/>
    <n v="663822"/>
    <n v="510250"/>
    <n v="51879500"/>
    <n v="3874858"/>
    <n v="727587279"/>
    <n v="5170282"/>
    <n v="340679308"/>
    <n v="605257"/>
    <n v="88230633"/>
  </r>
  <r>
    <x v="1"/>
    <x v="5"/>
    <x v="1"/>
    <x v="452"/>
    <n v="56614070"/>
    <n v="6410"/>
    <n v="670232"/>
    <n v="462794"/>
    <n v="52342294"/>
    <n v="5407769"/>
    <n v="732995048"/>
    <n v="4422660"/>
    <n v="345101968"/>
    <n v="577398"/>
    <n v="88808031"/>
  </r>
  <r>
    <x v="1"/>
    <x v="5"/>
    <x v="1"/>
    <x v="453"/>
    <n v="56882158"/>
    <n v="5796"/>
    <n v="676028"/>
    <n v="423780"/>
    <n v="52766074"/>
    <n v="5964622"/>
    <n v="738959670"/>
    <n v="4505892"/>
    <n v="349607860"/>
    <n v="480507"/>
    <n v="89288538"/>
  </r>
  <r>
    <x v="1"/>
    <x v="5"/>
    <x v="1"/>
    <x v="454"/>
    <n v="57147006"/>
    <n v="5434"/>
    <n v="681462"/>
    <n v="413444"/>
    <n v="53179518"/>
    <n v="5928849"/>
    <n v="744888519"/>
    <n v="5640657"/>
    <n v="355248517"/>
    <n v="485793"/>
    <n v="89774331"/>
  </r>
  <r>
    <x v="1"/>
    <x v="5"/>
    <x v="1"/>
    <x v="455"/>
    <n v="57387914"/>
    <n v="6744"/>
    <n v="688206"/>
    <n v="395526"/>
    <n v="53575044"/>
    <n v="6021572"/>
    <n v="750910091"/>
    <n v="6931718"/>
    <n v="362180235"/>
    <n v="566598"/>
    <n v="90340929"/>
  </r>
  <r>
    <x v="1"/>
    <x v="5"/>
    <x v="1"/>
    <x v="456"/>
    <n v="57616890"/>
    <n v="5364"/>
    <n v="693570"/>
    <n v="378748"/>
    <n v="53953792"/>
    <n v="5832629"/>
    <n v="756742720"/>
    <n v="6371484"/>
    <n v="368551719"/>
    <n v="549591"/>
    <n v="90890520"/>
  </r>
  <r>
    <x v="1"/>
    <x v="5"/>
    <x v="1"/>
    <x v="457"/>
    <n v="57819308"/>
    <n v="4888"/>
    <n v="698458"/>
    <n v="348312"/>
    <n v="54302104"/>
    <n v="3680521"/>
    <n v="760423241"/>
    <n v="2752427"/>
    <n v="371304146"/>
    <n v="175300"/>
    <n v="91065820"/>
  </r>
  <r>
    <x v="1"/>
    <x v="5"/>
    <x v="1"/>
    <x v="458"/>
    <n v="57990916"/>
    <n v="4214"/>
    <n v="702672"/>
    <n v="365732"/>
    <n v="54667836"/>
    <n v="3770797"/>
    <n v="764194038"/>
    <n v="6161352"/>
    <n v="377465498"/>
    <n v="660271"/>
    <n v="91726091"/>
  </r>
  <r>
    <x v="1"/>
    <x v="5"/>
    <x v="2"/>
    <x v="459"/>
    <n v="58176490"/>
    <n v="4444"/>
    <n v="707116"/>
    <n v="324712"/>
    <n v="54992548"/>
    <n v="4091789"/>
    <n v="768285827"/>
    <n v="5082772"/>
    <n v="382548270"/>
    <n v="636496"/>
    <n v="92362587"/>
  </r>
  <r>
    <x v="1"/>
    <x v="5"/>
    <x v="2"/>
    <x v="460"/>
    <n v="58364256"/>
    <n v="12278"/>
    <n v="719394"/>
    <n v="298044"/>
    <n v="55290592"/>
    <n v="4164126"/>
    <n v="772449953"/>
    <n v="6690794"/>
    <n v="389239064"/>
    <n v="642489"/>
    <n v="93005076"/>
  </r>
  <r>
    <x v="1"/>
    <x v="5"/>
    <x v="2"/>
    <x v="461"/>
    <n v="58547954"/>
    <n v="6828"/>
    <n v="726222"/>
    <n v="270658"/>
    <n v="55561250"/>
    <n v="4242558"/>
    <n v="776692511"/>
    <n v="6056427"/>
    <n v="395295491"/>
    <n v="658154"/>
    <n v="93663230"/>
  </r>
  <r>
    <x v="1"/>
    <x v="5"/>
    <x v="2"/>
    <x v="462"/>
    <n v="58717102"/>
    <n v="7992"/>
    <n v="734214"/>
    <n v="245370"/>
    <n v="55806620"/>
    <n v="4218543"/>
    <n v="780911054"/>
    <n v="6356327"/>
    <n v="401651818"/>
    <n v="669385"/>
    <n v="94332615"/>
  </r>
  <r>
    <x v="1"/>
    <x v="5"/>
    <x v="2"/>
    <x v="463"/>
    <n v="58878152"/>
    <n v="6600"/>
    <n v="740814"/>
    <n v="265328"/>
    <n v="56071948"/>
    <n v="4068055"/>
    <n v="784979109"/>
    <n v="6406018"/>
    <n v="408057836"/>
    <n v="780122"/>
    <n v="95112737"/>
  </r>
  <r>
    <x v="1"/>
    <x v="5"/>
    <x v="2"/>
    <x v="464"/>
    <n v="59020154"/>
    <n v="7844"/>
    <n v="748658"/>
    <n v="239148"/>
    <n v="56311096"/>
    <n v="3471615"/>
    <n v="788450724"/>
    <n v="2952420"/>
    <n v="411010256"/>
    <n v="354979"/>
    <n v="95467716"/>
  </r>
  <r>
    <x v="1"/>
    <x v="5"/>
    <x v="2"/>
    <x v="465"/>
    <n v="59140170"/>
    <n v="5466"/>
    <n v="754124"/>
    <n v="234752"/>
    <n v="56545848"/>
    <n v="3598312"/>
    <n v="792049036"/>
    <n v="7593554"/>
    <n v="418603810"/>
    <n v="792214"/>
    <n v="96259930"/>
  </r>
  <r>
    <x v="1"/>
    <x v="5"/>
    <x v="3"/>
    <x v="466"/>
    <n v="59264604"/>
    <n v="5080"/>
    <n v="759204"/>
    <n v="215552"/>
    <n v="56761400"/>
    <n v="3922458"/>
    <n v="795971494"/>
    <n v="5029767"/>
    <n v="423633577"/>
    <n v="822375"/>
    <n v="97082305"/>
  </r>
  <r>
    <x v="1"/>
    <x v="5"/>
    <x v="3"/>
    <x v="467"/>
    <n v="59399182"/>
    <n v="4658"/>
    <n v="763862"/>
    <n v="207800"/>
    <n v="56969200"/>
    <n v="4042924"/>
    <n v="800014418"/>
    <n v="6332313"/>
    <n v="429965890"/>
    <n v="762156"/>
    <n v="97844461"/>
  </r>
  <r>
    <x v="1"/>
    <x v="5"/>
    <x v="3"/>
    <x v="468"/>
    <n v="59524054"/>
    <n v="3182"/>
    <n v="767044"/>
    <n v="177000"/>
    <n v="57146200"/>
    <n v="4082534"/>
    <n v="804096952"/>
    <n v="6051072"/>
    <n v="436016962"/>
    <n v="831224"/>
    <n v="98675685"/>
  </r>
  <r>
    <x v="1"/>
    <x v="5"/>
    <x v="3"/>
    <x v="469"/>
    <n v="59645584"/>
    <n v="3290"/>
    <n v="770334"/>
    <n v="195708"/>
    <n v="57341908"/>
    <n v="4194766"/>
    <n v="808291718"/>
    <n v="6054572"/>
    <n v="442071534"/>
    <n v="798818"/>
    <n v="99474503"/>
  </r>
  <r>
    <x v="1"/>
    <x v="5"/>
    <x v="3"/>
    <x v="470"/>
    <n v="59762814"/>
    <n v="3148"/>
    <n v="773482"/>
    <n v="175096"/>
    <n v="57517004"/>
    <n v="3968178"/>
    <n v="812259896"/>
    <n v="7571130"/>
    <n v="449642664"/>
    <n v="1035236"/>
    <n v="100509739"/>
  </r>
  <r>
    <x v="1"/>
    <x v="5"/>
    <x v="3"/>
    <x v="471"/>
    <n v="59868770"/>
    <n v="2848"/>
    <n v="776330"/>
    <n v="156378"/>
    <n v="57673382"/>
    <n v="3308601"/>
    <n v="815568497"/>
    <n v="6109338"/>
    <n v="455752002"/>
    <n v="576498"/>
    <n v="101086237"/>
  </r>
  <r>
    <x v="1"/>
    <x v="5"/>
    <x v="3"/>
    <x v="472"/>
    <n v="59954136"/>
    <n v="2334"/>
    <n v="778664"/>
    <n v="164062"/>
    <n v="57837444"/>
    <n v="3421963"/>
    <n v="818990460"/>
    <n v="15878841"/>
    <n v="471630843"/>
    <n v="1576527"/>
    <n v="102662764"/>
  </r>
  <r>
    <x v="1"/>
    <x v="5"/>
    <x v="4"/>
    <x v="473"/>
    <n v="60055770"/>
    <n v="2718"/>
    <n v="781382"/>
    <n v="137394"/>
    <n v="57974838"/>
    <n v="3967422"/>
    <n v="822957882"/>
    <n v="10426032"/>
    <n v="482056875"/>
    <n v="1320588"/>
    <n v="103983352"/>
  </r>
  <r>
    <x v="1"/>
    <x v="5"/>
    <x v="4"/>
    <x v="474"/>
    <n v="60164388"/>
    <n v="2646"/>
    <n v="784028"/>
    <n v="138374"/>
    <n v="58113212"/>
    <n v="3993308"/>
    <n v="826951190"/>
    <n v="12659560"/>
    <n v="494716435"/>
    <n v="1307058"/>
    <n v="105290410"/>
  </r>
  <r>
    <x v="1"/>
    <x v="5"/>
    <x v="4"/>
    <x v="475"/>
    <n v="60267706"/>
    <n v="2656"/>
    <n v="786684"/>
    <n v="128738"/>
    <n v="58241950"/>
    <n v="3795957"/>
    <n v="830747147"/>
    <n v="11025566"/>
    <n v="505742001"/>
    <n v="1617451"/>
    <n v="106907861"/>
  </r>
  <r>
    <x v="1"/>
    <x v="5"/>
    <x v="4"/>
    <x v="476"/>
    <n v="60365242"/>
    <n v="2366"/>
    <n v="789050"/>
    <n v="129638"/>
    <n v="58371588"/>
    <n v="4296515"/>
    <n v="835043662"/>
    <n v="12193802"/>
    <n v="517935803"/>
    <n v="2000562"/>
    <n v="108908423"/>
  </r>
  <r>
    <x v="1"/>
    <x v="5"/>
    <x v="4"/>
    <x v="477"/>
    <n v="60464930"/>
    <n v="2516"/>
    <n v="791566"/>
    <n v="115732"/>
    <n v="58487320"/>
    <n v="4520693"/>
    <n v="839564355"/>
    <n v="11098783"/>
    <n v="529034586"/>
    <n v="2326886"/>
    <n v="111235309"/>
  </r>
  <r>
    <x v="1"/>
    <x v="5"/>
    <x v="4"/>
    <x v="478"/>
    <n v="60557976"/>
    <n v="1956"/>
    <n v="793522"/>
    <n v="117126"/>
    <n v="58604446"/>
    <n v="3987272"/>
    <n v="843551627"/>
    <n v="3097785"/>
    <n v="532132371"/>
    <n v="705863"/>
    <n v="111941172"/>
  </r>
  <r>
    <x v="1"/>
    <x v="5"/>
    <x v="4"/>
    <x v="479"/>
    <n v="60632116"/>
    <n v="1814"/>
    <n v="795336"/>
    <n v="114032"/>
    <n v="58718478"/>
    <n v="3536589"/>
    <n v="847088216"/>
    <n v="8394918"/>
    <n v="540527289"/>
    <n v="2337508"/>
    <n v="114278680"/>
  </r>
  <r>
    <x v="1"/>
    <x v="5"/>
    <x v="0"/>
    <x v="480"/>
    <n v="60724324"/>
    <n v="1638"/>
    <n v="796974"/>
    <n v="121578"/>
    <n v="58840056"/>
    <n v="3874686"/>
    <n v="850962902"/>
    <n v="5764052"/>
    <n v="546291341"/>
    <n v="1884006"/>
    <n v="116162686"/>
  </r>
  <r>
    <x v="1"/>
    <x v="5"/>
    <x v="0"/>
    <x v="481"/>
    <n v="60821536"/>
    <n v="2004"/>
    <n v="798978"/>
    <n v="123626"/>
    <n v="58963682"/>
    <n v="4081276"/>
    <n v="855044178"/>
    <n v="4172138"/>
    <n v="550463479"/>
    <n v="1548168"/>
    <n v="117710854"/>
  </r>
  <r>
    <x v="1"/>
    <x v="6"/>
    <x v="1"/>
    <x v="482"/>
    <n v="60915098"/>
    <n v="1714"/>
    <n v="800692"/>
    <n v="118108"/>
    <n v="59081790"/>
    <n v="4348225"/>
    <n v="859392403"/>
    <n v="6708200"/>
    <n v="557171679"/>
    <n v="2010877"/>
    <n v="119721731"/>
  </r>
  <r>
    <x v="1"/>
    <x v="6"/>
    <x v="1"/>
    <x v="483"/>
    <n v="61003472"/>
    <n v="1474"/>
    <n v="802166"/>
    <n v="114994"/>
    <n v="59196784"/>
    <n v="4240059"/>
    <n v="863632462"/>
    <n v="6578518"/>
    <n v="563750197"/>
    <n v="2490232"/>
    <n v="122211963"/>
  </r>
  <r>
    <x v="1"/>
    <x v="6"/>
    <x v="1"/>
    <x v="484"/>
    <n v="61089526"/>
    <n v="1900"/>
    <n v="804066"/>
    <n v="104540"/>
    <n v="59301324"/>
    <n v="3862184"/>
    <n v="867494646"/>
    <n v="8787316"/>
    <n v="572537513"/>
    <n v="4431770"/>
    <n v="126643733"/>
  </r>
  <r>
    <x v="1"/>
    <x v="6"/>
    <x v="1"/>
    <x v="485"/>
    <n v="61169826"/>
    <n v="1450"/>
    <n v="805516"/>
    <n v="84684"/>
    <n v="59386008"/>
    <n v="3402495"/>
    <n v="870897141"/>
    <n v="2373042"/>
    <n v="574910555"/>
    <n v="968438"/>
    <n v="127612171"/>
  </r>
  <r>
    <x v="1"/>
    <x v="6"/>
    <x v="1"/>
    <x v="486"/>
    <n v="61237878"/>
    <n v="1104"/>
    <n v="806620"/>
    <n v="103866"/>
    <n v="59489874"/>
    <n v="3375225"/>
    <n v="874272366"/>
    <n v="5697126"/>
    <n v="580607681"/>
    <n v="3624344"/>
    <n v="131236515"/>
  </r>
  <r>
    <x v="1"/>
    <x v="6"/>
    <x v="1"/>
    <x v="487"/>
    <n v="61325806"/>
    <n v="1860"/>
    <n v="808480"/>
    <n v="94108"/>
    <n v="59583982"/>
    <n v="3821861"/>
    <n v="878094227"/>
    <n v="5068678"/>
    <n v="585676359"/>
    <n v="2469658"/>
    <n v="133706173"/>
  </r>
  <r>
    <x v="1"/>
    <x v="6"/>
    <x v="1"/>
    <x v="488"/>
    <n v="61417208"/>
    <n v="1638"/>
    <n v="810118"/>
    <n v="89058"/>
    <n v="59673040"/>
    <n v="4013338"/>
    <n v="882107565"/>
    <n v="4366076"/>
    <n v="590042435"/>
    <n v="2681926"/>
    <n v="136388099"/>
  </r>
  <r>
    <x v="1"/>
    <x v="6"/>
    <x v="2"/>
    <x v="489"/>
    <n v="61504216"/>
    <n v="1816"/>
    <n v="811934"/>
    <n v="88408"/>
    <n v="59761448"/>
    <n v="3823846"/>
    <n v="885931411"/>
    <n v="5576981"/>
    <n v="595619416"/>
    <n v="2707095"/>
    <n v="139095194"/>
  </r>
  <r>
    <x v="1"/>
    <x v="6"/>
    <x v="2"/>
    <x v="490"/>
    <n v="61589536"/>
    <n v="2414"/>
    <n v="814348"/>
    <n v="90582"/>
    <n v="59852030"/>
    <n v="4057619"/>
    <n v="889989030"/>
    <n v="4127158"/>
    <n v="599746574"/>
    <n v="2281335"/>
    <n v="141376529"/>
  </r>
  <r>
    <x v="1"/>
    <x v="6"/>
    <x v="2"/>
    <x v="491"/>
    <n v="61672524"/>
    <n v="1796"/>
    <n v="816144"/>
    <n v="83022"/>
    <n v="59935052"/>
    <n v="3947034"/>
    <n v="893936064"/>
    <n v="4856704"/>
    <n v="604603278"/>
    <n v="2814183"/>
    <n v="144190712"/>
  </r>
  <r>
    <x v="1"/>
    <x v="6"/>
    <x v="2"/>
    <x v="492"/>
    <n v="61747832"/>
    <n v="1440"/>
    <n v="817584"/>
    <n v="79376"/>
    <n v="60014428"/>
    <n v="3314264"/>
    <n v="897250328"/>
    <n v="1694579"/>
    <n v="606297857"/>
    <n v="944712"/>
    <n v="145135424"/>
  </r>
  <r>
    <x v="1"/>
    <x v="6"/>
    <x v="2"/>
    <x v="493"/>
    <n v="61809468"/>
    <n v="4048"/>
    <n v="821632"/>
    <n v="95088"/>
    <n v="60109516"/>
    <n v="3471009"/>
    <n v="900721337"/>
    <n v="5187498"/>
    <n v="611485355"/>
    <n v="3041588"/>
    <n v="148177012"/>
  </r>
  <r>
    <x v="1"/>
    <x v="6"/>
    <x v="2"/>
    <x v="494"/>
    <n v="61890096"/>
    <n v="1250"/>
    <n v="822882"/>
    <n v="84872"/>
    <n v="60194388"/>
    <n v="3857138"/>
    <n v="904578475"/>
    <n v="9549170"/>
    <n v="621034525"/>
    <n v="2910173"/>
    <n v="151087185"/>
  </r>
  <r>
    <x v="1"/>
    <x v="6"/>
    <x v="2"/>
    <x v="495"/>
    <n v="61973614"/>
    <n v="1156"/>
    <n v="824038"/>
    <n v="78586"/>
    <n v="60272974"/>
    <n v="4090585"/>
    <n v="908669060"/>
    <n v="4283333"/>
    <n v="625317858"/>
    <n v="3000321"/>
    <n v="154087506"/>
  </r>
  <r>
    <x v="1"/>
    <x v="6"/>
    <x v="3"/>
    <x v="496"/>
    <n v="62051756"/>
    <n v="1088"/>
    <n v="825126"/>
    <n v="79654"/>
    <n v="60352628"/>
    <n v="4013927"/>
    <n v="912682987"/>
    <n v="5172905"/>
    <n v="630490763"/>
    <n v="2831982"/>
    <n v="156919488"/>
  </r>
  <r>
    <x v="1"/>
    <x v="6"/>
    <x v="3"/>
    <x v="497"/>
    <n v="62127990"/>
    <n v="1120"/>
    <n v="826246"/>
    <n v="87756"/>
    <n v="60440384"/>
    <n v="4058036"/>
    <n v="916741023"/>
    <n v="5097464"/>
    <n v="635588227"/>
    <n v="3604734"/>
    <n v="160524222"/>
  </r>
  <r>
    <x v="1"/>
    <x v="6"/>
    <x v="3"/>
    <x v="498"/>
    <n v="62210556"/>
    <n v="1034"/>
    <n v="827280"/>
    <n v="84102"/>
    <n v="60524486"/>
    <n v="4044420"/>
    <n v="920785443"/>
    <n v="6456962"/>
    <n v="642045189"/>
    <n v="4014062"/>
    <n v="164538284"/>
  </r>
  <r>
    <x v="1"/>
    <x v="6"/>
    <x v="3"/>
    <x v="499"/>
    <n v="62287216"/>
    <n v="1002"/>
    <n v="828282"/>
    <n v="77090"/>
    <n v="60601576"/>
    <n v="3452508"/>
    <n v="924237951"/>
    <n v="2101348"/>
    <n v="644146537"/>
    <n v="998208"/>
    <n v="165536492"/>
  </r>
  <r>
    <x v="1"/>
    <x v="6"/>
    <x v="3"/>
    <x v="500"/>
    <n v="62346056"/>
    <n v="744"/>
    <n v="829026"/>
    <n v="90712"/>
    <n v="60692288"/>
    <n v="3677387"/>
    <n v="927915338"/>
    <n v="6896365"/>
    <n v="651042902"/>
    <n v="3831947"/>
    <n v="169368439"/>
  </r>
  <r>
    <x v="1"/>
    <x v="6"/>
    <x v="3"/>
    <x v="501"/>
    <n v="62430312"/>
    <n v="7996"/>
    <n v="837022"/>
    <n v="73752"/>
    <n v="60766040"/>
    <n v="3815560"/>
    <n v="931730898"/>
    <n v="4646499"/>
    <n v="655689401"/>
    <n v="2604527"/>
    <n v="171972966"/>
  </r>
  <r>
    <x v="1"/>
    <x v="6"/>
    <x v="3"/>
    <x v="502"/>
    <n v="62513686"/>
    <n v="1020"/>
    <n v="838042"/>
    <n v="77782"/>
    <n v="60843822"/>
    <n v="3694941"/>
    <n v="935425839"/>
    <n v="3085928"/>
    <n v="658775329"/>
    <n v="1671343"/>
    <n v="173644309"/>
  </r>
  <r>
    <x v="1"/>
    <x v="6"/>
    <x v="4"/>
    <x v="503"/>
    <n v="62583412"/>
    <n v="960"/>
    <n v="839002"/>
    <n v="76806"/>
    <n v="60920628"/>
    <n v="3964949"/>
    <n v="939390788"/>
    <n v="7371723"/>
    <n v="666147052"/>
    <n v="3759205"/>
    <n v="177403514"/>
  </r>
  <r>
    <x v="1"/>
    <x v="6"/>
    <x v="4"/>
    <x v="504"/>
    <n v="62662414"/>
    <n v="1084"/>
    <n v="840086"/>
    <n v="70290"/>
    <n v="60990918"/>
    <n v="3614713"/>
    <n v="943005501"/>
    <n v="5749205"/>
    <n v="671896257"/>
    <n v="3180255"/>
    <n v="180583769"/>
  </r>
  <r>
    <x v="1"/>
    <x v="6"/>
    <x v="4"/>
    <x v="505"/>
    <n v="62742986"/>
    <n v="1082"/>
    <n v="841168"/>
    <n v="80076"/>
    <n v="61070994"/>
    <n v="3800758"/>
    <n v="946806259"/>
    <n v="7135709"/>
    <n v="679031966"/>
    <n v="3401096"/>
    <n v="183984865"/>
  </r>
  <r>
    <x v="1"/>
    <x v="6"/>
    <x v="4"/>
    <x v="506"/>
    <n v="62819344"/>
    <n v="822"/>
    <n v="841990"/>
    <n v="71890"/>
    <n v="61142884"/>
    <n v="3090208"/>
    <n v="949896467"/>
    <n v="2829993"/>
    <n v="681861959"/>
    <n v="1260112"/>
    <n v="185244977"/>
  </r>
  <r>
    <x v="1"/>
    <x v="6"/>
    <x v="4"/>
    <x v="507"/>
    <n v="62880984"/>
    <n v="836"/>
    <n v="842826"/>
    <n v="85006"/>
    <n v="61227890"/>
    <n v="3479613"/>
    <n v="953376080"/>
    <n v="9426641"/>
    <n v="691288600"/>
    <n v="4005227"/>
    <n v="189250204"/>
  </r>
  <r>
    <x v="1"/>
    <x v="6"/>
    <x v="4"/>
    <x v="508"/>
    <n v="62966926"/>
    <n v="1282"/>
    <n v="844108"/>
    <n v="83306"/>
    <n v="61311196"/>
    <n v="3734105"/>
    <n v="957110185"/>
    <n v="5615636"/>
    <n v="696904236"/>
    <n v="2871802"/>
    <n v="192122006"/>
  </r>
  <r>
    <x v="1"/>
    <x v="6"/>
    <x v="4"/>
    <x v="509"/>
    <n v="63053256"/>
    <n v="1280"/>
    <n v="845388"/>
    <n v="77074"/>
    <n v="61388270"/>
    <n v="3820728"/>
    <n v="960930913"/>
    <n v="6442352"/>
    <n v="703346588"/>
    <n v="2656142"/>
    <n v="194778148"/>
  </r>
  <r>
    <x v="1"/>
    <x v="6"/>
    <x v="0"/>
    <x v="510"/>
    <n v="63142598"/>
    <n v="1098"/>
    <n v="846486"/>
    <n v="84230"/>
    <n v="61472500"/>
    <n v="4069461"/>
    <n v="965000374"/>
    <n v="7190818"/>
    <n v="710537406"/>
    <n v="3463252"/>
    <n v="198241400"/>
  </r>
  <r>
    <x v="1"/>
    <x v="6"/>
    <x v="0"/>
    <x v="511"/>
    <n v="63225596"/>
    <n v="1196"/>
    <n v="847682"/>
    <n v="74640"/>
    <n v="61547140"/>
    <n v="3807728"/>
    <n v="968808102"/>
    <n v="7358844"/>
    <n v="717896250"/>
    <n v="3609736"/>
    <n v="201851136"/>
  </r>
  <r>
    <x v="1"/>
    <x v="6"/>
    <x v="0"/>
    <x v="512"/>
    <n v="63309482"/>
    <n v="1084"/>
    <n v="848766"/>
    <n v="78974"/>
    <n v="61626114"/>
    <n v="3842299"/>
    <n v="972650401"/>
    <n v="13971694"/>
    <n v="731867944"/>
    <n v="3588540"/>
    <n v="205439676"/>
  </r>
  <r>
    <x v="1"/>
    <x v="7"/>
    <x v="1"/>
    <x v="513"/>
    <n v="63390740"/>
    <n v="848"/>
    <n v="849614"/>
    <n v="73256"/>
    <n v="61699370"/>
    <n v="3408960"/>
    <n v="976059361"/>
    <n v="2376852"/>
    <n v="734244796"/>
    <n v="1473234"/>
    <n v="206912910"/>
  </r>
  <r>
    <x v="1"/>
    <x v="7"/>
    <x v="1"/>
    <x v="514"/>
    <n v="63450910"/>
    <n v="840"/>
    <n v="850454"/>
    <n v="78240"/>
    <n v="61777610"/>
    <n v="3432737"/>
    <n v="979492098"/>
    <n v="9264424"/>
    <n v="743509220"/>
    <n v="3375437"/>
    <n v="210288347"/>
  </r>
  <r>
    <x v="1"/>
    <x v="7"/>
    <x v="1"/>
    <x v="515"/>
    <n v="63535970"/>
    <n v="1122"/>
    <n v="851576"/>
    <n v="73104"/>
    <n v="61850714"/>
    <n v="3863000"/>
    <n v="983355098"/>
    <n v="10927214"/>
    <n v="754436434"/>
    <n v="2557106"/>
    <n v="212845453"/>
  </r>
  <r>
    <x v="1"/>
    <x v="7"/>
    <x v="1"/>
    <x v="516"/>
    <n v="63621564"/>
    <n v="1064"/>
    <n v="852640"/>
    <n v="83746"/>
    <n v="61934460"/>
    <n v="3903184"/>
    <n v="987258282"/>
    <n v="6071142"/>
    <n v="760507576"/>
    <n v="2039449"/>
    <n v="214884902"/>
  </r>
  <r>
    <x v="1"/>
    <x v="7"/>
    <x v="1"/>
    <x v="517"/>
    <n v="63711574"/>
    <n v="930"/>
    <n v="853570"/>
    <n v="81812"/>
    <n v="62016272"/>
    <n v="3780900"/>
    <n v="991039182"/>
    <n v="9009424"/>
    <n v="769517000"/>
    <n v="2960503"/>
    <n v="217845405"/>
  </r>
  <r>
    <x v="1"/>
    <x v="7"/>
    <x v="1"/>
    <x v="518"/>
    <n v="63788984"/>
    <n v="1232"/>
    <n v="854802"/>
    <n v="80052"/>
    <n v="62096324"/>
    <n v="3841005"/>
    <n v="994880187"/>
    <n v="8666299"/>
    <n v="778183299"/>
    <n v="2542620"/>
    <n v="220388025"/>
  </r>
  <r>
    <x v="1"/>
    <x v="7"/>
    <x v="1"/>
    <x v="519"/>
    <n v="63867120"/>
    <n v="982"/>
    <n v="855784"/>
    <n v="87870"/>
    <n v="62184194"/>
    <n v="3775701"/>
    <n v="998655888"/>
    <n v="8673018"/>
    <n v="786856317"/>
    <n v="2928082"/>
    <n v="223316107"/>
  </r>
  <r>
    <x v="1"/>
    <x v="7"/>
    <x v="2"/>
    <x v="520"/>
    <n v="63939192"/>
    <n v="894"/>
    <n v="856678"/>
    <n v="79664"/>
    <n v="62263858"/>
    <n v="3608835"/>
    <n v="1002264723"/>
    <n v="2578884"/>
    <n v="789435201"/>
    <n v="1129650"/>
    <n v="224445757"/>
  </r>
  <r>
    <x v="1"/>
    <x v="7"/>
    <x v="2"/>
    <x v="521"/>
    <n v="63994048"/>
    <n v="752"/>
    <n v="857430"/>
    <n v="82922"/>
    <n v="62346780"/>
    <n v="3190265"/>
    <n v="1005454988"/>
    <n v="8980740"/>
    <n v="798415941"/>
    <n v="2689623"/>
    <n v="227135380"/>
  </r>
  <r>
    <x v="1"/>
    <x v="7"/>
    <x v="2"/>
    <x v="522"/>
    <n v="64070808"/>
    <n v="992"/>
    <n v="858422"/>
    <n v="80194"/>
    <n v="62426974"/>
    <n v="3617770"/>
    <n v="1009072758"/>
    <n v="6875869"/>
    <n v="805291810"/>
    <n v="2283790"/>
    <n v="229419170"/>
  </r>
  <r>
    <x v="1"/>
    <x v="7"/>
    <x v="2"/>
    <x v="523"/>
    <n v="64153980"/>
    <n v="982"/>
    <n v="859404"/>
    <n v="78254"/>
    <n v="62505228"/>
    <n v="4365442"/>
    <n v="1013438200"/>
    <n v="6768357"/>
    <n v="812060167"/>
    <n v="2411829"/>
    <n v="231830999"/>
  </r>
  <r>
    <x v="1"/>
    <x v="7"/>
    <x v="2"/>
    <x v="524"/>
    <n v="64234142"/>
    <n v="1166"/>
    <n v="860570"/>
    <n v="84312"/>
    <n v="62589540"/>
    <n v="4115837"/>
    <n v="1017554037"/>
    <n v="9297809"/>
    <n v="821357976"/>
    <n v="2525291"/>
    <n v="234356290"/>
  </r>
  <r>
    <x v="1"/>
    <x v="7"/>
    <x v="2"/>
    <x v="525"/>
    <n v="64311664"/>
    <n v="954"/>
    <n v="861524"/>
    <n v="71518"/>
    <n v="62661058"/>
    <n v="4256111"/>
    <n v="1021810148"/>
    <n v="10433518"/>
    <n v="831791494"/>
    <n v="2780376"/>
    <n v="237136666"/>
  </r>
  <r>
    <x v="1"/>
    <x v="7"/>
    <x v="2"/>
    <x v="526"/>
    <n v="64383934"/>
    <n v="982"/>
    <n v="862506"/>
    <n v="75872"/>
    <n v="62736930"/>
    <n v="3904840"/>
    <n v="1025714988"/>
    <n v="11458501"/>
    <n v="843249995"/>
    <n v="3853860"/>
    <n v="240990526"/>
  </r>
  <r>
    <x v="1"/>
    <x v="7"/>
    <x v="3"/>
    <x v="527"/>
    <n v="64450424"/>
    <n v="842"/>
    <n v="863348"/>
    <n v="71872"/>
    <n v="62808802"/>
    <n v="2729239"/>
    <n v="1028444227"/>
    <n v="2994698"/>
    <n v="846244693"/>
    <n v="1027023"/>
    <n v="242017549"/>
  </r>
  <r>
    <x v="1"/>
    <x v="7"/>
    <x v="3"/>
    <x v="528"/>
    <n v="64499816"/>
    <n v="876"/>
    <n v="864224"/>
    <n v="73742"/>
    <n v="62882544"/>
    <n v="3542025"/>
    <n v="1031986252"/>
    <n v="14244118"/>
    <n v="860488811"/>
    <n v="3502704"/>
    <n v="245520253"/>
  </r>
  <r>
    <x v="1"/>
    <x v="7"/>
    <x v="3"/>
    <x v="529"/>
    <n v="64570232"/>
    <n v="880"/>
    <n v="865104"/>
    <n v="74286"/>
    <n v="62956830"/>
    <n v="3555548"/>
    <n v="1035541800"/>
    <n v="9050379"/>
    <n v="869539190"/>
    <n v="2791962"/>
    <n v="248312215"/>
  </r>
  <r>
    <x v="1"/>
    <x v="7"/>
    <x v="3"/>
    <x v="530"/>
    <n v="64643236"/>
    <n v="1054"/>
    <n v="866158"/>
    <n v="78538"/>
    <n v="63035368"/>
    <n v="3798743"/>
    <n v="1039340543"/>
    <n v="8764226"/>
    <n v="878303416"/>
    <n v="2908580"/>
    <n v="251220795"/>
  </r>
  <r>
    <x v="1"/>
    <x v="7"/>
    <x v="3"/>
    <x v="531"/>
    <n v="64716436"/>
    <n v="1086"/>
    <n v="867244"/>
    <n v="72914"/>
    <n v="63108282"/>
    <n v="4365700"/>
    <n v="1043706243"/>
    <n v="8767540"/>
    <n v="887070956"/>
    <n v="2817730"/>
    <n v="254038525"/>
  </r>
  <r>
    <x v="1"/>
    <x v="7"/>
    <x v="3"/>
    <x v="532"/>
    <n v="64785052"/>
    <n v="752"/>
    <n v="867996"/>
    <n v="72570"/>
    <n v="63180852"/>
    <n v="3783582"/>
    <n v="1047489825"/>
    <n v="5634862"/>
    <n v="892705818"/>
    <n v="2036862"/>
    <n v="256075387"/>
  </r>
  <r>
    <x v="1"/>
    <x v="7"/>
    <x v="3"/>
    <x v="533"/>
    <n v="64847098"/>
    <n v="802"/>
    <n v="868798"/>
    <n v="77154"/>
    <n v="63258006"/>
    <n v="3450149"/>
    <n v="1050939974"/>
    <n v="6904225"/>
    <n v="899610043"/>
    <n v="3838993"/>
    <n v="259914380"/>
  </r>
  <r>
    <x v="1"/>
    <x v="7"/>
    <x v="4"/>
    <x v="534"/>
    <n v="64897938"/>
    <n v="770"/>
    <n v="869568"/>
    <n v="88206"/>
    <n v="63346212"/>
    <n v="2806035"/>
    <n v="1053746009"/>
    <n v="1515768"/>
    <n v="901125811"/>
    <n v="604668"/>
    <n v="260519048"/>
  </r>
  <r>
    <x v="1"/>
    <x v="7"/>
    <x v="4"/>
    <x v="535"/>
    <n v="64947526"/>
    <n v="714"/>
    <n v="870282"/>
    <n v="79106"/>
    <n v="63425318"/>
    <n v="3196873"/>
    <n v="1056942882"/>
    <n v="9275310"/>
    <n v="910401121"/>
    <n v="3620806"/>
    <n v="264139854"/>
  </r>
  <r>
    <x v="1"/>
    <x v="7"/>
    <x v="4"/>
    <x v="536"/>
    <n v="65023004"/>
    <n v="1300"/>
    <n v="871582"/>
    <n v="68296"/>
    <n v="63493614"/>
    <n v="3591357"/>
    <n v="1060534239"/>
    <n v="9302930"/>
    <n v="919704051"/>
    <n v="3709859"/>
    <n v="267849713"/>
  </r>
  <r>
    <x v="1"/>
    <x v="7"/>
    <x v="4"/>
    <x v="537"/>
    <n v="65115262"/>
    <n v="1210"/>
    <n v="872792"/>
    <n v="68496"/>
    <n v="63562110"/>
    <n v="3927607"/>
    <n v="1064461846"/>
    <n v="12156080"/>
    <n v="931860131"/>
    <n v="4527383"/>
    <n v="272377096"/>
  </r>
  <r>
    <x v="1"/>
    <x v="7"/>
    <x v="4"/>
    <x v="538"/>
    <n v="65204362"/>
    <n v="986"/>
    <n v="873778"/>
    <n v="65850"/>
    <n v="63627960"/>
    <n v="3808968"/>
    <n v="1068270814"/>
    <n v="11915742"/>
    <n v="943775873"/>
    <n v="4808040"/>
    <n v="277185136"/>
  </r>
  <r>
    <x v="1"/>
    <x v="7"/>
    <x v="4"/>
    <x v="539"/>
    <n v="65297974"/>
    <n v="1028"/>
    <n v="874806"/>
    <n v="62686"/>
    <n v="63690646"/>
    <n v="3963597"/>
    <n v="1072234411"/>
    <n v="16075852"/>
    <n v="959851725"/>
    <n v="5485332"/>
    <n v="282670468"/>
  </r>
  <r>
    <x v="1"/>
    <x v="7"/>
    <x v="4"/>
    <x v="540"/>
    <n v="65388102"/>
    <n v="914"/>
    <n v="875720"/>
    <n v="71622"/>
    <n v="63762268"/>
    <n v="3723666"/>
    <n v="1075958077"/>
    <n v="5152003"/>
    <n v="965003728"/>
    <n v="2776790"/>
    <n v="285447258"/>
  </r>
  <r>
    <x v="1"/>
    <x v="7"/>
    <x v="0"/>
    <x v="541"/>
    <n v="65474850"/>
    <n v="1054"/>
    <n v="876774"/>
    <n v="69686"/>
    <n v="63831954"/>
    <n v="3348969"/>
    <n v="1079307046"/>
    <n v="10107070"/>
    <n v="975110798"/>
    <n v="4748291"/>
    <n v="290195549"/>
  </r>
  <r>
    <x v="1"/>
    <x v="7"/>
    <x v="0"/>
    <x v="542"/>
    <n v="65535346"/>
    <n v="410"/>
    <n v="877184"/>
    <n v="72480"/>
    <n v="63904434"/>
    <n v="2954785"/>
    <n v="1082261831"/>
    <n v="9028954"/>
    <n v="984139752"/>
    <n v="3265618"/>
    <n v="293461167"/>
  </r>
  <r>
    <x v="1"/>
    <x v="7"/>
    <x v="0"/>
    <x v="543"/>
    <n v="65621492"/>
    <n v="924"/>
    <n v="878108"/>
    <n v="68224"/>
    <n v="63972658"/>
    <n v="3309792"/>
    <n v="1085571623"/>
    <n v="20621396"/>
    <n v="1004761148"/>
    <n v="6547844"/>
    <n v="300009011"/>
  </r>
  <r>
    <x v="1"/>
    <x v="8"/>
    <x v="1"/>
    <x v="544"/>
    <n v="65713442"/>
    <n v="1014"/>
    <n v="879122"/>
    <n v="70182"/>
    <n v="64042840"/>
    <n v="3503773"/>
    <n v="1089075396"/>
    <n v="12936198"/>
    <n v="1017697346"/>
    <n v="4911454"/>
    <n v="304920465"/>
  </r>
  <r>
    <x v="1"/>
    <x v="8"/>
    <x v="1"/>
    <x v="545"/>
    <n v="65804690"/>
    <n v="710"/>
    <n v="879832"/>
    <n v="69330"/>
    <n v="64112170"/>
    <n v="3536849"/>
    <n v="1092612245"/>
    <n v="11463292"/>
    <n v="1029160638"/>
    <n v="4381681"/>
    <n v="309302146"/>
  </r>
  <r>
    <x v="1"/>
    <x v="8"/>
    <x v="1"/>
    <x v="546"/>
    <n v="65890024"/>
    <n v="684"/>
    <n v="880516"/>
    <n v="72844"/>
    <n v="64185014"/>
    <n v="3641603"/>
    <n v="1096253848"/>
    <n v="8669706"/>
    <n v="1037830344"/>
    <n v="3832525"/>
    <n v="313134671"/>
  </r>
  <r>
    <x v="1"/>
    <x v="8"/>
    <x v="1"/>
    <x v="547"/>
    <n v="65975238"/>
    <n v="618"/>
    <n v="881134"/>
    <n v="76174"/>
    <n v="64261188"/>
    <n v="3723523"/>
    <n v="1099977371"/>
    <n v="9361434"/>
    <n v="1047191778"/>
    <n v="5555198"/>
    <n v="318689869"/>
  </r>
  <r>
    <x v="1"/>
    <x v="8"/>
    <x v="1"/>
    <x v="548"/>
    <n v="66054312"/>
    <n v="436"/>
    <n v="881570"/>
    <n v="87844"/>
    <n v="64349032"/>
    <n v="3207693"/>
    <n v="1103185064"/>
    <n v="3669699"/>
    <n v="1050861477"/>
    <n v="2074538"/>
    <n v="320764407"/>
  </r>
  <r>
    <x v="1"/>
    <x v="8"/>
    <x v="1"/>
    <x v="549"/>
    <n v="66114640"/>
    <n v="580"/>
    <n v="882150"/>
    <n v="85892"/>
    <n v="64434924"/>
    <n v="3288020"/>
    <n v="1106473084"/>
    <n v="16668017"/>
    <n v="1067529494"/>
    <n v="6373769"/>
    <n v="327138176"/>
  </r>
  <r>
    <x v="1"/>
    <x v="8"/>
    <x v="1"/>
    <x v="550"/>
    <n v="66190910"/>
    <n v="736"/>
    <n v="882886"/>
    <n v="78202"/>
    <n v="64513126"/>
    <n v="3488486"/>
    <n v="1109961570"/>
    <n v="11683958"/>
    <n v="1079213452"/>
    <n v="5276223"/>
    <n v="332414399"/>
  </r>
  <r>
    <x v="1"/>
    <x v="8"/>
    <x v="2"/>
    <x v="551"/>
    <n v="66277712"/>
    <n v="678"/>
    <n v="883564"/>
    <n v="81240"/>
    <n v="64594366"/>
    <n v="3747053"/>
    <n v="1113708623"/>
    <n v="12678360"/>
    <n v="1091891812"/>
    <n v="5430460"/>
    <n v="337844859"/>
  </r>
  <r>
    <x v="1"/>
    <x v="8"/>
    <x v="2"/>
    <x v="552"/>
    <n v="66326014"/>
    <n v="516"/>
    <n v="884080"/>
    <n v="48794"/>
    <n v="64643160"/>
    <n v="3679974"/>
    <n v="1117388597"/>
    <n v="9892106"/>
    <n v="1101783918"/>
    <n v="4481604"/>
    <n v="342326463"/>
  </r>
  <r>
    <x v="1"/>
    <x v="8"/>
    <x v="2"/>
    <x v="553"/>
    <n v="66401764"/>
    <n v="620"/>
    <n v="884700"/>
    <n v="73342"/>
    <n v="64716502"/>
    <n v="3447892"/>
    <n v="1120836489"/>
    <n v="9396614"/>
    <n v="1111180532"/>
    <n v="4213590"/>
    <n v="346540053"/>
  </r>
  <r>
    <x v="1"/>
    <x v="8"/>
    <x v="2"/>
    <x v="554"/>
    <n v="66464340"/>
    <n v="676"/>
    <n v="885376"/>
    <n v="75772"/>
    <n v="64792274"/>
    <n v="3304831"/>
    <n v="1124141320"/>
    <n v="9121076"/>
    <n v="1120301608"/>
    <n v="6114304"/>
    <n v="352654357"/>
  </r>
  <r>
    <x v="1"/>
    <x v="8"/>
    <x v="2"/>
    <x v="555"/>
    <n v="66527222"/>
    <n v="438"/>
    <n v="885814"/>
    <n v="81398"/>
    <n v="64873672"/>
    <n v="2782864"/>
    <n v="1126924184"/>
    <n v="7465485"/>
    <n v="1127767093"/>
    <n v="3794657"/>
    <n v="356449014"/>
  </r>
  <r>
    <x v="1"/>
    <x v="8"/>
    <x v="2"/>
    <x v="556"/>
    <n v="66576050"/>
    <n v="680"/>
    <n v="886494"/>
    <n v="79630"/>
    <n v="64953302"/>
    <n v="2847110"/>
    <n v="1129771294"/>
    <n v="11352940"/>
    <n v="1139120033"/>
    <n v="5448177"/>
    <n v="361897191"/>
  </r>
  <r>
    <x v="1"/>
    <x v="8"/>
    <x v="2"/>
    <x v="557"/>
    <n v="66631054"/>
    <n v="562"/>
    <n v="887056"/>
    <n v="75986"/>
    <n v="65029288"/>
    <n v="3247893"/>
    <n v="1133019187"/>
    <n v="8291975"/>
    <n v="1147412008"/>
    <n v="5055608"/>
    <n v="366952799"/>
  </r>
  <r>
    <x v="1"/>
    <x v="8"/>
    <x v="3"/>
    <x v="558"/>
    <n v="66691764"/>
    <n v="864"/>
    <n v="887920"/>
    <n v="76706"/>
    <n v="65105994"/>
    <n v="3337229"/>
    <n v="1136356416"/>
    <n v="7978954"/>
    <n v="1155390962"/>
    <n v="5630402"/>
    <n v="372583201"/>
  </r>
  <r>
    <x v="1"/>
    <x v="8"/>
    <x v="3"/>
    <x v="559"/>
    <n v="66761070"/>
    <n v="636"/>
    <n v="888556"/>
    <n v="75776"/>
    <n v="65181770"/>
    <n v="3293626"/>
    <n v="1139650042"/>
    <n v="7920308"/>
    <n v="1163311270"/>
    <n v="5496906"/>
    <n v="378080107"/>
  </r>
  <r>
    <x v="1"/>
    <x v="8"/>
    <x v="3"/>
    <x v="560"/>
    <n v="66831778"/>
    <n v="570"/>
    <n v="889126"/>
    <n v="67666"/>
    <n v="65249436"/>
    <n v="3267782"/>
    <n v="1142917824"/>
    <n v="26969834"/>
    <n v="1190281104"/>
    <n v="18796422"/>
    <n v="396876529"/>
  </r>
  <r>
    <x v="1"/>
    <x v="8"/>
    <x v="3"/>
    <x v="561"/>
    <n v="66894038"/>
    <n v="612"/>
    <n v="889738"/>
    <n v="79304"/>
    <n v="65328740"/>
    <n v="2806054"/>
    <n v="1145723878"/>
    <n v="9909123"/>
    <n v="1200190227"/>
    <n v="8216932"/>
    <n v="405093461"/>
  </r>
  <r>
    <x v="1"/>
    <x v="8"/>
    <x v="3"/>
    <x v="562"/>
    <n v="66955694"/>
    <n v="592"/>
    <n v="890330"/>
    <n v="86434"/>
    <n v="65415174"/>
    <n v="2949386"/>
    <n v="1148673264"/>
    <n v="5240646"/>
    <n v="1205430873"/>
    <n v="3150980"/>
    <n v="408244441"/>
  </r>
  <r>
    <x v="1"/>
    <x v="8"/>
    <x v="3"/>
    <x v="563"/>
    <n v="67005508"/>
    <n v="502"/>
    <n v="890832"/>
    <n v="68940"/>
    <n v="65484114"/>
    <n v="2826251"/>
    <n v="1151499515"/>
    <n v="11802774"/>
    <n v="1217233647"/>
    <n v="8088592"/>
    <n v="416333033"/>
  </r>
  <r>
    <x v="1"/>
    <x v="8"/>
    <x v="3"/>
    <x v="564"/>
    <n v="67060184"/>
    <n v="770"/>
    <n v="891602"/>
    <n v="68320"/>
    <n v="65552434"/>
    <n v="3520005"/>
    <n v="1155019520"/>
    <n v="9644090"/>
    <n v="1226877737"/>
    <n v="6359582"/>
    <n v="422692615"/>
  </r>
  <r>
    <x v="1"/>
    <x v="8"/>
    <x v="4"/>
    <x v="565"/>
    <n v="67124204"/>
    <n v="560"/>
    <n v="892162"/>
    <n v="63994"/>
    <n v="65616428"/>
    <n v="3332293"/>
    <n v="1158351813"/>
    <n v="8245513"/>
    <n v="1235123250"/>
    <n v="6702826"/>
    <n v="429395441"/>
  </r>
  <r>
    <x v="1"/>
    <x v="8"/>
    <x v="4"/>
    <x v="566"/>
    <n v="67187026"/>
    <n v="636"/>
    <n v="892798"/>
    <n v="65020"/>
    <n v="65681448"/>
    <n v="3321215"/>
    <n v="1161673028"/>
    <n v="8778741"/>
    <n v="1243901991"/>
    <n v="6276990"/>
    <n v="435672431"/>
  </r>
  <r>
    <x v="1"/>
    <x v="8"/>
    <x v="4"/>
    <x v="567"/>
    <n v="67246156"/>
    <n v="582"/>
    <n v="893380"/>
    <n v="56098"/>
    <n v="65737546"/>
    <n v="3447289"/>
    <n v="1165120317"/>
    <n v="8544962"/>
    <n v="1252446953"/>
    <n v="6277306"/>
    <n v="441949737"/>
  </r>
  <r>
    <x v="1"/>
    <x v="8"/>
    <x v="4"/>
    <x v="568"/>
    <n v="67302494"/>
    <n v="518"/>
    <n v="893898"/>
    <n v="52042"/>
    <n v="65789588"/>
    <n v="3298574"/>
    <n v="1168418891"/>
    <n v="7312411"/>
    <n v="1259759364"/>
    <n v="6992096"/>
    <n v="448941833"/>
  </r>
  <r>
    <x v="1"/>
    <x v="8"/>
    <x v="4"/>
    <x v="569"/>
    <n v="67356492"/>
    <n v="552"/>
    <n v="894450"/>
    <n v="59250"/>
    <n v="65848838"/>
    <n v="2753145"/>
    <n v="1171172036"/>
    <n v="4770374"/>
    <n v="1264529738"/>
    <n v="3384398"/>
    <n v="452326231"/>
  </r>
  <r>
    <x v="1"/>
    <x v="8"/>
    <x v="4"/>
    <x v="570"/>
    <n v="67386306"/>
    <n v="362"/>
    <n v="894812"/>
    <n v="48502"/>
    <n v="65897340"/>
    <n v="2642048"/>
    <n v="1173814084"/>
    <n v="12796717"/>
    <n v="1277326455"/>
    <n v="8302359"/>
    <n v="460628590"/>
  </r>
  <r>
    <x v="1"/>
    <x v="8"/>
    <x v="4"/>
    <x v="571"/>
    <n v="67430102"/>
    <n v="750"/>
    <n v="895562"/>
    <n v="59888"/>
    <n v="65957228"/>
    <n v="3145340"/>
    <n v="1176959424"/>
    <n v="6497788"/>
    <n v="1283824243"/>
    <n v="5411813"/>
    <n v="466040403"/>
  </r>
  <r>
    <x v="1"/>
    <x v="8"/>
    <x v="0"/>
    <x v="572"/>
    <n v="67476434"/>
    <n v="626"/>
    <n v="896188"/>
    <n v="57452"/>
    <n v="66014680"/>
    <n v="3442035"/>
    <n v="1180401459"/>
    <n v="7220336"/>
    <n v="1291044579"/>
    <n v="6393690"/>
    <n v="472434093"/>
  </r>
  <r>
    <x v="1"/>
    <x v="8"/>
    <x v="0"/>
    <x v="573"/>
    <n v="67531004"/>
    <n v="556"/>
    <n v="896744"/>
    <n v="56408"/>
    <n v="66071088"/>
    <n v="2833663"/>
    <n v="1183235122"/>
    <n v="7510608"/>
    <n v="1298555187"/>
    <n v="5964250"/>
    <n v="478398343"/>
  </r>
  <r>
    <x v="1"/>
    <x v="9"/>
    <x v="1"/>
    <x v="574"/>
    <n v="67578840"/>
    <n v="466"/>
    <n v="897210"/>
    <n v="50920"/>
    <n v="66122008"/>
    <n v="3148139"/>
    <n v="1186383261"/>
    <n v="8205354"/>
    <n v="1306760541"/>
    <n v="6341455"/>
    <n v="484739798"/>
  </r>
  <r>
    <x v="1"/>
    <x v="9"/>
    <x v="1"/>
    <x v="575"/>
    <n v="67625218"/>
    <n v="484"/>
    <n v="897694"/>
    <n v="51876"/>
    <n v="66173884"/>
    <n v="2888316"/>
    <n v="1189271577"/>
    <n v="7892009"/>
    <n v="1314652550"/>
    <n v="7495389"/>
    <n v="492235187"/>
  </r>
  <r>
    <x v="1"/>
    <x v="9"/>
    <x v="1"/>
    <x v="576"/>
    <n v="67668506"/>
    <n v="364"/>
    <n v="898058"/>
    <n v="53448"/>
    <n v="66227332"/>
    <n v="2294823"/>
    <n v="1191566400"/>
    <n v="3074736"/>
    <n v="1317727286"/>
    <n v="2440290"/>
    <n v="494675477"/>
  </r>
  <r>
    <x v="1"/>
    <x v="9"/>
    <x v="1"/>
    <x v="577"/>
    <n v="67702708"/>
    <n v="526"/>
    <n v="898584"/>
    <n v="59290"/>
    <n v="66286622"/>
    <n v="2269914"/>
    <n v="1193836314"/>
    <n v="7984520"/>
    <n v="1325711806"/>
    <n v="7081410"/>
    <n v="501756887"/>
  </r>
  <r>
    <x v="1"/>
    <x v="9"/>
    <x v="1"/>
    <x v="578"/>
    <n v="67740796"/>
    <n v="552"/>
    <n v="899136"/>
    <n v="49522"/>
    <n v="66336144"/>
    <n v="3006726"/>
    <n v="1196843040"/>
    <n v="6878150"/>
    <n v="1332589956"/>
    <n v="5720620"/>
    <n v="507477507"/>
  </r>
  <r>
    <x v="1"/>
    <x v="9"/>
    <x v="1"/>
    <x v="579"/>
    <n v="67786006"/>
    <n v="632"/>
    <n v="899768"/>
    <n v="49220"/>
    <n v="66385364"/>
    <n v="3180440"/>
    <n v="1200023480"/>
    <n v="4605602"/>
    <n v="1337195558"/>
    <n v="4600804"/>
    <n v="512078311"/>
  </r>
  <r>
    <x v="1"/>
    <x v="9"/>
    <x v="1"/>
    <x v="580"/>
    <n v="67828954"/>
    <n v="554"/>
    <n v="900322"/>
    <n v="49918"/>
    <n v="66435282"/>
    <n v="2880449"/>
    <n v="1202903929"/>
    <n v="5960334"/>
    <n v="1343155892"/>
    <n v="4736529"/>
    <n v="516814840"/>
  </r>
  <r>
    <x v="1"/>
    <x v="9"/>
    <x v="2"/>
    <x v="581"/>
    <n v="67868690"/>
    <n v="494"/>
    <n v="900816"/>
    <n v="46132"/>
    <n v="66481414"/>
    <n v="2728544"/>
    <n v="1205632473"/>
    <n v="8616950"/>
    <n v="1351772842"/>
    <n v="7778968"/>
    <n v="524593808"/>
  </r>
  <r>
    <x v="1"/>
    <x v="9"/>
    <x v="2"/>
    <x v="582"/>
    <n v="67904552"/>
    <n v="426"/>
    <n v="901242"/>
    <n v="47190"/>
    <n v="66528604"/>
    <n v="2740441"/>
    <n v="1208372914"/>
    <n v="7356422"/>
    <n v="1359129264"/>
    <n v="6833091"/>
    <n v="531426899"/>
  </r>
  <r>
    <x v="1"/>
    <x v="9"/>
    <x v="2"/>
    <x v="583"/>
    <n v="67942592"/>
    <n v="386"/>
    <n v="901628"/>
    <n v="43166"/>
    <n v="66571770"/>
    <n v="2389677"/>
    <n v="1210762591"/>
    <n v="4987268"/>
    <n v="1364116532"/>
    <n v="4961128"/>
    <n v="536388027"/>
  </r>
  <r>
    <x v="1"/>
    <x v="9"/>
    <x v="2"/>
    <x v="584"/>
    <n v="67968960"/>
    <n v="354"/>
    <n v="901982"/>
    <n v="53146"/>
    <n v="66624916"/>
    <n v="2427573"/>
    <n v="1213190164"/>
    <n v="7141547"/>
    <n v="1371258079"/>
    <n v="6845539"/>
    <n v="543233566"/>
  </r>
  <r>
    <x v="1"/>
    <x v="9"/>
    <x v="2"/>
    <x v="585"/>
    <n v="68001006"/>
    <n v="458"/>
    <n v="902440"/>
    <n v="45692"/>
    <n v="66670608"/>
    <n v="1854771"/>
    <n v="1215044935"/>
    <n v="5593628"/>
    <n v="1376851707"/>
    <n v="5208698"/>
    <n v="548442264"/>
  </r>
  <r>
    <x v="1"/>
    <x v="9"/>
    <x v="2"/>
    <x v="586"/>
    <n v="68039392"/>
    <n v="498"/>
    <n v="902938"/>
    <n v="39622"/>
    <n v="66710230"/>
    <n v="3594484"/>
    <n v="1218639419"/>
    <n v="3567181"/>
    <n v="1380418888"/>
    <n v="4116139"/>
    <n v="552558403"/>
  </r>
  <r>
    <x v="1"/>
    <x v="9"/>
    <x v="2"/>
    <x v="587"/>
    <n v="68073368"/>
    <n v="756"/>
    <n v="903694"/>
    <n v="38740"/>
    <n v="66748970"/>
    <n v="2469867"/>
    <n v="1221109286"/>
    <n v="2924482"/>
    <n v="1383343370"/>
    <n v="3510075"/>
    <n v="556068478"/>
  </r>
  <r>
    <x v="1"/>
    <x v="9"/>
    <x v="3"/>
    <x v="588"/>
    <n v="68105374"/>
    <n v="326"/>
    <n v="904020"/>
    <n v="35736"/>
    <n v="66784706"/>
    <n v="2060564"/>
    <n v="1223169850"/>
    <n v="781769"/>
    <n v="1384125139"/>
    <n v="1094915"/>
    <n v="557163393"/>
  </r>
  <r>
    <x v="1"/>
    <x v="9"/>
    <x v="3"/>
    <x v="589"/>
    <n v="68133530"/>
    <n v="292"/>
    <n v="904312"/>
    <n v="39572"/>
    <n v="66824278"/>
    <n v="2264906"/>
    <n v="1225434756"/>
    <n v="3439578"/>
    <n v="1387564717"/>
    <n v="4985412"/>
    <n v="562148805"/>
  </r>
  <r>
    <x v="1"/>
    <x v="9"/>
    <x v="3"/>
    <x v="590"/>
    <n v="68162102"/>
    <n v="330"/>
    <n v="904642"/>
    <n v="39158"/>
    <n v="66863436"/>
    <n v="2181147"/>
    <n v="1227615903"/>
    <n v="1314565"/>
    <n v="1388879282"/>
    <n v="1401752"/>
    <n v="563550557"/>
  </r>
  <r>
    <x v="1"/>
    <x v="9"/>
    <x v="3"/>
    <x v="591"/>
    <n v="68186780"/>
    <n v="328"/>
    <n v="904970"/>
    <n v="38920"/>
    <n v="66902356"/>
    <n v="2285216"/>
    <n v="1229901119"/>
    <n v="7451454"/>
    <n v="1396330736"/>
    <n v="10191575"/>
    <n v="573742132"/>
  </r>
  <r>
    <x v="1"/>
    <x v="9"/>
    <x v="3"/>
    <x v="592"/>
    <n v="68216650"/>
    <n v="398"/>
    <n v="905368"/>
    <n v="38890"/>
    <n v="66941246"/>
    <n v="2582964"/>
    <n v="1232484083"/>
    <n v="4055382"/>
    <n v="1400386118"/>
    <n v="4970362"/>
    <n v="578712494"/>
  </r>
  <r>
    <x v="1"/>
    <x v="9"/>
    <x v="3"/>
    <x v="593"/>
    <n v="68253414"/>
    <n v="320"/>
    <n v="905688"/>
    <n v="35136"/>
    <n v="66976382"/>
    <n v="2451039"/>
    <n v="1234935122"/>
    <n v="8714541"/>
    <n v="1409100659"/>
    <n v="5462576"/>
    <n v="584175070"/>
  </r>
  <r>
    <x v="1"/>
    <x v="9"/>
    <x v="3"/>
    <x v="594"/>
    <n v="68284962"/>
    <n v="464"/>
    <n v="906152"/>
    <n v="37284"/>
    <n v="67013666"/>
    <n v="2805081"/>
    <n v="1237740203"/>
    <n v="7435560"/>
    <n v="1416536219"/>
    <n v="7297450"/>
    <n v="591472520"/>
  </r>
  <r>
    <x v="1"/>
    <x v="9"/>
    <x v="4"/>
    <x v="595"/>
    <n v="68317616"/>
    <n v="1332"/>
    <n v="907484"/>
    <n v="35272"/>
    <n v="67048938"/>
    <n v="2718416"/>
    <n v="1240458619"/>
    <n v="6053088"/>
    <n v="1422589307"/>
    <n v="8194311"/>
    <n v="599666831"/>
  </r>
  <r>
    <x v="1"/>
    <x v="9"/>
    <x v="4"/>
    <x v="596"/>
    <n v="68349774"/>
    <n v="1118"/>
    <n v="908602"/>
    <n v="33018"/>
    <n v="67081956"/>
    <n v="2652062"/>
    <n v="1243110681"/>
    <n v="6639902"/>
    <n v="1429229209"/>
    <n v="9389611"/>
    <n v="609056442"/>
  </r>
  <r>
    <x v="1"/>
    <x v="9"/>
    <x v="4"/>
    <x v="597"/>
    <n v="68379082"/>
    <n v="884"/>
    <n v="909486"/>
    <n v="37216"/>
    <n v="67119172"/>
    <n v="2327902"/>
    <n v="1245438583"/>
    <n v="1508838"/>
    <n v="1430738047"/>
    <n v="1830436"/>
    <n v="610886878"/>
  </r>
  <r>
    <x v="1"/>
    <x v="9"/>
    <x v="4"/>
    <x v="598"/>
    <n v="68402786"/>
    <n v="714"/>
    <n v="910200"/>
    <n v="32204"/>
    <n v="67151376"/>
    <n v="2212648"/>
    <n v="1247651231"/>
    <n v="5396694"/>
    <n v="1436134741"/>
    <n v="7979754"/>
    <n v="618866632"/>
  </r>
  <r>
    <x v="1"/>
    <x v="9"/>
    <x v="4"/>
    <x v="599"/>
    <n v="68429784"/>
    <n v="1168"/>
    <n v="911368"/>
    <n v="28024"/>
    <n v="67179400"/>
    <n v="2575335"/>
    <n v="1250226566"/>
    <n v="4743300"/>
    <n v="1440878041"/>
    <n v="7105616"/>
    <n v="625972248"/>
  </r>
  <r>
    <x v="1"/>
    <x v="9"/>
    <x v="4"/>
    <x v="600"/>
    <n v="68462486"/>
    <n v="1468"/>
    <n v="912836"/>
    <n v="34154"/>
    <n v="67213554"/>
    <n v="2702866"/>
    <n v="1252929432"/>
    <n v="3878852"/>
    <n v="1444756893"/>
    <n v="6469740"/>
    <n v="632441988"/>
  </r>
  <r>
    <x v="1"/>
    <x v="9"/>
    <x v="4"/>
    <x v="601"/>
    <n v="68491100"/>
    <n v="1610"/>
    <n v="914446"/>
    <n v="26378"/>
    <n v="67239932"/>
    <n v="2791293"/>
    <n v="1255720725"/>
    <n v="5897177"/>
    <n v="1450654070"/>
    <n v="9504570"/>
    <n v="641946558"/>
  </r>
  <r>
    <x v="1"/>
    <x v="9"/>
    <x v="0"/>
    <x v="602"/>
    <n v="68519530"/>
    <n v="1102"/>
    <n v="915548"/>
    <n v="27098"/>
    <n v="67267030"/>
    <n v="2973320"/>
    <n v="1258694045"/>
    <n v="4988700"/>
    <n v="1455642770"/>
    <n v="7236807"/>
    <n v="649183365"/>
  </r>
  <r>
    <x v="1"/>
    <x v="9"/>
    <x v="0"/>
    <x v="603"/>
    <n v="68545410"/>
    <n v="890"/>
    <n v="916438"/>
    <n v="29344"/>
    <n v="67296374"/>
    <n v="2678107"/>
    <n v="1261372152"/>
    <n v="5361980"/>
    <n v="1461004750"/>
    <n v="8890486"/>
    <n v="658073851"/>
  </r>
  <r>
    <x v="1"/>
    <x v="9"/>
    <x v="0"/>
    <x v="604"/>
    <n v="68571224"/>
    <n v="502"/>
    <n v="916940"/>
    <n v="26304"/>
    <n v="67322678"/>
    <n v="2201999"/>
    <n v="1263574151"/>
    <n v="1500820"/>
    <n v="1462505570"/>
    <n v="1866920"/>
    <n v="6599407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3">
  <r>
    <x v="0"/>
    <x v="0"/>
    <x v="0"/>
    <x v="0"/>
    <n v="0"/>
    <n v="0"/>
    <n v="0"/>
    <n v="0"/>
    <n v="0"/>
  </r>
  <r>
    <x v="0"/>
    <x v="1"/>
    <x v="1"/>
    <x v="0"/>
    <n v="0"/>
    <n v="0"/>
    <n v="0"/>
    <n v="0"/>
    <n v="0"/>
  </r>
  <r>
    <x v="0"/>
    <x v="1"/>
    <x v="1"/>
    <x v="0"/>
    <n v="0"/>
    <n v="0"/>
    <n v="0"/>
    <n v="0"/>
    <n v="0"/>
  </r>
  <r>
    <x v="0"/>
    <x v="1"/>
    <x v="2"/>
    <x v="1"/>
    <n v="0"/>
    <n v="6"/>
    <n v="0"/>
    <n v="0"/>
    <n v="0"/>
  </r>
  <r>
    <x v="0"/>
    <x v="2"/>
    <x v="1"/>
    <x v="2"/>
    <n v="0"/>
    <n v="0"/>
    <n v="0"/>
    <n v="0"/>
    <n v="0"/>
  </r>
  <r>
    <x v="0"/>
    <x v="2"/>
    <x v="1"/>
    <x v="0"/>
    <n v="0"/>
    <n v="0"/>
    <n v="0"/>
    <n v="0"/>
    <n v="0"/>
  </r>
  <r>
    <x v="0"/>
    <x v="2"/>
    <x v="1"/>
    <x v="3"/>
    <n v="0"/>
    <n v="0"/>
    <n v="0"/>
    <n v="0"/>
    <n v="0"/>
  </r>
  <r>
    <x v="0"/>
    <x v="2"/>
    <x v="1"/>
    <x v="2"/>
    <n v="0"/>
    <n v="0"/>
    <n v="0"/>
    <n v="0"/>
    <n v="0"/>
  </r>
  <r>
    <x v="0"/>
    <x v="2"/>
    <x v="1"/>
    <x v="0"/>
    <n v="0"/>
    <n v="0"/>
    <n v="0"/>
    <n v="0"/>
    <n v="0"/>
  </r>
  <r>
    <x v="0"/>
    <x v="2"/>
    <x v="1"/>
    <x v="4"/>
    <n v="0"/>
    <n v="0"/>
    <n v="0"/>
    <n v="0"/>
    <n v="0"/>
  </r>
  <r>
    <x v="0"/>
    <x v="2"/>
    <x v="2"/>
    <x v="5"/>
    <n v="0"/>
    <n v="0"/>
    <n v="0"/>
    <n v="0"/>
    <n v="0"/>
  </r>
  <r>
    <x v="0"/>
    <x v="2"/>
    <x v="2"/>
    <x v="6"/>
    <n v="0"/>
    <n v="0"/>
    <n v="0"/>
    <n v="0"/>
    <n v="0"/>
  </r>
  <r>
    <x v="0"/>
    <x v="2"/>
    <x v="2"/>
    <x v="7"/>
    <n v="0"/>
    <n v="0"/>
    <n v="0"/>
    <n v="0"/>
    <n v="0"/>
  </r>
  <r>
    <x v="0"/>
    <x v="2"/>
    <x v="2"/>
    <x v="8"/>
    <n v="0"/>
    <n v="0"/>
    <n v="0"/>
    <n v="0"/>
    <n v="0"/>
  </r>
  <r>
    <x v="0"/>
    <x v="2"/>
    <x v="2"/>
    <x v="9"/>
    <n v="0"/>
    <n v="0"/>
    <n v="0"/>
    <n v="0"/>
    <n v="0"/>
  </r>
  <r>
    <x v="0"/>
    <x v="2"/>
    <x v="2"/>
    <x v="9"/>
    <n v="2"/>
    <n v="0"/>
    <n v="6500"/>
    <n v="0"/>
    <n v="0"/>
  </r>
  <r>
    <x v="0"/>
    <x v="2"/>
    <x v="2"/>
    <x v="10"/>
    <n v="0"/>
    <n v="0"/>
    <n v="0"/>
    <n v="0"/>
    <n v="0"/>
  </r>
  <r>
    <x v="0"/>
    <x v="2"/>
    <x v="3"/>
    <x v="9"/>
    <n v="0"/>
    <n v="0"/>
    <n v="0"/>
    <n v="0"/>
    <n v="0"/>
  </r>
  <r>
    <x v="0"/>
    <x v="2"/>
    <x v="3"/>
    <x v="11"/>
    <n v="0"/>
    <n v="0"/>
    <n v="0"/>
    <n v="0"/>
    <n v="0"/>
  </r>
  <r>
    <x v="0"/>
    <x v="2"/>
    <x v="3"/>
    <x v="12"/>
    <n v="0"/>
    <n v="0"/>
    <n v="0"/>
    <n v="0"/>
    <n v="0"/>
  </r>
  <r>
    <x v="0"/>
    <x v="2"/>
    <x v="3"/>
    <x v="13"/>
    <n v="0"/>
    <n v="0"/>
    <n v="6625"/>
    <n v="0"/>
    <n v="0"/>
  </r>
  <r>
    <x v="0"/>
    <x v="2"/>
    <x v="3"/>
    <x v="14"/>
    <n v="0"/>
    <n v="0"/>
    <n v="1050"/>
    <n v="0"/>
    <n v="0"/>
  </r>
  <r>
    <x v="0"/>
    <x v="2"/>
    <x v="3"/>
    <x v="15"/>
    <n v="0"/>
    <n v="2"/>
    <n v="1229"/>
    <n v="0"/>
    <n v="0"/>
  </r>
  <r>
    <x v="0"/>
    <x v="2"/>
    <x v="3"/>
    <x v="16"/>
    <n v="0"/>
    <n v="0"/>
    <n v="1507"/>
    <n v="0"/>
    <n v="0"/>
  </r>
  <r>
    <x v="0"/>
    <x v="2"/>
    <x v="4"/>
    <x v="17"/>
    <n v="0"/>
    <n v="0"/>
    <n v="1216"/>
    <n v="0"/>
    <n v="0"/>
  </r>
  <r>
    <x v="0"/>
    <x v="2"/>
    <x v="4"/>
    <x v="18"/>
    <n v="0"/>
    <n v="0"/>
    <n v="2580"/>
    <n v="0"/>
    <n v="0"/>
  </r>
  <r>
    <x v="0"/>
    <x v="2"/>
    <x v="4"/>
    <x v="19"/>
    <n v="0"/>
    <n v="4"/>
    <n v="1987"/>
    <n v="0"/>
    <n v="0"/>
  </r>
  <r>
    <x v="0"/>
    <x v="2"/>
    <x v="4"/>
    <x v="20"/>
    <n v="0"/>
    <n v="0"/>
    <n v="2450"/>
    <n v="0"/>
    <n v="0"/>
  </r>
  <r>
    <x v="0"/>
    <x v="2"/>
    <x v="4"/>
    <x v="21"/>
    <n v="2"/>
    <n v="0"/>
    <n v="2544"/>
    <n v="0"/>
    <n v="0"/>
  </r>
  <r>
    <x v="0"/>
    <x v="2"/>
    <x v="4"/>
    <x v="22"/>
    <n v="2"/>
    <n v="4"/>
    <n v="0"/>
    <n v="0"/>
    <n v="0"/>
  </r>
  <r>
    <x v="0"/>
    <x v="2"/>
    <x v="4"/>
    <x v="23"/>
    <n v="0"/>
    <n v="0"/>
    <n v="0"/>
    <n v="0"/>
    <n v="0"/>
  </r>
  <r>
    <x v="0"/>
    <x v="2"/>
    <x v="0"/>
    <x v="24"/>
    <n v="50"/>
    <n v="182"/>
    <n v="0"/>
    <n v="0"/>
    <n v="0"/>
  </r>
  <r>
    <x v="0"/>
    <x v="2"/>
    <x v="0"/>
    <x v="25"/>
    <n v="26"/>
    <n v="84"/>
    <n v="10754"/>
    <n v="0"/>
    <n v="0"/>
  </r>
  <r>
    <x v="0"/>
    <x v="2"/>
    <x v="0"/>
    <x v="26"/>
    <n v="12"/>
    <n v="38"/>
    <n v="4346"/>
    <n v="0"/>
    <n v="0"/>
  </r>
  <r>
    <x v="0"/>
    <x v="3"/>
    <x v="1"/>
    <x v="27"/>
    <n v="22"/>
    <n v="18"/>
    <n v="16408"/>
    <n v="0"/>
    <n v="0"/>
  </r>
  <r>
    <x v="0"/>
    <x v="3"/>
    <x v="1"/>
    <x v="28"/>
    <n v="22"/>
    <n v="44"/>
    <n v="14841"/>
    <n v="0"/>
    <n v="0"/>
  </r>
  <r>
    <x v="0"/>
    <x v="3"/>
    <x v="1"/>
    <x v="29"/>
    <n v="28"/>
    <n v="78"/>
    <n v="25068"/>
    <n v="0"/>
    <n v="0"/>
  </r>
  <r>
    <x v="0"/>
    <x v="3"/>
    <x v="1"/>
    <x v="30"/>
    <n v="26"/>
    <n v="112"/>
    <n v="11693"/>
    <n v="0"/>
    <n v="0"/>
  </r>
  <r>
    <x v="0"/>
    <x v="3"/>
    <x v="1"/>
    <x v="31"/>
    <n v="44"/>
    <n v="86"/>
    <n v="37173"/>
    <n v="0"/>
    <n v="0"/>
  </r>
  <r>
    <x v="0"/>
    <x v="3"/>
    <x v="1"/>
    <x v="32"/>
    <n v="32"/>
    <n v="130"/>
    <n v="13961"/>
    <n v="0"/>
    <n v="0"/>
  </r>
  <r>
    <x v="0"/>
    <x v="3"/>
    <x v="1"/>
    <x v="33"/>
    <n v="54"/>
    <n v="150"/>
    <n v="46824"/>
    <n v="0"/>
    <n v="0"/>
  </r>
  <r>
    <x v="0"/>
    <x v="3"/>
    <x v="2"/>
    <x v="34"/>
    <n v="40"/>
    <n v="192"/>
    <n v="24444"/>
    <n v="0"/>
    <n v="0"/>
  </r>
  <r>
    <x v="0"/>
    <x v="3"/>
    <x v="2"/>
    <x v="35"/>
    <n v="92"/>
    <n v="140"/>
    <n v="29575"/>
    <n v="0"/>
    <n v="0"/>
  </r>
  <r>
    <x v="0"/>
    <x v="3"/>
    <x v="2"/>
    <x v="36"/>
    <n v="44"/>
    <n v="302"/>
    <n v="54335"/>
    <n v="0"/>
    <n v="0"/>
  </r>
  <r>
    <x v="0"/>
    <x v="3"/>
    <x v="2"/>
    <x v="37"/>
    <n v="82"/>
    <n v="372"/>
    <n v="34273"/>
    <n v="0"/>
    <n v="0"/>
  </r>
  <r>
    <x v="0"/>
    <x v="3"/>
    <x v="2"/>
    <x v="38"/>
    <n v="84"/>
    <n v="228"/>
    <n v="36443"/>
    <n v="0"/>
    <n v="0"/>
  </r>
  <r>
    <x v="0"/>
    <x v="3"/>
    <x v="2"/>
    <x v="39"/>
    <n v="54"/>
    <n v="224"/>
    <n v="43745"/>
    <n v="0"/>
    <n v="0"/>
  </r>
  <r>
    <x v="0"/>
    <x v="3"/>
    <x v="2"/>
    <x v="40"/>
    <n v="74"/>
    <n v="334"/>
    <n v="48958"/>
    <n v="0"/>
    <n v="0"/>
  </r>
  <r>
    <x v="0"/>
    <x v="3"/>
    <x v="3"/>
    <x v="41"/>
    <n v="54"/>
    <n v="288"/>
    <n v="58092"/>
    <n v="0"/>
    <n v="0"/>
  </r>
  <r>
    <x v="0"/>
    <x v="3"/>
    <x v="3"/>
    <x v="42"/>
    <n v="52"/>
    <n v="516"/>
    <n v="67134"/>
    <n v="0"/>
    <n v="0"/>
  </r>
  <r>
    <x v="0"/>
    <x v="3"/>
    <x v="3"/>
    <x v="43"/>
    <n v="76"/>
    <n v="546"/>
    <n v="64978"/>
    <n v="0"/>
    <n v="0"/>
  </r>
  <r>
    <x v="0"/>
    <x v="3"/>
    <x v="3"/>
    <x v="44"/>
    <n v="70"/>
    <n v="852"/>
    <n v="68697"/>
    <n v="0"/>
    <n v="0"/>
  </r>
  <r>
    <x v="0"/>
    <x v="3"/>
    <x v="3"/>
    <x v="45"/>
    <n v="76"/>
    <n v="776"/>
    <n v="88950"/>
    <n v="0"/>
    <n v="0"/>
  </r>
  <r>
    <x v="0"/>
    <x v="3"/>
    <x v="3"/>
    <x v="46"/>
    <n v="66"/>
    <n v="838"/>
    <n v="38964"/>
    <n v="0"/>
    <n v="0"/>
  </r>
  <r>
    <x v="0"/>
    <x v="3"/>
    <x v="3"/>
    <x v="47"/>
    <n v="106"/>
    <n v="1406"/>
    <n v="102445"/>
    <n v="0"/>
    <n v="0"/>
  </r>
  <r>
    <x v="0"/>
    <x v="3"/>
    <x v="4"/>
    <x v="48"/>
    <n v="72"/>
    <n v="788"/>
    <n v="84970"/>
    <n v="0"/>
    <n v="0"/>
  </r>
  <r>
    <x v="0"/>
    <x v="3"/>
    <x v="4"/>
    <x v="49"/>
    <n v="80"/>
    <n v="1284"/>
    <n v="88882"/>
    <n v="0"/>
    <n v="0"/>
  </r>
  <r>
    <x v="0"/>
    <x v="3"/>
    <x v="4"/>
    <x v="50"/>
    <n v="118"/>
    <n v="968"/>
    <n v="96577"/>
    <n v="0"/>
    <n v="0"/>
  </r>
  <r>
    <x v="0"/>
    <x v="3"/>
    <x v="4"/>
    <x v="51"/>
    <n v="88"/>
    <n v="884"/>
    <n v="95691"/>
    <n v="0"/>
    <n v="0"/>
  </r>
  <r>
    <x v="0"/>
    <x v="3"/>
    <x v="4"/>
    <x v="52"/>
    <n v="112"/>
    <n v="1170"/>
    <n v="88954"/>
    <n v="0"/>
    <n v="0"/>
  </r>
  <r>
    <x v="0"/>
    <x v="3"/>
    <x v="4"/>
    <x v="53"/>
    <n v="116"/>
    <n v="1160"/>
    <n v="104817"/>
    <n v="0"/>
    <n v="0"/>
  </r>
  <r>
    <x v="0"/>
    <x v="3"/>
    <x v="4"/>
    <x v="54"/>
    <n v="138"/>
    <n v="1272"/>
    <n v="111884"/>
    <n v="0"/>
    <n v="0"/>
  </r>
  <r>
    <x v="0"/>
    <x v="3"/>
    <x v="0"/>
    <x v="55"/>
    <n v="142"/>
    <n v="1380"/>
    <n v="123620"/>
    <n v="0"/>
    <n v="0"/>
  </r>
  <r>
    <x v="0"/>
    <x v="3"/>
    <x v="0"/>
    <x v="56"/>
    <n v="150"/>
    <n v="1260"/>
    <n v="140722"/>
    <n v="0"/>
    <n v="0"/>
  </r>
  <r>
    <x v="0"/>
    <x v="4"/>
    <x v="1"/>
    <x v="57"/>
    <n v="154"/>
    <n v="1924"/>
    <n v="140237"/>
    <n v="0"/>
    <n v="0"/>
  </r>
  <r>
    <x v="0"/>
    <x v="4"/>
    <x v="1"/>
    <x v="58"/>
    <n v="184"/>
    <n v="1662"/>
    <n v="144889"/>
    <n v="0"/>
    <n v="0"/>
  </r>
  <r>
    <x v="0"/>
    <x v="4"/>
    <x v="1"/>
    <x v="59"/>
    <n v="280"/>
    <n v="1822"/>
    <n v="137827"/>
    <n v="0"/>
    <n v="0"/>
  </r>
  <r>
    <x v="0"/>
    <x v="4"/>
    <x v="1"/>
    <x v="60"/>
    <n v="206"/>
    <n v="2164"/>
    <n v="161706"/>
    <n v="0"/>
    <n v="0"/>
  </r>
  <r>
    <x v="0"/>
    <x v="4"/>
    <x v="1"/>
    <x v="61"/>
    <n v="256"/>
    <n v="2590"/>
    <n v="160826"/>
    <n v="0"/>
    <n v="0"/>
  </r>
  <r>
    <x v="0"/>
    <x v="4"/>
    <x v="1"/>
    <x v="62"/>
    <n v="182"/>
    <n v="2322"/>
    <n v="150112"/>
    <n v="0"/>
    <n v="0"/>
  </r>
  <r>
    <x v="0"/>
    <x v="4"/>
    <x v="1"/>
    <x v="63"/>
    <n v="208"/>
    <n v="2950"/>
    <n v="161621"/>
    <n v="0"/>
    <n v="0"/>
  </r>
  <r>
    <x v="0"/>
    <x v="4"/>
    <x v="2"/>
    <x v="64"/>
    <n v="194"/>
    <n v="2222"/>
    <n v="169610"/>
    <n v="0"/>
    <n v="0"/>
  </r>
  <r>
    <x v="0"/>
    <x v="4"/>
    <x v="2"/>
    <x v="65"/>
    <n v="232"/>
    <n v="2828"/>
    <n v="171076"/>
    <n v="0"/>
    <n v="0"/>
  </r>
  <r>
    <x v="0"/>
    <x v="4"/>
    <x v="2"/>
    <x v="66"/>
    <n v="224"/>
    <n v="3338"/>
    <n v="161028"/>
    <n v="0"/>
    <n v="0"/>
  </r>
  <r>
    <x v="0"/>
    <x v="4"/>
    <x v="2"/>
    <x v="67"/>
    <n v="162"/>
    <n v="3158"/>
    <n v="152513"/>
    <n v="0"/>
    <n v="0"/>
  </r>
  <r>
    <x v="0"/>
    <x v="4"/>
    <x v="2"/>
    <x v="68"/>
    <n v="240"/>
    <n v="3810"/>
    <n v="184348"/>
    <n v="0"/>
    <n v="0"/>
  </r>
  <r>
    <x v="0"/>
    <x v="4"/>
    <x v="2"/>
    <x v="69"/>
    <n v="274"/>
    <n v="3926"/>
    <n v="187617"/>
    <n v="0"/>
    <n v="0"/>
  </r>
  <r>
    <x v="0"/>
    <x v="4"/>
    <x v="2"/>
    <x v="70"/>
    <n v="194"/>
    <n v="3188"/>
    <n v="195775"/>
    <n v="0"/>
    <n v="0"/>
  </r>
  <r>
    <x v="0"/>
    <x v="4"/>
    <x v="3"/>
    <x v="71"/>
    <n v="208"/>
    <n v="4468"/>
    <n v="194504"/>
    <n v="0"/>
    <n v="0"/>
  </r>
  <r>
    <x v="0"/>
    <x v="4"/>
    <x v="3"/>
    <x v="72"/>
    <n v="240"/>
    <n v="8024"/>
    <n v="198953"/>
    <n v="0"/>
    <n v="0"/>
  </r>
  <r>
    <x v="0"/>
    <x v="4"/>
    <x v="3"/>
    <x v="73"/>
    <n v="304"/>
    <n v="5076"/>
    <n v="193873"/>
    <n v="0"/>
    <n v="0"/>
  </r>
  <r>
    <x v="0"/>
    <x v="4"/>
    <x v="3"/>
    <x v="74"/>
    <n v="262"/>
    <n v="4964"/>
    <n v="209796"/>
    <n v="0"/>
    <n v="0"/>
  </r>
  <r>
    <x v="0"/>
    <x v="4"/>
    <x v="3"/>
    <x v="75"/>
    <n v="292"/>
    <n v="6064"/>
    <n v="224601"/>
    <n v="0"/>
    <n v="0"/>
  </r>
  <r>
    <x v="0"/>
    <x v="4"/>
    <x v="3"/>
    <x v="76"/>
    <n v="268"/>
    <n v="6226"/>
    <n v="221886"/>
    <n v="0"/>
    <n v="0"/>
  </r>
  <r>
    <x v="0"/>
    <x v="4"/>
    <x v="3"/>
    <x v="77"/>
    <n v="296"/>
    <n v="6262"/>
    <n v="226192"/>
    <n v="0"/>
    <n v="0"/>
  </r>
  <r>
    <x v="0"/>
    <x v="4"/>
    <x v="4"/>
    <x v="78"/>
    <n v="284"/>
    <n v="6560"/>
    <n v="240570"/>
    <n v="0"/>
    <n v="0"/>
  </r>
  <r>
    <x v="0"/>
    <x v="4"/>
    <x v="4"/>
    <x v="79"/>
    <n v="284"/>
    <n v="5152"/>
    <n v="236187"/>
    <n v="0"/>
    <n v="0"/>
  </r>
  <r>
    <x v="0"/>
    <x v="4"/>
    <x v="4"/>
    <x v="80"/>
    <n v="312"/>
    <n v="6570"/>
    <n v="220803"/>
    <n v="0"/>
    <n v="0"/>
  </r>
  <r>
    <x v="0"/>
    <x v="4"/>
    <x v="4"/>
    <x v="81"/>
    <n v="298"/>
    <n v="6024"/>
    <n v="211522"/>
    <n v="0"/>
    <n v="0"/>
  </r>
  <r>
    <x v="0"/>
    <x v="4"/>
    <x v="4"/>
    <x v="82"/>
    <n v="346"/>
    <n v="7170"/>
    <n v="222584"/>
    <n v="0"/>
    <n v="0"/>
  </r>
  <r>
    <x v="0"/>
    <x v="4"/>
    <x v="4"/>
    <x v="83"/>
    <n v="376"/>
    <n v="6868"/>
    <n v="237058"/>
    <n v="0"/>
    <n v="0"/>
  </r>
  <r>
    <x v="0"/>
    <x v="4"/>
    <x v="4"/>
    <x v="84"/>
    <n v="352"/>
    <n v="6342"/>
    <n v="257359"/>
    <n v="0"/>
    <n v="0"/>
  </r>
  <r>
    <x v="0"/>
    <x v="4"/>
    <x v="0"/>
    <x v="85"/>
    <n v="536"/>
    <n v="23470"/>
    <n v="288933"/>
    <n v="0"/>
    <n v="0"/>
  </r>
  <r>
    <x v="0"/>
    <x v="4"/>
    <x v="0"/>
    <x v="86"/>
    <n v="410"/>
    <n v="8606"/>
    <n v="273774"/>
    <n v="0"/>
    <n v="0"/>
  </r>
  <r>
    <x v="0"/>
    <x v="4"/>
    <x v="0"/>
    <x v="87"/>
    <n v="444"/>
    <n v="9856"/>
    <n v="244946"/>
    <n v="0"/>
    <n v="0"/>
  </r>
  <r>
    <x v="0"/>
    <x v="5"/>
    <x v="1"/>
    <x v="88"/>
    <n v="402"/>
    <n v="7764"/>
    <n v="251761"/>
    <n v="0"/>
    <n v="0"/>
  </r>
  <r>
    <x v="0"/>
    <x v="5"/>
    <x v="1"/>
    <x v="89"/>
    <n v="444"/>
    <n v="9062"/>
    <n v="289612"/>
    <n v="0"/>
    <n v="0"/>
  </r>
  <r>
    <x v="0"/>
    <x v="5"/>
    <x v="1"/>
    <x v="90"/>
    <n v="518"/>
    <n v="7578"/>
    <n v="298140"/>
    <n v="0"/>
    <n v="0"/>
  </r>
  <r>
    <x v="0"/>
    <x v="5"/>
    <x v="1"/>
    <x v="91"/>
    <n v="548"/>
    <n v="8780"/>
    <n v="294048"/>
    <n v="0"/>
    <n v="0"/>
  </r>
  <r>
    <x v="0"/>
    <x v="5"/>
    <x v="1"/>
    <x v="92"/>
    <n v="572"/>
    <n v="9542"/>
    <n v="290371"/>
    <n v="0"/>
    <n v="0"/>
  </r>
  <r>
    <x v="0"/>
    <x v="5"/>
    <x v="1"/>
    <x v="93"/>
    <n v="594"/>
    <n v="10866"/>
    <n v="303109"/>
    <n v="0"/>
    <n v="0"/>
  </r>
  <r>
    <x v="0"/>
    <x v="5"/>
    <x v="1"/>
    <x v="94"/>
    <n v="522"/>
    <n v="10382"/>
    <n v="269265"/>
    <n v="0"/>
    <n v="0"/>
  </r>
  <r>
    <x v="0"/>
    <x v="5"/>
    <x v="2"/>
    <x v="95"/>
    <n v="542"/>
    <n v="10342"/>
    <n v="294113"/>
    <n v="0"/>
    <n v="0"/>
  </r>
  <r>
    <x v="0"/>
    <x v="5"/>
    <x v="2"/>
    <x v="96"/>
    <n v="544"/>
    <n v="11268"/>
    <n v="305461"/>
    <n v="0"/>
    <n v="0"/>
  </r>
  <r>
    <x v="0"/>
    <x v="5"/>
    <x v="2"/>
    <x v="97"/>
    <n v="716"/>
    <n v="12550"/>
    <n v="305473"/>
    <n v="0"/>
    <n v="0"/>
  </r>
  <r>
    <x v="0"/>
    <x v="5"/>
    <x v="2"/>
    <x v="98"/>
    <n v="788"/>
    <n v="12088"/>
    <n v="319844"/>
    <n v="0"/>
    <n v="0"/>
  </r>
  <r>
    <x v="0"/>
    <x v="5"/>
    <x v="2"/>
    <x v="99"/>
    <n v="776"/>
    <n v="14526"/>
    <n v="304876"/>
    <n v="0"/>
    <n v="0"/>
  </r>
  <r>
    <x v="0"/>
    <x v="5"/>
    <x v="2"/>
    <x v="100"/>
    <n v="618"/>
    <n v="16182"/>
    <n v="315247"/>
    <n v="0"/>
    <n v="0"/>
  </r>
  <r>
    <x v="0"/>
    <x v="5"/>
    <x v="2"/>
    <x v="101"/>
    <n v="648"/>
    <n v="14716"/>
    <n v="284207"/>
    <n v="0"/>
    <n v="0"/>
  </r>
  <r>
    <x v="0"/>
    <x v="5"/>
    <x v="3"/>
    <x v="102"/>
    <n v="792"/>
    <n v="21280"/>
    <n v="305455"/>
    <n v="0"/>
    <n v="0"/>
  </r>
  <r>
    <x v="0"/>
    <x v="5"/>
    <x v="3"/>
    <x v="103"/>
    <n v="4008"/>
    <n v="14452"/>
    <n v="350974"/>
    <n v="0"/>
    <n v="0"/>
  </r>
  <r>
    <x v="0"/>
    <x v="5"/>
    <x v="3"/>
    <x v="104"/>
    <n v="682"/>
    <n v="13780"/>
    <n v="337447"/>
    <n v="0"/>
    <n v="0"/>
  </r>
  <r>
    <x v="0"/>
    <x v="5"/>
    <x v="3"/>
    <x v="105"/>
    <n v="686"/>
    <n v="21482"/>
    <n v="390435"/>
    <n v="0"/>
    <n v="0"/>
  </r>
  <r>
    <x v="0"/>
    <x v="5"/>
    <x v="3"/>
    <x v="106"/>
    <n v="728"/>
    <n v="18058"/>
    <n v="399777"/>
    <n v="0"/>
    <n v="0"/>
  </r>
  <r>
    <x v="0"/>
    <x v="5"/>
    <x v="3"/>
    <x v="107"/>
    <n v="616"/>
    <n v="27948"/>
    <n v="408571"/>
    <n v="0"/>
    <n v="0"/>
  </r>
  <r>
    <x v="0"/>
    <x v="5"/>
    <x v="3"/>
    <x v="108"/>
    <n v="852"/>
    <n v="18150"/>
    <n v="372622"/>
    <n v="0"/>
    <n v="0"/>
  </r>
  <r>
    <x v="0"/>
    <x v="5"/>
    <x v="4"/>
    <x v="109"/>
    <n v="624"/>
    <n v="21758"/>
    <n v="373027"/>
    <n v="0"/>
    <n v="0"/>
  </r>
  <r>
    <x v="0"/>
    <x v="5"/>
    <x v="4"/>
    <x v="110"/>
    <n v="936"/>
    <n v="20924"/>
    <n v="431350"/>
    <n v="0"/>
    <n v="0"/>
  </r>
  <r>
    <x v="0"/>
    <x v="5"/>
    <x v="4"/>
    <x v="111"/>
    <n v="848"/>
    <n v="26178"/>
    <n v="449549"/>
    <n v="0"/>
    <n v="0"/>
  </r>
  <r>
    <x v="0"/>
    <x v="5"/>
    <x v="4"/>
    <x v="112"/>
    <n v="802"/>
    <n v="27966"/>
    <n v="454114"/>
    <n v="0"/>
    <n v="0"/>
  </r>
  <r>
    <x v="0"/>
    <x v="5"/>
    <x v="4"/>
    <x v="113"/>
    <n v="762"/>
    <n v="20492"/>
    <n v="461469"/>
    <n v="0"/>
    <n v="0"/>
  </r>
  <r>
    <x v="0"/>
    <x v="5"/>
    <x v="4"/>
    <x v="114"/>
    <n v="828"/>
    <n v="28458"/>
    <n v="485808"/>
    <n v="0"/>
    <n v="0"/>
  </r>
  <r>
    <x v="0"/>
    <x v="5"/>
    <x v="4"/>
    <x v="115"/>
    <n v="768"/>
    <n v="23262"/>
    <n v="413102"/>
    <n v="0"/>
    <n v="0"/>
  </r>
  <r>
    <x v="0"/>
    <x v="5"/>
    <x v="0"/>
    <x v="116"/>
    <n v="834"/>
    <n v="26994"/>
    <n v="437042"/>
    <n v="0"/>
    <n v="0"/>
  </r>
  <r>
    <x v="0"/>
    <x v="5"/>
    <x v="0"/>
    <x v="113"/>
    <n v="1012"/>
    <n v="25130"/>
    <n v="457736"/>
    <n v="0"/>
    <n v="0"/>
  </r>
  <r>
    <x v="0"/>
    <x v="6"/>
    <x v="1"/>
    <x v="117"/>
    <n v="876"/>
    <n v="24128"/>
    <n v="487906"/>
    <n v="0"/>
    <n v="0"/>
  </r>
  <r>
    <x v="0"/>
    <x v="6"/>
    <x v="1"/>
    <x v="118"/>
    <n v="756"/>
    <n v="39998"/>
    <n v="494984"/>
    <n v="0"/>
    <n v="0"/>
  </r>
  <r>
    <x v="0"/>
    <x v="6"/>
    <x v="1"/>
    <x v="119"/>
    <n v="888"/>
    <n v="28834"/>
    <n v="547244"/>
    <n v="0"/>
    <n v="0"/>
  </r>
  <r>
    <x v="0"/>
    <x v="6"/>
    <x v="1"/>
    <x v="120"/>
    <n v="1222"/>
    <n v="29492"/>
    <n v="535948"/>
    <n v="0"/>
    <n v="0"/>
  </r>
  <r>
    <x v="0"/>
    <x v="6"/>
    <x v="1"/>
    <x v="121"/>
    <n v="842"/>
    <n v="31658"/>
    <n v="478500"/>
    <n v="0"/>
    <n v="0"/>
  </r>
  <r>
    <x v="0"/>
    <x v="6"/>
    <x v="1"/>
    <x v="122"/>
    <n v="946"/>
    <n v="30630"/>
    <n v="485587"/>
    <n v="0"/>
    <n v="0"/>
  </r>
  <r>
    <x v="0"/>
    <x v="6"/>
    <x v="1"/>
    <x v="123"/>
    <n v="958"/>
    <n v="33676"/>
    <n v="543933"/>
    <n v="0"/>
    <n v="0"/>
  </r>
  <r>
    <x v="0"/>
    <x v="6"/>
    <x v="2"/>
    <x v="124"/>
    <n v="984"/>
    <n v="39016"/>
    <n v="580832"/>
    <n v="0"/>
    <n v="0"/>
  </r>
  <r>
    <x v="0"/>
    <x v="6"/>
    <x v="2"/>
    <x v="125"/>
    <n v="958"/>
    <n v="38816"/>
    <n v="608224"/>
    <n v="0"/>
    <n v="0"/>
  </r>
  <r>
    <x v="0"/>
    <x v="6"/>
    <x v="2"/>
    <x v="126"/>
    <n v="1040"/>
    <n v="40578"/>
    <n v="607896"/>
    <n v="0"/>
    <n v="0"/>
  </r>
  <r>
    <x v="0"/>
    <x v="6"/>
    <x v="2"/>
    <x v="127"/>
    <n v="1082"/>
    <n v="39962"/>
    <n v="617606"/>
    <n v="0"/>
    <n v="0"/>
  </r>
  <r>
    <x v="0"/>
    <x v="6"/>
    <x v="2"/>
    <x v="128"/>
    <n v="994"/>
    <n v="36396"/>
    <n v="541254"/>
    <n v="0"/>
    <n v="0"/>
  </r>
  <r>
    <x v="0"/>
    <x v="6"/>
    <x v="2"/>
    <x v="129"/>
    <n v="1082"/>
    <n v="35366"/>
    <n v="531686"/>
    <n v="0"/>
    <n v="0"/>
  </r>
  <r>
    <x v="0"/>
    <x v="6"/>
    <x v="2"/>
    <x v="130"/>
    <n v="1164"/>
    <n v="41952"/>
    <n v="666316"/>
    <n v="0"/>
    <n v="0"/>
  </r>
  <r>
    <x v="0"/>
    <x v="6"/>
    <x v="3"/>
    <x v="131"/>
    <n v="1228"/>
    <n v="41292"/>
    <n v="704455"/>
    <n v="0"/>
    <n v="0"/>
  </r>
  <r>
    <x v="0"/>
    <x v="6"/>
    <x v="3"/>
    <x v="132"/>
    <n v="1360"/>
    <n v="45734"/>
    <n v="714401"/>
    <n v="0"/>
    <n v="0"/>
  </r>
  <r>
    <x v="0"/>
    <x v="6"/>
    <x v="3"/>
    <x v="133"/>
    <n v="1352"/>
    <n v="34972"/>
    <n v="759439"/>
    <n v="0"/>
    <n v="0"/>
  </r>
  <r>
    <x v="0"/>
    <x v="6"/>
    <x v="3"/>
    <x v="134"/>
    <n v="1086"/>
    <n v="47164"/>
    <n v="778553"/>
    <n v="0"/>
    <n v="0"/>
  </r>
  <r>
    <x v="0"/>
    <x v="6"/>
    <x v="3"/>
    <x v="135"/>
    <n v="1350"/>
    <n v="45460"/>
    <n v="654566"/>
    <n v="0"/>
    <n v="0"/>
  </r>
  <r>
    <x v="0"/>
    <x v="6"/>
    <x v="3"/>
    <x v="136"/>
    <n v="1192"/>
    <n v="48606"/>
    <n v="708451"/>
    <n v="0"/>
    <n v="0"/>
  </r>
  <r>
    <x v="0"/>
    <x v="6"/>
    <x v="3"/>
    <x v="137"/>
    <n v="1342"/>
    <n v="55178"/>
    <n v="768496"/>
    <n v="0"/>
    <n v="0"/>
  </r>
  <r>
    <x v="0"/>
    <x v="6"/>
    <x v="4"/>
    <x v="138"/>
    <n v="2260"/>
    <n v="63750"/>
    <n v="806412"/>
    <n v="0"/>
    <n v="0"/>
  </r>
  <r>
    <x v="0"/>
    <x v="6"/>
    <x v="4"/>
    <x v="139"/>
    <n v="1510"/>
    <n v="66652"/>
    <n v="846826"/>
    <n v="0"/>
    <n v="0"/>
  </r>
  <r>
    <x v="0"/>
    <x v="6"/>
    <x v="4"/>
    <x v="140"/>
    <n v="1526"/>
    <n v="65028"/>
    <n v="863677"/>
    <n v="0"/>
    <n v="0"/>
  </r>
  <r>
    <x v="0"/>
    <x v="6"/>
    <x v="4"/>
    <x v="141"/>
    <n v="1406"/>
    <n v="74250"/>
    <n v="955520"/>
    <n v="0"/>
    <n v="0"/>
  </r>
  <r>
    <x v="0"/>
    <x v="6"/>
    <x v="4"/>
    <x v="142"/>
    <n v="1408"/>
    <n v="63024"/>
    <n v="1001447"/>
    <n v="0"/>
    <n v="0"/>
  </r>
  <r>
    <x v="0"/>
    <x v="6"/>
    <x v="4"/>
    <x v="143"/>
    <n v="1284"/>
    <n v="68708"/>
    <n v="1023452"/>
    <n v="0"/>
    <n v="0"/>
  </r>
  <r>
    <x v="0"/>
    <x v="6"/>
    <x v="4"/>
    <x v="144"/>
    <n v="1548"/>
    <n v="71366"/>
    <n v="944078"/>
    <n v="0"/>
    <n v="0"/>
  </r>
  <r>
    <x v="0"/>
    <x v="6"/>
    <x v="0"/>
    <x v="145"/>
    <n v="1550"/>
    <n v="65772"/>
    <n v="1027633"/>
    <n v="0"/>
    <n v="0"/>
  </r>
  <r>
    <x v="0"/>
    <x v="6"/>
    <x v="0"/>
    <x v="146"/>
    <n v="1568"/>
    <n v="74850"/>
    <n v="1258972"/>
    <n v="0"/>
    <n v="0"/>
  </r>
  <r>
    <x v="0"/>
    <x v="6"/>
    <x v="0"/>
    <x v="147"/>
    <n v="1530"/>
    <n v="73108"/>
    <n v="1156170"/>
    <n v="0"/>
    <n v="0"/>
  </r>
  <r>
    <x v="0"/>
    <x v="7"/>
    <x v="1"/>
    <x v="148"/>
    <n v="1708"/>
    <n v="102736"/>
    <n v="1075152"/>
    <n v="0"/>
    <n v="0"/>
  </r>
  <r>
    <x v="0"/>
    <x v="7"/>
    <x v="1"/>
    <x v="149"/>
    <n v="1520"/>
    <n v="80710"/>
    <n v="971046"/>
    <n v="0"/>
    <n v="0"/>
  </r>
  <r>
    <x v="0"/>
    <x v="7"/>
    <x v="1"/>
    <x v="150"/>
    <n v="1612"/>
    <n v="86140"/>
    <n v="1188564"/>
    <n v="0"/>
    <n v="0"/>
  </r>
  <r>
    <x v="0"/>
    <x v="7"/>
    <x v="1"/>
    <x v="151"/>
    <n v="1698"/>
    <n v="102440"/>
    <n v="1184823"/>
    <n v="0"/>
    <n v="0"/>
  </r>
  <r>
    <x v="0"/>
    <x v="7"/>
    <x v="1"/>
    <x v="152"/>
    <n v="1838"/>
    <n v="91166"/>
    <n v="1234791"/>
    <n v="0"/>
    <n v="0"/>
  </r>
  <r>
    <x v="0"/>
    <x v="7"/>
    <x v="1"/>
    <x v="153"/>
    <n v="1798"/>
    <n v="100282"/>
    <n v="1356545"/>
    <n v="0"/>
    <n v="0"/>
  </r>
  <r>
    <x v="0"/>
    <x v="7"/>
    <x v="1"/>
    <x v="154"/>
    <n v="1872"/>
    <n v="100774"/>
    <n v="1344387"/>
    <n v="0"/>
    <n v="0"/>
  </r>
  <r>
    <x v="0"/>
    <x v="7"/>
    <x v="2"/>
    <x v="155"/>
    <n v="1750"/>
    <n v="104270"/>
    <n v="1475801"/>
    <n v="0"/>
    <n v="0"/>
  </r>
  <r>
    <x v="0"/>
    <x v="7"/>
    <x v="2"/>
    <x v="156"/>
    <n v="2026"/>
    <n v="108948"/>
    <n v="1201940"/>
    <n v="0"/>
    <n v="0"/>
  </r>
  <r>
    <x v="0"/>
    <x v="7"/>
    <x v="2"/>
    <x v="157"/>
    <n v="1774"/>
    <n v="94724"/>
    <n v="1323804"/>
    <n v="0"/>
    <n v="0"/>
  </r>
  <r>
    <x v="0"/>
    <x v="7"/>
    <x v="2"/>
    <x v="158"/>
    <n v="1670"/>
    <n v="112922"/>
    <n v="1498659"/>
    <n v="0"/>
    <n v="0"/>
  </r>
  <r>
    <x v="0"/>
    <x v="7"/>
    <x v="2"/>
    <x v="159"/>
    <n v="1900"/>
    <n v="115518"/>
    <n v="1732736"/>
    <n v="0"/>
    <n v="0"/>
  </r>
  <r>
    <x v="0"/>
    <x v="7"/>
    <x v="2"/>
    <x v="160"/>
    <n v="2012"/>
    <n v="109552"/>
    <n v="1664247"/>
    <n v="0"/>
    <n v="0"/>
  </r>
  <r>
    <x v="0"/>
    <x v="7"/>
    <x v="2"/>
    <x v="161"/>
    <n v="1978"/>
    <n v="113840"/>
    <n v="1743109"/>
    <n v="0"/>
    <n v="0"/>
  </r>
  <r>
    <x v="0"/>
    <x v="7"/>
    <x v="3"/>
    <x v="162"/>
    <n v="1904"/>
    <n v="106232"/>
    <n v="1554154"/>
    <n v="0"/>
    <n v="0"/>
  </r>
  <r>
    <x v="0"/>
    <x v="7"/>
    <x v="3"/>
    <x v="163"/>
    <n v="1904"/>
    <n v="114808"/>
    <n v="1411290"/>
    <n v="0"/>
    <n v="0"/>
  </r>
  <r>
    <x v="0"/>
    <x v="7"/>
    <x v="3"/>
    <x v="164"/>
    <n v="1760"/>
    <n v="116344"/>
    <n v="1621330"/>
    <n v="0"/>
    <n v="0"/>
  </r>
  <r>
    <x v="0"/>
    <x v="7"/>
    <x v="3"/>
    <x v="165"/>
    <n v="2198"/>
    <n v="120910"/>
    <n v="1670001"/>
    <n v="0"/>
    <n v="0"/>
  </r>
  <r>
    <x v="0"/>
    <x v="7"/>
    <x v="3"/>
    <x v="166"/>
    <n v="1958"/>
    <n v="118730"/>
    <n v="1821066"/>
    <n v="0"/>
    <n v="0"/>
  </r>
  <r>
    <x v="0"/>
    <x v="7"/>
    <x v="3"/>
    <x v="167"/>
    <n v="1962"/>
    <n v="123746"/>
    <n v="1711390"/>
    <n v="0"/>
    <n v="0"/>
  </r>
  <r>
    <x v="0"/>
    <x v="7"/>
    <x v="3"/>
    <x v="168"/>
    <n v="1906"/>
    <n v="125716"/>
    <n v="1978145"/>
    <n v="0"/>
    <n v="0"/>
  </r>
  <r>
    <x v="0"/>
    <x v="7"/>
    <x v="4"/>
    <x v="169"/>
    <n v="1836"/>
    <n v="118202"/>
    <n v="1757100"/>
    <n v="0"/>
    <n v="0"/>
  </r>
  <r>
    <x v="0"/>
    <x v="7"/>
    <x v="4"/>
    <x v="170"/>
    <n v="1692"/>
    <n v="113792"/>
    <n v="1471784"/>
    <n v="0"/>
    <n v="0"/>
  </r>
  <r>
    <x v="0"/>
    <x v="7"/>
    <x v="4"/>
    <x v="171"/>
    <n v="1708"/>
    <n v="132610"/>
    <n v="1709980"/>
    <n v="0"/>
    <n v="0"/>
  </r>
  <r>
    <x v="0"/>
    <x v="7"/>
    <x v="4"/>
    <x v="172"/>
    <n v="2132"/>
    <n v="128302"/>
    <n v="1738611"/>
    <n v="0"/>
    <n v="0"/>
  </r>
  <r>
    <x v="0"/>
    <x v="7"/>
    <x v="4"/>
    <x v="173"/>
    <n v="2034"/>
    <n v="112382"/>
    <n v="2010490"/>
    <n v="0"/>
    <n v="0"/>
  </r>
  <r>
    <x v="0"/>
    <x v="7"/>
    <x v="4"/>
    <x v="174"/>
    <n v="2132"/>
    <n v="119240"/>
    <n v="1960294"/>
    <n v="0"/>
    <n v="0"/>
  </r>
  <r>
    <x v="0"/>
    <x v="7"/>
    <x v="4"/>
    <x v="175"/>
    <n v="2038"/>
    <n v="128950"/>
    <n v="1968078"/>
    <n v="0"/>
    <n v="0"/>
  </r>
  <r>
    <x v="0"/>
    <x v="7"/>
    <x v="0"/>
    <x v="176"/>
    <n v="1886"/>
    <n v="129964"/>
    <n v="2118903"/>
    <n v="0"/>
    <n v="0"/>
  </r>
  <r>
    <x v="0"/>
    <x v="7"/>
    <x v="0"/>
    <x v="177"/>
    <n v="1920"/>
    <n v="120844"/>
    <n v="1872952"/>
    <n v="0"/>
    <n v="0"/>
  </r>
  <r>
    <x v="0"/>
    <x v="7"/>
    <x v="0"/>
    <x v="178"/>
    <n v="1632"/>
    <n v="128870"/>
    <n v="2033164"/>
    <n v="0"/>
    <n v="0"/>
  </r>
  <r>
    <x v="0"/>
    <x v="8"/>
    <x v="1"/>
    <x v="179"/>
    <n v="2054"/>
    <n v="124294"/>
    <n v="2053776"/>
    <n v="0"/>
    <n v="0"/>
  </r>
  <r>
    <x v="0"/>
    <x v="8"/>
    <x v="1"/>
    <x v="180"/>
    <n v="2052"/>
    <n v="135752"/>
    <n v="2234482"/>
    <n v="0"/>
    <n v="0"/>
  </r>
  <r>
    <x v="0"/>
    <x v="8"/>
    <x v="1"/>
    <x v="181"/>
    <n v="2166"/>
    <n v="135020"/>
    <n v="2295337"/>
    <n v="0"/>
    <n v="0"/>
  </r>
  <r>
    <x v="0"/>
    <x v="8"/>
    <x v="1"/>
    <x v="182"/>
    <n v="2132"/>
    <n v="139208"/>
    <n v="2204052"/>
    <n v="0"/>
    <n v="0"/>
  </r>
  <r>
    <x v="0"/>
    <x v="8"/>
    <x v="1"/>
    <x v="183"/>
    <n v="2088"/>
    <n v="146330"/>
    <n v="2271104"/>
    <n v="0"/>
    <n v="0"/>
  </r>
  <r>
    <x v="0"/>
    <x v="8"/>
    <x v="1"/>
    <x v="184"/>
    <n v="2010"/>
    <n v="139260"/>
    <n v="1877011"/>
    <n v="0"/>
    <n v="0"/>
  </r>
  <r>
    <x v="0"/>
    <x v="8"/>
    <x v="1"/>
    <x v="185"/>
    <n v="2258"/>
    <n v="148232"/>
    <n v="2056518"/>
    <n v="0"/>
    <n v="0"/>
  </r>
  <r>
    <x v="0"/>
    <x v="8"/>
    <x v="2"/>
    <x v="186"/>
    <n v="2214"/>
    <n v="149216"/>
    <n v="2360944"/>
    <n v="0"/>
    <n v="0"/>
  </r>
  <r>
    <x v="0"/>
    <x v="8"/>
    <x v="2"/>
    <x v="187"/>
    <n v="2336"/>
    <n v="146124"/>
    <n v="2299719"/>
    <n v="0"/>
    <n v="0"/>
  </r>
  <r>
    <x v="0"/>
    <x v="8"/>
    <x v="2"/>
    <x v="188"/>
    <n v="2426"/>
    <n v="141808"/>
    <n v="2305022"/>
    <n v="0"/>
    <n v="0"/>
  </r>
  <r>
    <x v="0"/>
    <x v="8"/>
    <x v="2"/>
    <x v="189"/>
    <n v="2404"/>
    <n v="162912"/>
    <n v="2246284"/>
    <n v="0"/>
    <n v="0"/>
  </r>
  <r>
    <x v="0"/>
    <x v="8"/>
    <x v="2"/>
    <x v="190"/>
    <n v="2222"/>
    <n v="155724"/>
    <n v="2239245"/>
    <n v="0"/>
    <n v="0"/>
  </r>
  <r>
    <x v="0"/>
    <x v="8"/>
    <x v="2"/>
    <x v="191"/>
    <n v="2280"/>
    <n v="155496"/>
    <n v="2095080"/>
    <n v="0"/>
    <n v="0"/>
  </r>
  <r>
    <x v="0"/>
    <x v="8"/>
    <x v="2"/>
    <x v="192"/>
    <n v="2108"/>
    <n v="158416"/>
    <n v="2040693"/>
    <n v="0"/>
    <n v="0"/>
  </r>
  <r>
    <x v="0"/>
    <x v="8"/>
    <x v="3"/>
    <x v="193"/>
    <n v="2562"/>
    <n v="165708"/>
    <n v="2293208"/>
    <n v="0"/>
    <n v="0"/>
  </r>
  <r>
    <x v="0"/>
    <x v="8"/>
    <x v="3"/>
    <x v="194"/>
    <n v="2280"/>
    <n v="165848"/>
    <n v="2369168"/>
    <n v="0"/>
    <n v="0"/>
  </r>
  <r>
    <x v="0"/>
    <x v="8"/>
    <x v="3"/>
    <x v="195"/>
    <n v="2350"/>
    <n v="175576"/>
    <n v="2207808"/>
    <n v="0"/>
    <n v="0"/>
  </r>
  <r>
    <x v="0"/>
    <x v="8"/>
    <x v="3"/>
    <x v="196"/>
    <n v="2442"/>
    <n v="191030"/>
    <n v="2038126"/>
    <n v="0"/>
    <n v="0"/>
  </r>
  <r>
    <x v="0"/>
    <x v="8"/>
    <x v="3"/>
    <x v="197"/>
    <n v="2298"/>
    <n v="188778"/>
    <n v="2382864"/>
    <n v="0"/>
    <n v="0"/>
  </r>
  <r>
    <x v="0"/>
    <x v="8"/>
    <x v="3"/>
    <x v="198"/>
    <n v="2270"/>
    <n v="185852"/>
    <n v="1962658"/>
    <n v="0"/>
    <n v="0"/>
  </r>
  <r>
    <x v="0"/>
    <x v="8"/>
    <x v="3"/>
    <x v="199"/>
    <n v="2112"/>
    <n v="204150"/>
    <n v="1923803"/>
    <n v="0"/>
    <n v="0"/>
  </r>
  <r>
    <x v="0"/>
    <x v="8"/>
    <x v="4"/>
    <x v="200"/>
    <n v="2170"/>
    <n v="179314"/>
    <n v="2188114"/>
    <n v="0"/>
    <n v="0"/>
  </r>
  <r>
    <x v="0"/>
    <x v="8"/>
    <x v="4"/>
    <x v="201"/>
    <n v="2246"/>
    <n v="174918"/>
    <n v="2393047"/>
    <n v="0"/>
    <n v="0"/>
  </r>
  <r>
    <x v="0"/>
    <x v="8"/>
    <x v="4"/>
    <x v="202"/>
    <n v="2288"/>
    <n v="162284"/>
    <n v="2708146"/>
    <n v="0"/>
    <n v="0"/>
  </r>
  <r>
    <x v="0"/>
    <x v="8"/>
    <x v="4"/>
    <x v="203"/>
    <n v="2186"/>
    <n v="186662"/>
    <n v="2568006"/>
    <n v="0"/>
    <n v="0"/>
  </r>
  <r>
    <x v="0"/>
    <x v="8"/>
    <x v="4"/>
    <x v="204"/>
    <n v="2248"/>
    <n v="184730"/>
    <n v="2221576"/>
    <n v="0"/>
    <n v="0"/>
  </r>
  <r>
    <x v="0"/>
    <x v="8"/>
    <x v="4"/>
    <x v="205"/>
    <n v="2080"/>
    <n v="149382"/>
    <n v="1956156"/>
    <n v="0"/>
    <n v="0"/>
  </r>
  <r>
    <x v="0"/>
    <x v="8"/>
    <x v="4"/>
    <x v="206"/>
    <n v="1550"/>
    <n v="170396"/>
    <n v="2312203"/>
    <n v="0"/>
    <n v="0"/>
  </r>
  <r>
    <x v="0"/>
    <x v="8"/>
    <x v="0"/>
    <x v="207"/>
    <n v="2356"/>
    <n v="172300"/>
    <n v="2385933"/>
    <n v="0"/>
    <n v="0"/>
  </r>
  <r>
    <x v="0"/>
    <x v="8"/>
    <x v="0"/>
    <x v="208"/>
    <n v="2358"/>
    <n v="170548"/>
    <n v="2758124"/>
    <n v="0"/>
    <n v="0"/>
  </r>
  <r>
    <x v="0"/>
    <x v="9"/>
    <x v="1"/>
    <x v="209"/>
    <n v="2198"/>
    <n v="157462"/>
    <n v="2305856"/>
    <n v="0"/>
    <n v="0"/>
  </r>
  <r>
    <x v="0"/>
    <x v="9"/>
    <x v="1"/>
    <x v="210"/>
    <n v="2136"/>
    <n v="152680"/>
    <n v="2311147"/>
    <n v="0"/>
    <n v="0"/>
  </r>
  <r>
    <x v="0"/>
    <x v="9"/>
    <x v="1"/>
    <x v="211"/>
    <n v="1874"/>
    <n v="163310"/>
    <n v="2223859"/>
    <n v="0"/>
    <n v="0"/>
  </r>
  <r>
    <x v="0"/>
    <x v="9"/>
    <x v="1"/>
    <x v="212"/>
    <n v="1806"/>
    <n v="153430"/>
    <n v="2147263"/>
    <n v="0"/>
    <n v="0"/>
  </r>
  <r>
    <x v="0"/>
    <x v="9"/>
    <x v="1"/>
    <x v="213"/>
    <n v="1772"/>
    <n v="151714"/>
    <n v="2044472"/>
    <n v="0"/>
    <n v="0"/>
  </r>
  <r>
    <x v="0"/>
    <x v="9"/>
    <x v="1"/>
    <x v="214"/>
    <n v="1980"/>
    <n v="163890"/>
    <n v="2346738"/>
    <n v="0"/>
    <n v="0"/>
  </r>
  <r>
    <x v="0"/>
    <x v="9"/>
    <x v="1"/>
    <x v="215"/>
    <n v="1926"/>
    <n v="166420"/>
    <n v="2384716"/>
    <n v="0"/>
    <n v="0"/>
  </r>
  <r>
    <x v="0"/>
    <x v="9"/>
    <x v="2"/>
    <x v="216"/>
    <n v="1934"/>
    <n v="157490"/>
    <n v="2365563"/>
    <n v="0"/>
    <n v="0"/>
  </r>
  <r>
    <x v="0"/>
    <x v="9"/>
    <x v="2"/>
    <x v="217"/>
    <n v="1858"/>
    <n v="165256"/>
    <n v="2379025"/>
    <n v="0"/>
    <n v="0"/>
  </r>
  <r>
    <x v="0"/>
    <x v="9"/>
    <x v="2"/>
    <x v="218"/>
    <n v="1842"/>
    <n v="178048"/>
    <n v="2297584"/>
    <n v="0"/>
    <n v="0"/>
  </r>
  <r>
    <x v="0"/>
    <x v="9"/>
    <x v="2"/>
    <x v="219"/>
    <n v="1626"/>
    <n v="143130"/>
    <n v="2102667"/>
    <n v="0"/>
    <n v="0"/>
  </r>
  <r>
    <x v="0"/>
    <x v="9"/>
    <x v="2"/>
    <x v="220"/>
    <n v="1420"/>
    <n v="156730"/>
    <n v="2104207"/>
    <n v="0"/>
    <n v="0"/>
  </r>
  <r>
    <x v="0"/>
    <x v="9"/>
    <x v="2"/>
    <x v="221"/>
    <n v="1454"/>
    <n v="148158"/>
    <n v="2343245"/>
    <n v="0"/>
    <n v="0"/>
  </r>
  <r>
    <x v="0"/>
    <x v="9"/>
    <x v="2"/>
    <x v="222"/>
    <n v="1380"/>
    <n v="163164"/>
    <n v="2396607"/>
    <n v="0"/>
    <n v="0"/>
  </r>
  <r>
    <x v="0"/>
    <x v="9"/>
    <x v="3"/>
    <x v="223"/>
    <n v="1764"/>
    <n v="141584"/>
    <n v="2168358"/>
    <n v="0"/>
    <n v="0"/>
  </r>
  <r>
    <x v="0"/>
    <x v="9"/>
    <x v="3"/>
    <x v="224"/>
    <n v="1680"/>
    <n v="141136"/>
    <n v="2172078"/>
    <n v="0"/>
    <n v="0"/>
  </r>
  <r>
    <x v="0"/>
    <x v="9"/>
    <x v="3"/>
    <x v="225"/>
    <n v="2064"/>
    <n v="145166"/>
    <n v="2117397"/>
    <n v="0"/>
    <n v="0"/>
  </r>
  <r>
    <x v="0"/>
    <x v="9"/>
    <x v="3"/>
    <x v="226"/>
    <n v="1164"/>
    <n v="132836"/>
    <n v="1954413"/>
    <n v="0"/>
    <n v="0"/>
  </r>
  <r>
    <x v="0"/>
    <x v="9"/>
    <x v="3"/>
    <x v="227"/>
    <n v="1178"/>
    <n v="139600"/>
    <n v="1993644"/>
    <n v="0"/>
    <n v="0"/>
  </r>
  <r>
    <x v="0"/>
    <x v="9"/>
    <x v="3"/>
    <x v="228"/>
    <n v="1428"/>
    <n v="123656"/>
    <n v="2212563"/>
    <n v="0"/>
    <n v="0"/>
  </r>
  <r>
    <x v="0"/>
    <x v="9"/>
    <x v="3"/>
    <x v="229"/>
    <n v="1402"/>
    <n v="159122"/>
    <n v="2702058"/>
    <n v="0"/>
    <n v="0"/>
  </r>
  <r>
    <x v="0"/>
    <x v="9"/>
    <x v="4"/>
    <x v="230"/>
    <n v="1372"/>
    <n v="149138"/>
    <n v="2626437"/>
    <n v="0"/>
    <n v="0"/>
  </r>
  <r>
    <x v="0"/>
    <x v="9"/>
    <x v="4"/>
    <x v="231"/>
    <n v="1310"/>
    <n v="133988"/>
    <n v="2465554"/>
    <n v="0"/>
    <n v="0"/>
  </r>
  <r>
    <x v="0"/>
    <x v="9"/>
    <x v="4"/>
    <x v="232"/>
    <n v="1156"/>
    <n v="124540"/>
    <n v="2292866"/>
    <n v="0"/>
    <n v="0"/>
  </r>
  <r>
    <x v="0"/>
    <x v="9"/>
    <x v="4"/>
    <x v="233"/>
    <n v="966"/>
    <n v="118608"/>
    <n v="1944306"/>
    <n v="0"/>
    <n v="0"/>
  </r>
  <r>
    <x v="0"/>
    <x v="9"/>
    <x v="4"/>
    <x v="234"/>
    <n v="982"/>
    <n v="127746"/>
    <n v="1788912"/>
    <n v="0"/>
    <n v="0"/>
  </r>
  <r>
    <x v="0"/>
    <x v="9"/>
    <x v="4"/>
    <x v="235"/>
    <n v="1022"/>
    <n v="116858"/>
    <n v="2068378"/>
    <n v="0"/>
    <n v="0"/>
  </r>
  <r>
    <x v="0"/>
    <x v="9"/>
    <x v="4"/>
    <x v="236"/>
    <n v="1030"/>
    <n v="113188"/>
    <n v="2217895"/>
    <n v="0"/>
    <n v="0"/>
  </r>
  <r>
    <x v="0"/>
    <x v="9"/>
    <x v="0"/>
    <x v="237"/>
    <n v="1124"/>
    <n v="115734"/>
    <n v="2308243"/>
    <n v="0"/>
    <n v="0"/>
  </r>
  <r>
    <x v="0"/>
    <x v="9"/>
    <x v="0"/>
    <x v="238"/>
    <n v="1100"/>
    <n v="118010"/>
    <n v="2192863"/>
    <n v="0"/>
    <n v="0"/>
  </r>
  <r>
    <x v="0"/>
    <x v="9"/>
    <x v="0"/>
    <x v="239"/>
    <n v="938"/>
    <n v="117364"/>
    <n v="2263727"/>
    <n v="0"/>
    <n v="0"/>
  </r>
  <r>
    <x v="0"/>
    <x v="10"/>
    <x v="1"/>
    <x v="240"/>
    <n v="982"/>
    <n v="106624"/>
    <n v="1955682"/>
    <n v="0"/>
    <n v="0"/>
  </r>
  <r>
    <x v="0"/>
    <x v="10"/>
    <x v="1"/>
    <x v="241"/>
    <n v="996"/>
    <n v="117048"/>
    <n v="1978837"/>
    <n v="0"/>
    <n v="0"/>
  </r>
  <r>
    <x v="0"/>
    <x v="10"/>
    <x v="1"/>
    <x v="242"/>
    <n v="1020"/>
    <n v="106656"/>
    <n v="2358956"/>
    <n v="0"/>
    <n v="0"/>
  </r>
  <r>
    <x v="0"/>
    <x v="10"/>
    <x v="1"/>
    <x v="243"/>
    <n v="1414"/>
    <n v="111746"/>
    <n v="2371643"/>
    <n v="0"/>
    <n v="0"/>
  </r>
  <r>
    <x v="0"/>
    <x v="10"/>
    <x v="1"/>
    <x v="244"/>
    <n v="1344"/>
    <n v="108266"/>
    <n v="2386685"/>
    <n v="0"/>
    <n v="0"/>
  </r>
  <r>
    <x v="0"/>
    <x v="10"/>
    <x v="1"/>
    <x v="245"/>
    <n v="1154"/>
    <n v="107984"/>
    <n v="2311644"/>
    <n v="0"/>
    <n v="0"/>
  </r>
  <r>
    <x v="0"/>
    <x v="10"/>
    <x v="1"/>
    <x v="246"/>
    <n v="1114"/>
    <n v="97072"/>
    <n v="2356053"/>
    <n v="0"/>
    <n v="0"/>
  </r>
  <r>
    <x v="0"/>
    <x v="10"/>
    <x v="2"/>
    <x v="247"/>
    <n v="980"/>
    <n v="96930"/>
    <n v="1948083"/>
    <n v="0"/>
    <n v="0"/>
  </r>
  <r>
    <x v="0"/>
    <x v="10"/>
    <x v="2"/>
    <x v="248"/>
    <n v="900"/>
    <n v="82898"/>
    <n v="1990582"/>
    <n v="0"/>
    <n v="0"/>
  </r>
  <r>
    <x v="0"/>
    <x v="10"/>
    <x v="2"/>
    <x v="249"/>
    <n v="1022"/>
    <n v="109278"/>
    <n v="2278510"/>
    <n v="0"/>
    <n v="0"/>
  </r>
  <r>
    <x v="0"/>
    <x v="10"/>
    <x v="2"/>
    <x v="250"/>
    <n v="1100"/>
    <n v="105408"/>
    <n v="2357705"/>
    <n v="0"/>
    <n v="0"/>
  </r>
  <r>
    <x v="0"/>
    <x v="10"/>
    <x v="2"/>
    <x v="251"/>
    <n v="1088"/>
    <n v="98708"/>
    <n v="2298857"/>
    <n v="0"/>
    <n v="0"/>
  </r>
  <r>
    <x v="0"/>
    <x v="10"/>
    <x v="2"/>
    <x v="252"/>
    <n v="1034"/>
    <n v="95240"/>
    <n v="2083832"/>
    <n v="0"/>
    <n v="0"/>
  </r>
  <r>
    <x v="0"/>
    <x v="10"/>
    <x v="2"/>
    <x v="253"/>
    <n v="900"/>
    <n v="84634"/>
    <n v="1792071"/>
    <n v="0"/>
    <n v="0"/>
  </r>
  <r>
    <x v="0"/>
    <x v="10"/>
    <x v="3"/>
    <x v="254"/>
    <n v="868"/>
    <n v="88222"/>
    <n v="1578485"/>
    <n v="0"/>
    <n v="0"/>
  </r>
  <r>
    <x v="0"/>
    <x v="10"/>
    <x v="3"/>
    <x v="255"/>
    <n v="902"/>
    <n v="80784"/>
    <n v="1524699"/>
    <n v="0"/>
    <n v="0"/>
  </r>
  <r>
    <x v="0"/>
    <x v="10"/>
    <x v="3"/>
    <x v="256"/>
    <n v="944"/>
    <n v="89506"/>
    <n v="1953727"/>
    <n v="0"/>
    <n v="0"/>
  </r>
  <r>
    <x v="0"/>
    <x v="10"/>
    <x v="3"/>
    <x v="257"/>
    <n v="1172"/>
    <n v="97350"/>
    <n v="2076670"/>
    <n v="0"/>
    <n v="0"/>
  </r>
  <r>
    <x v="0"/>
    <x v="10"/>
    <x v="3"/>
    <x v="258"/>
    <n v="1164"/>
    <n v="90492"/>
    <n v="2241737"/>
    <n v="0"/>
    <n v="0"/>
  </r>
  <r>
    <x v="0"/>
    <x v="10"/>
    <x v="3"/>
    <x v="259"/>
    <n v="1128"/>
    <n v="97936"/>
    <n v="2220243"/>
    <n v="0"/>
    <n v="0"/>
  </r>
  <r>
    <x v="0"/>
    <x v="10"/>
    <x v="3"/>
    <x v="260"/>
    <n v="998"/>
    <n v="88110"/>
    <n v="2243541"/>
    <n v="0"/>
    <n v="0"/>
  </r>
  <r>
    <x v="0"/>
    <x v="10"/>
    <x v="4"/>
    <x v="261"/>
    <n v="1020"/>
    <n v="82810"/>
    <n v="1995016"/>
    <n v="0"/>
    <n v="0"/>
  </r>
  <r>
    <x v="0"/>
    <x v="10"/>
    <x v="4"/>
    <x v="262"/>
    <n v="962"/>
    <n v="84390"/>
    <n v="2071110"/>
    <n v="0"/>
    <n v="0"/>
  </r>
  <r>
    <x v="0"/>
    <x v="10"/>
    <x v="4"/>
    <x v="263"/>
    <n v="978"/>
    <n v="75530"/>
    <n v="2389032"/>
    <n v="0"/>
    <n v="0"/>
  </r>
  <r>
    <x v="0"/>
    <x v="10"/>
    <x v="4"/>
    <x v="264"/>
    <n v="1036"/>
    <n v="73164"/>
    <n v="2363033"/>
    <n v="0"/>
    <n v="0"/>
  </r>
  <r>
    <x v="0"/>
    <x v="10"/>
    <x v="4"/>
    <x v="265"/>
    <n v="982"/>
    <n v="79446"/>
    <n v="2385565"/>
    <n v="0"/>
    <n v="0"/>
  </r>
  <r>
    <x v="0"/>
    <x v="10"/>
    <x v="4"/>
    <x v="266"/>
    <n v="972"/>
    <n v="82354"/>
    <n v="2385560"/>
    <n v="0"/>
    <n v="0"/>
  </r>
  <r>
    <x v="0"/>
    <x v="10"/>
    <x v="4"/>
    <x v="267"/>
    <n v="990"/>
    <n v="84550"/>
    <n v="2524727"/>
    <n v="0"/>
    <n v="0"/>
  </r>
  <r>
    <x v="0"/>
    <x v="10"/>
    <x v="0"/>
    <x v="268"/>
    <n v="888"/>
    <n v="90304"/>
    <n v="2222616"/>
    <n v="0"/>
    <n v="0"/>
  </r>
  <r>
    <x v="0"/>
    <x v="10"/>
    <x v="0"/>
    <x v="269"/>
    <n v="964"/>
    <n v="84564"/>
    <n v="1969426"/>
    <n v="0"/>
    <n v="0"/>
  </r>
  <r>
    <x v="0"/>
    <x v="11"/>
    <x v="1"/>
    <x v="270"/>
    <n v="1002"/>
    <n v="86416"/>
    <n v="2210040"/>
    <n v="0"/>
    <n v="0"/>
  </r>
  <r>
    <x v="0"/>
    <x v="11"/>
    <x v="1"/>
    <x v="271"/>
    <n v="1052"/>
    <n v="81816"/>
    <n v="2305723"/>
    <n v="0"/>
    <n v="0"/>
  </r>
  <r>
    <x v="0"/>
    <x v="11"/>
    <x v="1"/>
    <x v="272"/>
    <n v="1082"/>
    <n v="85982"/>
    <n v="2426602"/>
    <n v="0"/>
    <n v="0"/>
  </r>
  <r>
    <x v="0"/>
    <x v="11"/>
    <x v="1"/>
    <x v="273"/>
    <n v="1022"/>
    <n v="84718"/>
    <n v="2405677"/>
    <n v="0"/>
    <n v="0"/>
  </r>
  <r>
    <x v="0"/>
    <x v="11"/>
    <x v="1"/>
    <x v="274"/>
    <n v="964"/>
    <n v="83770"/>
    <n v="2344038"/>
    <n v="0"/>
    <n v="0"/>
  </r>
  <r>
    <x v="0"/>
    <x v="11"/>
    <x v="1"/>
    <x v="275"/>
    <n v="780"/>
    <n v="78156"/>
    <n v="1985312"/>
    <n v="0"/>
    <n v="0"/>
  </r>
  <r>
    <x v="0"/>
    <x v="11"/>
    <x v="1"/>
    <x v="276"/>
    <n v="772"/>
    <n v="78586"/>
    <n v="1984600"/>
    <n v="0"/>
    <n v="0"/>
  </r>
  <r>
    <x v="0"/>
    <x v="11"/>
    <x v="2"/>
    <x v="277"/>
    <n v="804"/>
    <n v="73166"/>
    <n v="2192394"/>
    <n v="0"/>
    <n v="0"/>
  </r>
  <r>
    <x v="0"/>
    <x v="11"/>
    <x v="2"/>
    <x v="278"/>
    <n v="826"/>
    <n v="75386"/>
    <n v="2063530"/>
    <n v="0"/>
    <n v="0"/>
  </r>
  <r>
    <x v="0"/>
    <x v="11"/>
    <x v="2"/>
    <x v="279"/>
    <n v="822"/>
    <n v="75414"/>
    <n v="2003523"/>
    <n v="0"/>
    <n v="0"/>
  </r>
  <r>
    <x v="0"/>
    <x v="11"/>
    <x v="2"/>
    <x v="280"/>
    <n v="884"/>
    <n v="66984"/>
    <n v="2231536"/>
    <n v="0"/>
    <n v="0"/>
  </r>
  <r>
    <x v="0"/>
    <x v="11"/>
    <x v="2"/>
    <x v="281"/>
    <n v="782"/>
    <n v="66174"/>
    <n v="2113802"/>
    <n v="0"/>
    <n v="0"/>
  </r>
  <r>
    <x v="0"/>
    <x v="11"/>
    <x v="2"/>
    <x v="282"/>
    <n v="676"/>
    <n v="61280"/>
    <n v="1964825"/>
    <n v="0"/>
    <n v="0"/>
  </r>
  <r>
    <x v="0"/>
    <x v="11"/>
    <x v="2"/>
    <x v="283"/>
    <n v="708"/>
    <n v="68842"/>
    <n v="1926068"/>
    <n v="0"/>
    <n v="0"/>
  </r>
  <r>
    <x v="0"/>
    <x v="11"/>
    <x v="3"/>
    <x v="284"/>
    <n v="768"/>
    <n v="67706"/>
    <n v="2203796"/>
    <n v="0"/>
    <n v="0"/>
  </r>
  <r>
    <x v="0"/>
    <x v="11"/>
    <x v="3"/>
    <x v="285"/>
    <n v="712"/>
    <n v="66720"/>
    <n v="2327126"/>
    <n v="0"/>
    <n v="0"/>
  </r>
  <r>
    <x v="0"/>
    <x v="11"/>
    <x v="3"/>
    <x v="286"/>
    <n v="684"/>
    <n v="61782"/>
    <n v="2295418"/>
    <n v="0"/>
    <n v="0"/>
  </r>
  <r>
    <x v="0"/>
    <x v="11"/>
    <x v="3"/>
    <x v="287"/>
    <n v="684"/>
    <n v="59758"/>
    <n v="2333628"/>
    <n v="0"/>
    <n v="0"/>
  </r>
  <r>
    <x v="0"/>
    <x v="11"/>
    <x v="3"/>
    <x v="288"/>
    <n v="684"/>
    <n v="59516"/>
    <n v="2265576"/>
    <n v="0"/>
    <n v="0"/>
  </r>
  <r>
    <x v="0"/>
    <x v="11"/>
    <x v="3"/>
    <x v="289"/>
    <n v="664"/>
    <n v="51468"/>
    <n v="1989510"/>
    <n v="0"/>
    <n v="0"/>
  </r>
  <r>
    <x v="0"/>
    <x v="11"/>
    <x v="3"/>
    <x v="290"/>
    <n v="604"/>
    <n v="60500"/>
    <n v="1967526"/>
    <n v="0"/>
    <n v="0"/>
  </r>
  <r>
    <x v="0"/>
    <x v="11"/>
    <x v="4"/>
    <x v="291"/>
    <n v="658"/>
    <n v="54064"/>
    <n v="2204451"/>
    <n v="0"/>
    <n v="0"/>
  </r>
  <r>
    <x v="0"/>
    <x v="11"/>
    <x v="4"/>
    <x v="292"/>
    <n v="630"/>
    <n v="59892"/>
    <n v="2112212"/>
    <n v="0"/>
    <n v="0"/>
  </r>
  <r>
    <x v="0"/>
    <x v="11"/>
    <x v="4"/>
    <x v="293"/>
    <n v="674"/>
    <n v="49110"/>
    <n v="2205067"/>
    <n v="0"/>
    <n v="0"/>
  </r>
  <r>
    <x v="0"/>
    <x v="11"/>
    <x v="4"/>
    <x v="294"/>
    <n v="502"/>
    <n v="44368"/>
    <n v="1925525"/>
    <n v="0"/>
    <n v="0"/>
  </r>
  <r>
    <x v="0"/>
    <x v="11"/>
    <x v="4"/>
    <x v="295"/>
    <n v="560"/>
    <n v="42932"/>
    <n v="1871205"/>
    <n v="0"/>
    <n v="0"/>
  </r>
  <r>
    <x v="0"/>
    <x v="11"/>
    <x v="4"/>
    <x v="296"/>
    <n v="562"/>
    <n v="42194"/>
    <n v="1699394"/>
    <n v="0"/>
    <n v="0"/>
  </r>
  <r>
    <x v="0"/>
    <x v="11"/>
    <x v="4"/>
    <x v="297"/>
    <n v="500"/>
    <n v="49644"/>
    <n v="1834881"/>
    <n v="0"/>
    <n v="0"/>
  </r>
  <r>
    <x v="0"/>
    <x v="11"/>
    <x v="0"/>
    <x v="298"/>
    <n v="570"/>
    <n v="53178"/>
    <n v="2177602"/>
    <n v="0"/>
    <n v="0"/>
  </r>
  <r>
    <x v="0"/>
    <x v="11"/>
    <x v="0"/>
    <x v="299"/>
    <n v="598"/>
    <n v="52814"/>
    <n v="2252604"/>
    <n v="0"/>
    <n v="0"/>
  </r>
  <r>
    <x v="0"/>
    <x v="11"/>
    <x v="0"/>
    <x v="300"/>
    <n v="488"/>
    <n v="43938"/>
    <n v="2188745"/>
    <n v="0"/>
    <n v="0"/>
  </r>
  <r>
    <x v="1"/>
    <x v="0"/>
    <x v="1"/>
    <x v="301"/>
    <n v="474"/>
    <n v="47676"/>
    <n v="1907519"/>
    <n v="0"/>
    <n v="0"/>
  </r>
  <r>
    <x v="1"/>
    <x v="0"/>
    <x v="1"/>
    <x v="302"/>
    <n v="432"/>
    <n v="41806"/>
    <n v="1926582"/>
    <n v="0"/>
    <n v="0"/>
  </r>
  <r>
    <x v="1"/>
    <x v="0"/>
    <x v="1"/>
    <x v="303"/>
    <n v="430"/>
    <n v="39316"/>
    <n v="1689717"/>
    <n v="0"/>
    <n v="0"/>
  </r>
  <r>
    <x v="1"/>
    <x v="0"/>
    <x v="1"/>
    <x v="304"/>
    <n v="400"/>
    <n v="58418"/>
    <n v="1724356"/>
    <n v="0"/>
    <n v="0"/>
  </r>
  <r>
    <x v="1"/>
    <x v="0"/>
    <x v="1"/>
    <x v="305"/>
    <n v="530"/>
    <n v="42322"/>
    <n v="1956413"/>
    <n v="0"/>
    <n v="0"/>
  </r>
  <r>
    <x v="1"/>
    <x v="0"/>
    <x v="1"/>
    <x v="306"/>
    <n v="444"/>
    <n v="39378"/>
    <n v="2013524"/>
    <n v="0"/>
    <n v="0"/>
  </r>
  <r>
    <x v="1"/>
    <x v="0"/>
    <x v="1"/>
    <x v="307"/>
    <n v="466"/>
    <n v="41006"/>
    <n v="2005809"/>
    <n v="0"/>
    <n v="0"/>
  </r>
  <r>
    <x v="1"/>
    <x v="0"/>
    <x v="2"/>
    <x v="308"/>
    <n v="458"/>
    <n v="38484"/>
    <n v="1987553"/>
    <n v="0"/>
    <n v="0"/>
  </r>
  <r>
    <x v="1"/>
    <x v="0"/>
    <x v="2"/>
    <x v="309"/>
    <n v="426"/>
    <n v="38920"/>
    <n v="1895958"/>
    <n v="0"/>
    <n v="0"/>
  </r>
  <r>
    <x v="1"/>
    <x v="0"/>
    <x v="2"/>
    <x v="310"/>
    <n v="300"/>
    <n v="33474"/>
    <n v="1614172"/>
    <n v="0"/>
    <n v="0"/>
  </r>
  <r>
    <x v="1"/>
    <x v="0"/>
    <x v="2"/>
    <x v="311"/>
    <n v="332"/>
    <n v="37156"/>
    <n v="1710122"/>
    <n v="0"/>
    <n v="0"/>
  </r>
  <r>
    <x v="1"/>
    <x v="0"/>
    <x v="2"/>
    <x v="312"/>
    <n v="400"/>
    <n v="35524"/>
    <n v="1823647"/>
    <n v="0"/>
    <n v="0"/>
  </r>
  <r>
    <x v="1"/>
    <x v="0"/>
    <x v="2"/>
    <x v="313"/>
    <n v="402"/>
    <n v="35594"/>
    <n v="1749542"/>
    <n v="0"/>
    <n v="0"/>
  </r>
  <r>
    <x v="1"/>
    <x v="0"/>
    <x v="2"/>
    <x v="314"/>
    <n v="378"/>
    <n v="31886"/>
    <n v="1678004"/>
    <n v="0"/>
    <n v="0"/>
  </r>
  <r>
    <x v="1"/>
    <x v="0"/>
    <x v="3"/>
    <x v="315"/>
    <n v="352"/>
    <n v="33618"/>
    <n v="1657483"/>
    <n v="0"/>
    <n v="0"/>
  </r>
  <r>
    <x v="1"/>
    <x v="1"/>
    <x v="4"/>
    <x v="316"/>
    <n v="216"/>
    <n v="22582"/>
    <n v="1416707"/>
    <n v="0"/>
    <n v="0"/>
  </r>
  <r>
    <x v="1"/>
    <x v="0"/>
    <x v="4"/>
    <x v="317"/>
    <n v="276"/>
    <n v="26500"/>
    <n v="1356265"/>
    <n v="11292"/>
    <n v="0"/>
  </r>
  <r>
    <x v="1"/>
    <x v="0"/>
    <x v="0"/>
    <x v="318"/>
    <n v="232"/>
    <n v="23764"/>
    <n v="1260921"/>
    <n v="29018"/>
    <n v="0"/>
  </r>
  <r>
    <x v="1"/>
    <x v="0"/>
    <x v="3"/>
    <x v="319"/>
    <n v="290"/>
    <n v="29026"/>
    <n v="1412580"/>
    <n v="33120"/>
    <n v="0"/>
  </r>
  <r>
    <x v="1"/>
    <x v="1"/>
    <x v="2"/>
    <x v="320"/>
    <n v="182"/>
    <n v="19000"/>
    <n v="1200171"/>
    <n v="40047"/>
    <n v="1651"/>
  </r>
  <r>
    <x v="1"/>
    <x v="1"/>
    <x v="3"/>
    <x v="321"/>
    <n v="166"/>
    <n v="19430"/>
    <n v="1337352"/>
    <n v="45705"/>
    <n v="14232"/>
  </r>
  <r>
    <x v="1"/>
    <x v="1"/>
    <x v="4"/>
    <x v="322"/>
    <n v="222"/>
    <n v="23418"/>
    <n v="1648009"/>
    <n v="56406"/>
    <n v="2313"/>
  </r>
  <r>
    <x v="1"/>
    <x v="0"/>
    <x v="4"/>
    <x v="323"/>
    <n v="262"/>
    <n v="26296"/>
    <n v="1362263"/>
    <n v="66466"/>
    <n v="0"/>
  </r>
  <r>
    <x v="1"/>
    <x v="1"/>
    <x v="1"/>
    <x v="324"/>
    <n v="172"/>
    <n v="23512"/>
    <n v="1303674"/>
    <n v="74080"/>
    <n v="0"/>
  </r>
  <r>
    <x v="1"/>
    <x v="2"/>
    <x v="1"/>
    <x v="325"/>
    <n v="194"/>
    <n v="28606"/>
    <n v="1359734"/>
    <n v="114059"/>
    <n v="13843"/>
  </r>
  <r>
    <x v="1"/>
    <x v="2"/>
    <x v="2"/>
    <x v="326"/>
    <n v="240"/>
    <n v="35180"/>
    <n v="1558359"/>
    <n v="288959"/>
    <n v="49193"/>
  </r>
  <r>
    <x v="1"/>
    <x v="1"/>
    <x v="3"/>
    <x v="327"/>
    <n v="198"/>
    <n v="23672"/>
    <n v="1351626"/>
    <n v="301425"/>
    <n v="226338"/>
  </r>
  <r>
    <x v="1"/>
    <x v="0"/>
    <x v="3"/>
    <x v="328"/>
    <n v="304"/>
    <n v="40142"/>
    <n v="1685264"/>
    <n v="339211"/>
    <n v="0"/>
  </r>
  <r>
    <x v="1"/>
    <x v="0"/>
    <x v="3"/>
    <x v="329"/>
    <n v="324"/>
    <n v="34458"/>
    <n v="1649667"/>
    <n v="352736"/>
    <n v="0"/>
  </r>
  <r>
    <x v="1"/>
    <x v="1"/>
    <x v="1"/>
    <x v="330"/>
    <n v="226"/>
    <n v="28500"/>
    <n v="1459601"/>
    <n v="375937"/>
    <n v="0"/>
  </r>
  <r>
    <x v="1"/>
    <x v="0"/>
    <x v="4"/>
    <x v="331"/>
    <n v="312"/>
    <n v="32066"/>
    <n v="1653874"/>
    <n v="380000"/>
    <n v="0"/>
  </r>
  <r>
    <x v="1"/>
    <x v="1"/>
    <x v="1"/>
    <x v="332"/>
    <n v="188"/>
    <n v="26886"/>
    <n v="1309224"/>
    <n v="380727"/>
    <n v="0"/>
  </r>
  <r>
    <x v="1"/>
    <x v="0"/>
    <x v="3"/>
    <x v="333"/>
    <n v="362"/>
    <n v="34404"/>
    <n v="1675238"/>
    <n v="382362"/>
    <n v="0"/>
  </r>
  <r>
    <x v="1"/>
    <x v="4"/>
    <x v="1"/>
    <x v="334"/>
    <n v="6846"/>
    <n v="600008"/>
    <n v="3517475"/>
    <n v="405867"/>
    <n v="357697"/>
  </r>
  <r>
    <x v="1"/>
    <x v="2"/>
    <x v="4"/>
    <x v="335"/>
    <n v="590"/>
    <n v="64538"/>
    <n v="2058511"/>
    <n v="430849"/>
    <n v="46877"/>
  </r>
  <r>
    <x v="1"/>
    <x v="0"/>
    <x v="3"/>
    <x v="336"/>
    <n v="322"/>
    <n v="35468"/>
    <n v="1720958"/>
    <n v="468743"/>
    <n v="0"/>
  </r>
  <r>
    <x v="1"/>
    <x v="1"/>
    <x v="3"/>
    <x v="337"/>
    <n v="178"/>
    <n v="22826"/>
    <n v="1440552"/>
    <n v="471215"/>
    <n v="222336"/>
  </r>
  <r>
    <x v="1"/>
    <x v="0"/>
    <x v="3"/>
    <x v="338"/>
    <n v="274"/>
    <n v="34254"/>
    <n v="1417281"/>
    <n v="478599"/>
    <n v="0"/>
  </r>
  <r>
    <x v="1"/>
    <x v="0"/>
    <x v="0"/>
    <x v="339"/>
    <n v="256"/>
    <n v="28154"/>
    <n v="1619574"/>
    <n v="486572"/>
    <n v="0"/>
  </r>
  <r>
    <x v="1"/>
    <x v="1"/>
    <x v="4"/>
    <x v="340"/>
    <n v="206"/>
    <n v="27938"/>
    <n v="1528044"/>
    <n v="499731"/>
    <n v="278245"/>
  </r>
  <r>
    <x v="1"/>
    <x v="1"/>
    <x v="4"/>
    <x v="341"/>
    <n v="282"/>
    <n v="24200"/>
    <n v="1558656"/>
    <n v="522957"/>
    <n v="434012"/>
  </r>
  <r>
    <x v="1"/>
    <x v="1"/>
    <x v="2"/>
    <x v="342"/>
    <n v="178"/>
    <n v="22214"/>
    <n v="1524509"/>
    <n v="529618"/>
    <n v="47041"/>
  </r>
  <r>
    <x v="1"/>
    <x v="1"/>
    <x v="3"/>
    <x v="343"/>
    <n v="200"/>
    <n v="20430"/>
    <n v="1571442"/>
    <n v="543927"/>
    <n v="467719"/>
  </r>
  <r>
    <x v="1"/>
    <x v="1"/>
    <x v="3"/>
    <x v="344"/>
    <n v="164"/>
    <n v="23586"/>
    <n v="1191659"/>
    <n v="583024"/>
    <n v="268156"/>
  </r>
  <r>
    <x v="1"/>
    <x v="1"/>
    <x v="1"/>
    <x v="345"/>
    <n v="214"/>
    <n v="35626"/>
    <n v="1547348"/>
    <n v="619662"/>
    <n v="0"/>
  </r>
  <r>
    <x v="1"/>
    <x v="1"/>
    <x v="3"/>
    <x v="346"/>
    <n v="200"/>
    <n v="24056"/>
    <n v="1463010"/>
    <n v="627562"/>
    <n v="178509"/>
  </r>
  <r>
    <x v="1"/>
    <x v="1"/>
    <x v="4"/>
    <x v="347"/>
    <n v="152"/>
    <n v="26466"/>
    <n v="1293135"/>
    <n v="629376"/>
    <n v="577415"/>
  </r>
  <r>
    <x v="1"/>
    <x v="1"/>
    <x v="4"/>
    <x v="348"/>
    <n v="228"/>
    <n v="25580"/>
    <n v="1726521"/>
    <n v="639870"/>
    <n v="838672"/>
  </r>
  <r>
    <x v="1"/>
    <x v="0"/>
    <x v="4"/>
    <x v="349"/>
    <n v="246"/>
    <n v="28522"/>
    <n v="1388000"/>
    <n v="650348"/>
    <n v="0"/>
  </r>
  <r>
    <x v="1"/>
    <x v="0"/>
    <x v="4"/>
    <x v="350"/>
    <n v="306"/>
    <n v="34332"/>
    <n v="1774967"/>
    <n v="689487"/>
    <n v="0"/>
  </r>
  <r>
    <x v="1"/>
    <x v="1"/>
    <x v="2"/>
    <x v="351"/>
    <n v="188"/>
    <n v="25856"/>
    <n v="1524906"/>
    <n v="701378"/>
    <n v="0"/>
  </r>
  <r>
    <x v="1"/>
    <x v="1"/>
    <x v="1"/>
    <x v="352"/>
    <n v="150"/>
    <n v="23522"/>
    <n v="1550943"/>
    <n v="715396"/>
    <n v="0"/>
  </r>
  <r>
    <x v="1"/>
    <x v="1"/>
    <x v="4"/>
    <x v="353"/>
    <n v="238"/>
    <n v="24444"/>
    <n v="1640636"/>
    <n v="715470"/>
    <n v="831466"/>
  </r>
  <r>
    <x v="1"/>
    <x v="2"/>
    <x v="1"/>
    <x v="354"/>
    <n v="184"/>
    <n v="24944"/>
    <n v="1401908"/>
    <n v="752079"/>
    <n v="280466"/>
  </r>
  <r>
    <x v="1"/>
    <x v="9"/>
    <x v="3"/>
    <x v="355"/>
    <n v="326"/>
    <n v="35736"/>
    <n v="2060564"/>
    <n v="781769"/>
    <n v="1094915"/>
  </r>
  <r>
    <x v="1"/>
    <x v="2"/>
    <x v="2"/>
    <x v="356"/>
    <n v="238"/>
    <n v="30184"/>
    <n v="1607486"/>
    <n v="781786"/>
    <n v="147275"/>
  </r>
  <r>
    <x v="1"/>
    <x v="1"/>
    <x v="2"/>
    <x v="357"/>
    <n v="220"/>
    <n v="23592"/>
    <n v="1540009"/>
    <n v="803978"/>
    <n v="0"/>
  </r>
  <r>
    <x v="1"/>
    <x v="0"/>
    <x v="4"/>
    <x v="358"/>
    <n v="232"/>
    <n v="32184"/>
    <n v="1470452"/>
    <n v="813269"/>
    <n v="0"/>
  </r>
  <r>
    <x v="1"/>
    <x v="4"/>
    <x v="2"/>
    <x v="359"/>
    <n v="7498"/>
    <n v="707554"/>
    <n v="3446842"/>
    <n v="848620"/>
    <n v="625011"/>
  </r>
  <r>
    <x v="1"/>
    <x v="1"/>
    <x v="2"/>
    <x v="360"/>
    <n v="156"/>
    <n v="27200"/>
    <n v="1324874"/>
    <n v="891839"/>
    <n v="0"/>
  </r>
  <r>
    <x v="1"/>
    <x v="2"/>
    <x v="3"/>
    <x v="361"/>
    <n v="426"/>
    <n v="42410"/>
    <n v="1910708"/>
    <n v="898230"/>
    <n v="26084"/>
  </r>
  <r>
    <x v="1"/>
    <x v="1"/>
    <x v="2"/>
    <x v="362"/>
    <n v="208"/>
    <n v="22716"/>
    <n v="1580227"/>
    <n v="910764"/>
    <n v="0"/>
  </r>
  <r>
    <x v="1"/>
    <x v="1"/>
    <x v="1"/>
    <x v="363"/>
    <n v="190"/>
    <n v="29024"/>
    <n v="1589459"/>
    <n v="912707"/>
    <n v="0"/>
  </r>
  <r>
    <x v="1"/>
    <x v="1"/>
    <x v="2"/>
    <x v="364"/>
    <n v="170"/>
    <n v="31444"/>
    <n v="1601403"/>
    <n v="965159"/>
    <n v="0"/>
  </r>
  <r>
    <x v="1"/>
    <x v="1"/>
    <x v="3"/>
    <x v="365"/>
    <n v="200"/>
    <n v="21826"/>
    <n v="1521908"/>
    <n v="1009902"/>
    <n v="477944"/>
  </r>
  <r>
    <x v="1"/>
    <x v="1"/>
    <x v="1"/>
    <x v="366"/>
    <n v="240"/>
    <n v="31576"/>
    <n v="1581515"/>
    <n v="1018592"/>
    <n v="0"/>
  </r>
  <r>
    <x v="1"/>
    <x v="2"/>
    <x v="0"/>
    <x v="367"/>
    <n v="532"/>
    <n v="73978"/>
    <n v="1706256"/>
    <n v="1102122"/>
    <n v="61468"/>
  </r>
  <r>
    <x v="1"/>
    <x v="0"/>
    <x v="4"/>
    <x v="368"/>
    <n v="324"/>
    <n v="40630"/>
    <n v="1539803"/>
    <n v="1142072"/>
    <n v="0"/>
  </r>
  <r>
    <x v="1"/>
    <x v="0"/>
    <x v="0"/>
    <x v="369"/>
    <n v="274"/>
    <n v="29772"/>
    <n v="1559411"/>
    <n v="1142271"/>
    <n v="0"/>
  </r>
  <r>
    <x v="1"/>
    <x v="2"/>
    <x v="1"/>
    <x v="370"/>
    <n v="196"/>
    <n v="26226"/>
    <n v="1592023"/>
    <n v="1206934"/>
    <n v="230886"/>
  </r>
  <r>
    <x v="1"/>
    <x v="4"/>
    <x v="3"/>
    <x v="371"/>
    <n v="8196"/>
    <n v="757052"/>
    <n v="3610532"/>
    <n v="1246485"/>
    <n v="159052"/>
  </r>
  <r>
    <x v="1"/>
    <x v="4"/>
    <x v="2"/>
    <x v="372"/>
    <n v="7778"/>
    <n v="706400"/>
    <n v="3755437"/>
    <n v="1312538"/>
    <n v="1005452"/>
  </r>
  <r>
    <x v="1"/>
    <x v="9"/>
    <x v="3"/>
    <x v="373"/>
    <n v="330"/>
    <n v="39158"/>
    <n v="2181147"/>
    <n v="1314565"/>
    <n v="1401752"/>
  </r>
  <r>
    <x v="1"/>
    <x v="3"/>
    <x v="4"/>
    <x v="374"/>
    <n v="5616"/>
    <n v="437252"/>
    <n v="3446337"/>
    <n v="1370482"/>
    <n v="617487"/>
  </r>
  <r>
    <x v="1"/>
    <x v="9"/>
    <x v="0"/>
    <x v="375"/>
    <n v="502"/>
    <n v="26304"/>
    <n v="2201999"/>
    <n v="1500820"/>
    <n v="1866920"/>
  </r>
  <r>
    <x v="1"/>
    <x v="9"/>
    <x v="4"/>
    <x v="376"/>
    <n v="884"/>
    <n v="37216"/>
    <n v="2327902"/>
    <n v="1508838"/>
    <n v="1830436"/>
  </r>
  <r>
    <x v="1"/>
    <x v="7"/>
    <x v="4"/>
    <x v="377"/>
    <n v="770"/>
    <n v="88206"/>
    <n v="2806035"/>
    <n v="1515768"/>
    <n v="604668"/>
  </r>
  <r>
    <x v="1"/>
    <x v="2"/>
    <x v="1"/>
    <x v="378"/>
    <n v="174"/>
    <n v="28142"/>
    <n v="1619923"/>
    <n v="1577514"/>
    <n v="324189"/>
  </r>
  <r>
    <x v="1"/>
    <x v="4"/>
    <x v="1"/>
    <x v="379"/>
    <n v="7572"/>
    <n v="675396"/>
    <n v="3595333"/>
    <n v="1631182"/>
    <n v="1478007"/>
  </r>
  <r>
    <x v="1"/>
    <x v="6"/>
    <x v="2"/>
    <x v="380"/>
    <n v="1440"/>
    <n v="79376"/>
    <n v="3314264"/>
    <n v="1694579"/>
    <n v="944712"/>
  </r>
  <r>
    <x v="1"/>
    <x v="4"/>
    <x v="1"/>
    <x v="381"/>
    <n v="6878"/>
    <n v="637820"/>
    <n v="3491681"/>
    <n v="1702825"/>
    <n v="1754998"/>
  </r>
  <r>
    <x v="1"/>
    <x v="4"/>
    <x v="2"/>
    <x v="382"/>
    <n v="8184"/>
    <n v="772790"/>
    <n v="4014568"/>
    <n v="1734254"/>
    <n v="2443707"/>
  </r>
  <r>
    <x v="1"/>
    <x v="4"/>
    <x v="1"/>
    <x v="383"/>
    <n v="7958"/>
    <n v="661436"/>
    <n v="4059014"/>
    <n v="1857502"/>
    <n v="2166695"/>
  </r>
  <r>
    <x v="1"/>
    <x v="3"/>
    <x v="3"/>
    <x v="384"/>
    <n v="3240"/>
    <n v="287678"/>
    <n v="3248539"/>
    <n v="1881012"/>
    <n v="577746"/>
  </r>
  <r>
    <x v="1"/>
    <x v="4"/>
    <x v="4"/>
    <x v="385"/>
    <n v="8908"/>
    <n v="604506"/>
    <n v="4099410"/>
    <n v="1969945"/>
    <n v="125435"/>
  </r>
  <r>
    <x v="1"/>
    <x v="4"/>
    <x v="0"/>
    <x v="386"/>
    <n v="6260"/>
    <n v="475328"/>
    <n v="3795611"/>
    <n v="1991788"/>
    <n v="183242"/>
  </r>
  <r>
    <x v="1"/>
    <x v="2"/>
    <x v="2"/>
    <x v="387"/>
    <n v="250"/>
    <n v="36308"/>
    <n v="1635068"/>
    <n v="2032818"/>
    <n v="567515"/>
  </r>
  <r>
    <x v="1"/>
    <x v="2"/>
    <x v="1"/>
    <x v="388"/>
    <n v="226"/>
    <n v="27576"/>
    <n v="1616008"/>
    <n v="2033154"/>
    <n v="662195"/>
  </r>
  <r>
    <x v="1"/>
    <x v="4"/>
    <x v="1"/>
    <x v="389"/>
    <n v="8466"/>
    <n v="655350"/>
    <n v="4046305"/>
    <n v="2046520"/>
    <n v="2688936"/>
  </r>
  <r>
    <x v="1"/>
    <x v="4"/>
    <x v="2"/>
    <x v="390"/>
    <n v="8256"/>
    <n v="704010"/>
    <n v="4015673"/>
    <n v="2075285"/>
    <n v="1872476"/>
  </r>
  <r>
    <x v="1"/>
    <x v="4"/>
    <x v="3"/>
    <x v="391"/>
    <n v="7754"/>
    <n v="738010"/>
    <n v="4322959"/>
    <n v="2078010"/>
    <n v="316219"/>
  </r>
  <r>
    <x v="1"/>
    <x v="2"/>
    <x v="2"/>
    <x v="392"/>
    <n v="266"/>
    <n v="41286"/>
    <n v="1553973"/>
    <n v="2081599"/>
    <n v="593007"/>
  </r>
  <r>
    <x v="1"/>
    <x v="6"/>
    <x v="3"/>
    <x v="393"/>
    <n v="1002"/>
    <n v="77090"/>
    <n v="3452508"/>
    <n v="2101348"/>
    <n v="998208"/>
  </r>
  <r>
    <x v="1"/>
    <x v="4"/>
    <x v="2"/>
    <x v="394"/>
    <n v="8000"/>
    <n v="689352"/>
    <n v="3999781"/>
    <n v="2120299"/>
    <n v="2041007"/>
  </r>
  <r>
    <x v="1"/>
    <x v="4"/>
    <x v="2"/>
    <x v="395"/>
    <n v="7758"/>
    <n v="711860"/>
    <n v="3703147"/>
    <n v="2177063"/>
    <n v="2880963"/>
  </r>
  <r>
    <x v="1"/>
    <x v="4"/>
    <x v="1"/>
    <x v="396"/>
    <n v="7846"/>
    <n v="656698"/>
    <n v="4054365"/>
    <n v="2223041"/>
    <n v="2684440"/>
  </r>
  <r>
    <x v="1"/>
    <x v="4"/>
    <x v="1"/>
    <x v="397"/>
    <n v="7370"/>
    <n v="617376"/>
    <n v="3973355"/>
    <n v="2226100"/>
    <n v="1415142"/>
  </r>
  <r>
    <x v="1"/>
    <x v="4"/>
    <x v="2"/>
    <x v="398"/>
    <n v="8396"/>
    <n v="710796"/>
    <n v="4041967"/>
    <n v="2248566"/>
    <n v="2792673"/>
  </r>
  <r>
    <x v="1"/>
    <x v="2"/>
    <x v="1"/>
    <x v="399"/>
    <n v="200"/>
    <n v="28758"/>
    <n v="1582651"/>
    <n v="2278628"/>
    <n v="504640"/>
  </r>
  <r>
    <x v="1"/>
    <x v="4"/>
    <x v="3"/>
    <x v="400"/>
    <n v="8154"/>
    <n v="725094"/>
    <n v="3837010"/>
    <n v="2296202"/>
    <n v="1228968"/>
  </r>
  <r>
    <x v="1"/>
    <x v="4"/>
    <x v="3"/>
    <x v="401"/>
    <n v="9058"/>
    <n v="779516"/>
    <n v="4154311"/>
    <n v="2309794"/>
    <n v="394209"/>
  </r>
  <r>
    <x v="1"/>
    <x v="2"/>
    <x v="1"/>
    <x v="402"/>
    <n v="218"/>
    <n v="28372"/>
    <n v="1621511"/>
    <n v="2320443"/>
    <n v="583299"/>
  </r>
  <r>
    <x v="1"/>
    <x v="6"/>
    <x v="1"/>
    <x v="403"/>
    <n v="1450"/>
    <n v="84684"/>
    <n v="3402495"/>
    <n v="2373042"/>
    <n v="968438"/>
  </r>
  <r>
    <x v="1"/>
    <x v="7"/>
    <x v="1"/>
    <x v="404"/>
    <n v="848"/>
    <n v="73256"/>
    <n v="3408960"/>
    <n v="2376852"/>
    <n v="1473234"/>
  </r>
  <r>
    <x v="1"/>
    <x v="2"/>
    <x v="2"/>
    <x v="405"/>
    <n v="318"/>
    <n v="33016"/>
    <n v="1705165"/>
    <n v="2445451"/>
    <n v="560315"/>
  </r>
  <r>
    <x v="1"/>
    <x v="3"/>
    <x v="0"/>
    <x v="406"/>
    <n v="7004"/>
    <n v="583454"/>
    <n v="4070077"/>
    <n v="2546354"/>
    <n v="1889797"/>
  </r>
  <r>
    <x v="1"/>
    <x v="4"/>
    <x v="3"/>
    <x v="407"/>
    <n v="8668"/>
    <n v="844782"/>
    <n v="3788477"/>
    <n v="2559488"/>
    <n v="486448"/>
  </r>
  <r>
    <x v="1"/>
    <x v="3"/>
    <x v="4"/>
    <x v="408"/>
    <n v="7292"/>
    <n v="548342"/>
    <n v="3863607"/>
    <n v="2559692"/>
    <n v="1812093"/>
  </r>
  <r>
    <x v="1"/>
    <x v="7"/>
    <x v="2"/>
    <x v="409"/>
    <n v="894"/>
    <n v="79664"/>
    <n v="3608835"/>
    <n v="2578884"/>
    <n v="1129650"/>
  </r>
  <r>
    <x v="1"/>
    <x v="4"/>
    <x v="3"/>
    <x v="410"/>
    <n v="8388"/>
    <n v="715250"/>
    <n v="4311346"/>
    <n v="2598532"/>
    <n v="380988"/>
  </r>
  <r>
    <x v="1"/>
    <x v="5"/>
    <x v="1"/>
    <x v="411"/>
    <n v="4888"/>
    <n v="348312"/>
    <n v="3680521"/>
    <n v="2752427"/>
    <n v="175300"/>
  </r>
  <r>
    <x v="1"/>
    <x v="6"/>
    <x v="4"/>
    <x v="412"/>
    <n v="822"/>
    <n v="71890"/>
    <n v="3090208"/>
    <n v="2829993"/>
    <n v="1260112"/>
  </r>
  <r>
    <x v="1"/>
    <x v="4"/>
    <x v="4"/>
    <x v="413"/>
    <n v="7478"/>
    <n v="710276"/>
    <n v="4398503"/>
    <n v="2886307"/>
    <n v="371108"/>
  </r>
  <r>
    <x v="1"/>
    <x v="9"/>
    <x v="2"/>
    <x v="414"/>
    <n v="756"/>
    <n v="38740"/>
    <n v="2469867"/>
    <n v="2924482"/>
    <n v="3510075"/>
  </r>
  <r>
    <x v="1"/>
    <x v="5"/>
    <x v="2"/>
    <x v="415"/>
    <n v="7844"/>
    <n v="239148"/>
    <n v="3471615"/>
    <n v="2952420"/>
    <n v="354979"/>
  </r>
  <r>
    <x v="1"/>
    <x v="7"/>
    <x v="3"/>
    <x v="416"/>
    <n v="842"/>
    <n v="71872"/>
    <n v="2729239"/>
    <n v="2994698"/>
    <n v="1027023"/>
  </r>
  <r>
    <x v="1"/>
    <x v="3"/>
    <x v="3"/>
    <x v="417"/>
    <n v="4202"/>
    <n v="358868"/>
    <n v="3668570"/>
    <n v="3002818"/>
    <n v="1417392"/>
  </r>
  <r>
    <x v="1"/>
    <x v="9"/>
    <x v="1"/>
    <x v="418"/>
    <n v="364"/>
    <n v="53448"/>
    <n v="2294823"/>
    <n v="3074736"/>
    <n v="2440290"/>
  </r>
  <r>
    <x v="1"/>
    <x v="6"/>
    <x v="3"/>
    <x v="419"/>
    <n v="1020"/>
    <n v="77782"/>
    <n v="3694941"/>
    <n v="3085928"/>
    <n v="1671343"/>
  </r>
  <r>
    <x v="1"/>
    <x v="5"/>
    <x v="4"/>
    <x v="420"/>
    <n v="1956"/>
    <n v="117126"/>
    <n v="3987272"/>
    <n v="3097785"/>
    <n v="705863"/>
  </r>
  <r>
    <x v="1"/>
    <x v="3"/>
    <x v="4"/>
    <x v="421"/>
    <n v="6572"/>
    <n v="524698"/>
    <n v="3767411"/>
    <n v="3133328"/>
    <n v="1962691"/>
  </r>
  <r>
    <x v="1"/>
    <x v="3"/>
    <x v="0"/>
    <x v="422"/>
    <n v="7050"/>
    <n v="598396"/>
    <n v="4109487"/>
    <n v="3136639"/>
    <n v="2339986"/>
  </r>
  <r>
    <x v="1"/>
    <x v="2"/>
    <x v="2"/>
    <x v="423"/>
    <n v="280"/>
    <n v="39944"/>
    <n v="1622987"/>
    <n v="3264797"/>
    <n v="817514"/>
  </r>
  <r>
    <x v="1"/>
    <x v="3"/>
    <x v="4"/>
    <x v="424"/>
    <n v="5522"/>
    <n v="431618"/>
    <n v="3815783"/>
    <n v="3284028"/>
    <n v="1775266"/>
  </r>
  <r>
    <x v="1"/>
    <x v="2"/>
    <x v="2"/>
    <x v="425"/>
    <n v="152"/>
    <n v="33212"/>
    <n v="1387315"/>
    <n v="3383968"/>
    <n v="604759"/>
  </r>
  <r>
    <x v="1"/>
    <x v="9"/>
    <x v="3"/>
    <x v="426"/>
    <n v="292"/>
    <n v="39572"/>
    <n v="2264906"/>
    <n v="3439578"/>
    <n v="4985412"/>
  </r>
  <r>
    <x v="1"/>
    <x v="2"/>
    <x v="3"/>
    <x v="427"/>
    <n v="342"/>
    <n v="35586"/>
    <n v="2048261"/>
    <n v="3460683"/>
    <n v="653812"/>
  </r>
  <r>
    <x v="1"/>
    <x v="2"/>
    <x v="3"/>
    <x v="428"/>
    <n v="374"/>
    <n v="35492"/>
    <n v="1851916"/>
    <n v="3541676"/>
    <n v="646419"/>
  </r>
  <r>
    <x v="1"/>
    <x v="2"/>
    <x v="0"/>
    <x v="429"/>
    <n v="710"/>
    <n v="82484"/>
    <n v="1888921"/>
    <n v="3553801"/>
    <n v="312058"/>
  </r>
  <r>
    <x v="1"/>
    <x v="9"/>
    <x v="2"/>
    <x v="430"/>
    <n v="498"/>
    <n v="39622"/>
    <n v="3594484"/>
    <n v="3567181"/>
    <n v="4116139"/>
  </r>
  <r>
    <x v="1"/>
    <x v="2"/>
    <x v="0"/>
    <x v="431"/>
    <n v="916"/>
    <n v="80846"/>
    <n v="2190445"/>
    <n v="3579181"/>
    <n v="448267"/>
  </r>
  <r>
    <x v="1"/>
    <x v="2"/>
    <x v="3"/>
    <x v="432"/>
    <n v="312"/>
    <n v="40712"/>
    <n v="2070672"/>
    <n v="3635846"/>
    <n v="711737"/>
  </r>
  <r>
    <x v="1"/>
    <x v="8"/>
    <x v="1"/>
    <x v="433"/>
    <n v="436"/>
    <n v="87844"/>
    <n v="3207693"/>
    <n v="3669699"/>
    <n v="2074538"/>
  </r>
  <r>
    <x v="1"/>
    <x v="3"/>
    <x v="4"/>
    <x v="434"/>
    <n v="5240"/>
    <n v="441090"/>
    <n v="3925618"/>
    <n v="3720684"/>
    <n v="2059881"/>
  </r>
  <r>
    <x v="1"/>
    <x v="4"/>
    <x v="4"/>
    <x v="435"/>
    <n v="7686"/>
    <n v="566108"/>
    <n v="4498943"/>
    <n v="3751219"/>
    <n v="314586"/>
  </r>
  <r>
    <x v="1"/>
    <x v="4"/>
    <x v="4"/>
    <x v="436"/>
    <n v="8320"/>
    <n v="590528"/>
    <n v="4445761"/>
    <n v="3825744"/>
    <n v="412912"/>
  </r>
  <r>
    <x v="1"/>
    <x v="3"/>
    <x v="4"/>
    <x v="437"/>
    <n v="4514"/>
    <n v="384634"/>
    <n v="3753521"/>
    <n v="3845289"/>
    <n v="2425328"/>
  </r>
  <r>
    <x v="1"/>
    <x v="9"/>
    <x v="4"/>
    <x v="438"/>
    <n v="1468"/>
    <n v="34154"/>
    <n v="2702866"/>
    <n v="3878852"/>
    <n v="6469740"/>
  </r>
  <r>
    <x v="1"/>
    <x v="3"/>
    <x v="3"/>
    <x v="439"/>
    <n v="4042"/>
    <n v="333336"/>
    <n v="3562527"/>
    <n v="3967890"/>
    <n v="1988084"/>
  </r>
  <r>
    <x v="1"/>
    <x v="2"/>
    <x v="4"/>
    <x v="440"/>
    <n v="622"/>
    <n v="57456"/>
    <n v="2345551"/>
    <n v="4021322"/>
    <n v="242073"/>
  </r>
  <r>
    <x v="1"/>
    <x v="3"/>
    <x v="3"/>
    <x v="441"/>
    <n v="2996"/>
    <n v="276418"/>
    <n v="3466244"/>
    <n v="4039305"/>
    <n v="1305726"/>
  </r>
  <r>
    <x v="1"/>
    <x v="9"/>
    <x v="3"/>
    <x v="442"/>
    <n v="398"/>
    <n v="38890"/>
    <n v="2582964"/>
    <n v="4055382"/>
    <n v="4970362"/>
  </r>
  <r>
    <x v="1"/>
    <x v="3"/>
    <x v="3"/>
    <x v="443"/>
    <n v="2676"/>
    <n v="245772"/>
    <n v="3290339"/>
    <n v="4111362"/>
    <n v="1286206"/>
  </r>
  <r>
    <x v="1"/>
    <x v="6"/>
    <x v="2"/>
    <x v="444"/>
    <n v="2414"/>
    <n v="90582"/>
    <n v="4057619"/>
    <n v="4127158"/>
    <n v="2281335"/>
  </r>
  <r>
    <x v="1"/>
    <x v="5"/>
    <x v="0"/>
    <x v="445"/>
    <n v="2004"/>
    <n v="123626"/>
    <n v="4081276"/>
    <n v="4172138"/>
    <n v="1548168"/>
  </r>
  <r>
    <x v="1"/>
    <x v="3"/>
    <x v="4"/>
    <x v="446"/>
    <n v="5524"/>
    <n v="498018"/>
    <n v="3442204"/>
    <n v="4185876"/>
    <n v="2518085"/>
  </r>
  <r>
    <x v="1"/>
    <x v="2"/>
    <x v="4"/>
    <x v="447"/>
    <n v="554"/>
    <n v="47826"/>
    <n v="2096072"/>
    <n v="4185929"/>
    <n v="436441"/>
  </r>
  <r>
    <x v="1"/>
    <x v="2"/>
    <x v="4"/>
    <x v="448"/>
    <n v="498"/>
    <n v="53150"/>
    <n v="2198207"/>
    <n v="4216503"/>
    <n v="331102"/>
  </r>
  <r>
    <x v="1"/>
    <x v="6"/>
    <x v="2"/>
    <x v="449"/>
    <n v="1156"/>
    <n v="78586"/>
    <n v="4090585"/>
    <n v="4283333"/>
    <n v="3000321"/>
  </r>
  <r>
    <x v="1"/>
    <x v="2"/>
    <x v="4"/>
    <x v="450"/>
    <n v="514"/>
    <n v="65832"/>
    <n v="2253543"/>
    <n v="4298344"/>
    <n v="364830"/>
  </r>
  <r>
    <x v="1"/>
    <x v="3"/>
    <x v="3"/>
    <x v="451"/>
    <n v="2368"/>
    <n v="235798"/>
    <n v="3125623"/>
    <n v="4333839"/>
    <n v="1098179"/>
  </r>
  <r>
    <x v="1"/>
    <x v="6"/>
    <x v="1"/>
    <x v="452"/>
    <n v="1638"/>
    <n v="89058"/>
    <n v="4013338"/>
    <n v="4366076"/>
    <n v="2681926"/>
  </r>
  <r>
    <x v="1"/>
    <x v="5"/>
    <x v="1"/>
    <x v="453"/>
    <n v="6410"/>
    <n v="462794"/>
    <n v="5407769"/>
    <n v="4422660"/>
    <n v="577398"/>
  </r>
  <r>
    <x v="1"/>
    <x v="5"/>
    <x v="1"/>
    <x v="454"/>
    <n v="5796"/>
    <n v="423780"/>
    <n v="5964622"/>
    <n v="4505892"/>
    <n v="480507"/>
  </r>
  <r>
    <x v="1"/>
    <x v="3"/>
    <x v="2"/>
    <x v="455"/>
    <n v="2052"/>
    <n v="164542"/>
    <n v="3152905"/>
    <n v="4511761"/>
    <n v="751302"/>
  </r>
  <r>
    <x v="1"/>
    <x v="2"/>
    <x v="3"/>
    <x v="456"/>
    <n v="392"/>
    <n v="45942"/>
    <n v="2197427"/>
    <n v="4555781"/>
    <n v="479119"/>
  </r>
  <r>
    <x v="1"/>
    <x v="3"/>
    <x v="3"/>
    <x v="457"/>
    <n v="3514"/>
    <n v="308738"/>
    <n v="3190904"/>
    <n v="4570452"/>
    <n v="1960304"/>
  </r>
  <r>
    <x v="1"/>
    <x v="9"/>
    <x v="1"/>
    <x v="458"/>
    <n v="632"/>
    <n v="49220"/>
    <n v="3180440"/>
    <n v="4605602"/>
    <n v="4600804"/>
  </r>
  <r>
    <x v="1"/>
    <x v="4"/>
    <x v="4"/>
    <x v="459"/>
    <n v="7018"/>
    <n v="653474"/>
    <n v="4119267"/>
    <n v="4608838"/>
    <n v="359317"/>
  </r>
  <r>
    <x v="1"/>
    <x v="6"/>
    <x v="3"/>
    <x v="460"/>
    <n v="7996"/>
    <n v="73752"/>
    <n v="3815560"/>
    <n v="4646499"/>
    <n v="2604527"/>
  </r>
  <r>
    <x v="1"/>
    <x v="9"/>
    <x v="4"/>
    <x v="461"/>
    <n v="1168"/>
    <n v="28024"/>
    <n v="2575335"/>
    <n v="4743300"/>
    <n v="7105616"/>
  </r>
  <r>
    <x v="1"/>
    <x v="8"/>
    <x v="4"/>
    <x v="462"/>
    <n v="552"/>
    <n v="59250"/>
    <n v="2753145"/>
    <n v="4770374"/>
    <n v="3384398"/>
  </r>
  <r>
    <x v="1"/>
    <x v="2"/>
    <x v="3"/>
    <x v="463"/>
    <n v="376"/>
    <n v="47246"/>
    <n v="2081466"/>
    <n v="4818222"/>
    <n v="579308"/>
  </r>
  <r>
    <x v="1"/>
    <x v="2"/>
    <x v="4"/>
    <x v="464"/>
    <n v="584"/>
    <n v="60682"/>
    <n v="2345280"/>
    <n v="4838554"/>
    <n v="318192"/>
  </r>
  <r>
    <x v="1"/>
    <x v="6"/>
    <x v="2"/>
    <x v="465"/>
    <n v="1796"/>
    <n v="83022"/>
    <n v="3947034"/>
    <n v="4856704"/>
    <n v="2814183"/>
  </r>
  <r>
    <x v="1"/>
    <x v="9"/>
    <x v="2"/>
    <x v="466"/>
    <n v="386"/>
    <n v="43166"/>
    <n v="2389677"/>
    <n v="4987268"/>
    <n v="4961128"/>
  </r>
  <r>
    <x v="1"/>
    <x v="9"/>
    <x v="0"/>
    <x v="467"/>
    <n v="1102"/>
    <n v="27098"/>
    <n v="2973320"/>
    <n v="4988700"/>
    <n v="7236807"/>
  </r>
  <r>
    <x v="1"/>
    <x v="5"/>
    <x v="3"/>
    <x v="468"/>
    <n v="5080"/>
    <n v="215552"/>
    <n v="3922458"/>
    <n v="5029767"/>
    <n v="822375"/>
  </r>
  <r>
    <x v="1"/>
    <x v="6"/>
    <x v="1"/>
    <x v="469"/>
    <n v="1860"/>
    <n v="94108"/>
    <n v="3821861"/>
    <n v="5068678"/>
    <n v="2469658"/>
  </r>
  <r>
    <x v="1"/>
    <x v="5"/>
    <x v="2"/>
    <x v="470"/>
    <n v="4444"/>
    <n v="324712"/>
    <n v="4091789"/>
    <n v="5082772"/>
    <n v="636496"/>
  </r>
  <r>
    <x v="1"/>
    <x v="6"/>
    <x v="3"/>
    <x v="471"/>
    <n v="1120"/>
    <n v="87756"/>
    <n v="4058036"/>
    <n v="5097464"/>
    <n v="3604734"/>
  </r>
  <r>
    <x v="1"/>
    <x v="7"/>
    <x v="4"/>
    <x v="472"/>
    <n v="914"/>
    <n v="71622"/>
    <n v="3723666"/>
    <n v="5152003"/>
    <n v="2776790"/>
  </r>
  <r>
    <x v="1"/>
    <x v="4"/>
    <x v="0"/>
    <x v="473"/>
    <n v="5566"/>
    <n v="510250"/>
    <n v="3874858"/>
    <n v="5170282"/>
    <n v="605257"/>
  </r>
  <r>
    <x v="1"/>
    <x v="6"/>
    <x v="3"/>
    <x v="474"/>
    <n v="1088"/>
    <n v="79654"/>
    <n v="4013927"/>
    <n v="5172905"/>
    <n v="2831982"/>
  </r>
  <r>
    <x v="1"/>
    <x v="6"/>
    <x v="2"/>
    <x v="475"/>
    <n v="4048"/>
    <n v="95088"/>
    <n v="3471009"/>
    <n v="5187498"/>
    <n v="3041588"/>
  </r>
  <r>
    <x v="1"/>
    <x v="2"/>
    <x v="3"/>
    <x v="476"/>
    <n v="260"/>
    <n v="40372"/>
    <n v="1617456"/>
    <n v="5233677"/>
    <n v="803617"/>
  </r>
  <r>
    <x v="1"/>
    <x v="8"/>
    <x v="3"/>
    <x v="477"/>
    <n v="592"/>
    <n v="86434"/>
    <n v="2949386"/>
    <n v="5240646"/>
    <n v="3150980"/>
  </r>
  <r>
    <x v="1"/>
    <x v="3"/>
    <x v="1"/>
    <x v="478"/>
    <n v="1028"/>
    <n v="120118"/>
    <n v="2424781"/>
    <n v="5307550"/>
    <n v="480178"/>
  </r>
  <r>
    <x v="1"/>
    <x v="9"/>
    <x v="0"/>
    <x v="479"/>
    <n v="890"/>
    <n v="29344"/>
    <n v="2678107"/>
    <n v="5361980"/>
    <n v="8890486"/>
  </r>
  <r>
    <x v="1"/>
    <x v="9"/>
    <x v="4"/>
    <x v="480"/>
    <n v="714"/>
    <n v="32204"/>
    <n v="2212648"/>
    <n v="5396694"/>
    <n v="7979754"/>
  </r>
  <r>
    <x v="1"/>
    <x v="3"/>
    <x v="2"/>
    <x v="481"/>
    <n v="1808"/>
    <n v="150760"/>
    <n v="2932291"/>
    <n v="5402348"/>
    <n v="462506"/>
  </r>
  <r>
    <x v="1"/>
    <x v="6"/>
    <x v="2"/>
    <x v="482"/>
    <n v="1816"/>
    <n v="88408"/>
    <n v="3823846"/>
    <n v="5576981"/>
    <n v="2707095"/>
  </r>
  <r>
    <x v="1"/>
    <x v="9"/>
    <x v="2"/>
    <x v="483"/>
    <n v="458"/>
    <n v="45692"/>
    <n v="1854771"/>
    <n v="5593628"/>
    <n v="5208698"/>
  </r>
  <r>
    <x v="1"/>
    <x v="6"/>
    <x v="4"/>
    <x v="484"/>
    <n v="1282"/>
    <n v="83306"/>
    <n v="3734105"/>
    <n v="5615636"/>
    <n v="2871802"/>
  </r>
  <r>
    <x v="1"/>
    <x v="3"/>
    <x v="1"/>
    <x v="485"/>
    <n v="1368"/>
    <n v="118274"/>
    <n v="2730904"/>
    <n v="5629312"/>
    <n v="541834"/>
  </r>
  <r>
    <x v="1"/>
    <x v="7"/>
    <x v="3"/>
    <x v="486"/>
    <n v="752"/>
    <n v="72570"/>
    <n v="3783582"/>
    <n v="5634862"/>
    <n v="2036862"/>
  </r>
  <r>
    <x v="1"/>
    <x v="5"/>
    <x v="1"/>
    <x v="487"/>
    <n v="5434"/>
    <n v="413444"/>
    <n v="5928849"/>
    <n v="5640657"/>
    <n v="485793"/>
  </r>
  <r>
    <x v="1"/>
    <x v="4"/>
    <x v="4"/>
    <x v="488"/>
    <n v="7318"/>
    <n v="542004"/>
    <n v="4300755"/>
    <n v="5647523"/>
    <n v="395068"/>
  </r>
  <r>
    <x v="1"/>
    <x v="4"/>
    <x v="0"/>
    <x v="489"/>
    <n v="6926"/>
    <n v="528966"/>
    <n v="4288249"/>
    <n v="5676448"/>
    <n v="651890"/>
  </r>
  <r>
    <x v="1"/>
    <x v="6"/>
    <x v="1"/>
    <x v="490"/>
    <n v="1104"/>
    <n v="103866"/>
    <n v="3375225"/>
    <n v="5697126"/>
    <n v="3624344"/>
  </r>
  <r>
    <x v="1"/>
    <x v="6"/>
    <x v="4"/>
    <x v="491"/>
    <n v="1084"/>
    <n v="70290"/>
    <n v="3614713"/>
    <n v="5749205"/>
    <n v="3180255"/>
  </r>
  <r>
    <x v="1"/>
    <x v="3"/>
    <x v="2"/>
    <x v="492"/>
    <n v="2076"/>
    <n v="186850"/>
    <n v="3041835"/>
    <n v="5754007"/>
    <n v="870809"/>
  </r>
  <r>
    <x v="1"/>
    <x v="5"/>
    <x v="0"/>
    <x v="493"/>
    <n v="1638"/>
    <n v="121578"/>
    <n v="3874686"/>
    <n v="5764052"/>
    <n v="1884006"/>
  </r>
  <r>
    <x v="1"/>
    <x v="4"/>
    <x v="4"/>
    <x v="494"/>
    <n v="7222"/>
    <n v="570664"/>
    <n v="4342179"/>
    <n v="5856736"/>
    <n v="500363"/>
  </r>
  <r>
    <x v="1"/>
    <x v="3"/>
    <x v="1"/>
    <x v="495"/>
    <n v="954"/>
    <n v="105680"/>
    <n v="2217529"/>
    <n v="5878435"/>
    <n v="370050"/>
  </r>
  <r>
    <x v="1"/>
    <x v="9"/>
    <x v="4"/>
    <x v="496"/>
    <n v="1610"/>
    <n v="26378"/>
    <n v="2791293"/>
    <n v="5897177"/>
    <n v="9504570"/>
  </r>
  <r>
    <x v="1"/>
    <x v="9"/>
    <x v="1"/>
    <x v="497"/>
    <n v="554"/>
    <n v="49918"/>
    <n v="2880449"/>
    <n v="5960334"/>
    <n v="4736529"/>
  </r>
  <r>
    <x v="1"/>
    <x v="5"/>
    <x v="3"/>
    <x v="498"/>
    <n v="3182"/>
    <n v="177000"/>
    <n v="4082534"/>
    <n v="6051072"/>
    <n v="831224"/>
  </r>
  <r>
    <x v="1"/>
    <x v="9"/>
    <x v="4"/>
    <x v="499"/>
    <n v="1332"/>
    <n v="35272"/>
    <n v="2718416"/>
    <n v="6053088"/>
    <n v="8194311"/>
  </r>
  <r>
    <x v="1"/>
    <x v="5"/>
    <x v="3"/>
    <x v="500"/>
    <n v="3290"/>
    <n v="195708"/>
    <n v="4194766"/>
    <n v="6054572"/>
    <n v="798818"/>
  </r>
  <r>
    <x v="1"/>
    <x v="5"/>
    <x v="2"/>
    <x v="501"/>
    <n v="6828"/>
    <n v="270658"/>
    <n v="4242558"/>
    <n v="6056427"/>
    <n v="658154"/>
  </r>
  <r>
    <x v="1"/>
    <x v="7"/>
    <x v="1"/>
    <x v="502"/>
    <n v="1064"/>
    <n v="83746"/>
    <n v="3903184"/>
    <n v="6071142"/>
    <n v="2039449"/>
  </r>
  <r>
    <x v="1"/>
    <x v="2"/>
    <x v="4"/>
    <x v="503"/>
    <n v="394"/>
    <n v="59558"/>
    <n v="1870628"/>
    <n v="6102372"/>
    <n v="696892"/>
  </r>
  <r>
    <x v="1"/>
    <x v="5"/>
    <x v="3"/>
    <x v="504"/>
    <n v="2848"/>
    <n v="156378"/>
    <n v="3308601"/>
    <n v="6109338"/>
    <n v="576498"/>
  </r>
  <r>
    <x v="1"/>
    <x v="5"/>
    <x v="1"/>
    <x v="505"/>
    <n v="4214"/>
    <n v="365732"/>
    <n v="3770797"/>
    <n v="6161352"/>
    <n v="660271"/>
  </r>
  <r>
    <x v="1"/>
    <x v="3"/>
    <x v="2"/>
    <x v="506"/>
    <n v="1676"/>
    <n v="180656"/>
    <n v="3041615"/>
    <n v="6236477"/>
    <n v="769335"/>
  </r>
  <r>
    <x v="1"/>
    <x v="5"/>
    <x v="3"/>
    <x v="507"/>
    <n v="4658"/>
    <n v="207800"/>
    <n v="4042924"/>
    <n v="6332313"/>
    <n v="762156"/>
  </r>
  <r>
    <x v="1"/>
    <x v="5"/>
    <x v="2"/>
    <x v="508"/>
    <n v="7992"/>
    <n v="245370"/>
    <n v="4218543"/>
    <n v="6356327"/>
    <n v="669385"/>
  </r>
  <r>
    <x v="1"/>
    <x v="5"/>
    <x v="1"/>
    <x v="509"/>
    <n v="5364"/>
    <n v="378748"/>
    <n v="5832629"/>
    <n v="6371484"/>
    <n v="549591"/>
  </r>
  <r>
    <x v="1"/>
    <x v="5"/>
    <x v="2"/>
    <x v="510"/>
    <n v="6600"/>
    <n v="265328"/>
    <n v="4068055"/>
    <n v="6406018"/>
    <n v="780122"/>
  </r>
  <r>
    <x v="1"/>
    <x v="6"/>
    <x v="4"/>
    <x v="511"/>
    <n v="1280"/>
    <n v="77074"/>
    <n v="3820728"/>
    <n v="6442352"/>
    <n v="2656142"/>
  </r>
  <r>
    <x v="1"/>
    <x v="6"/>
    <x v="3"/>
    <x v="512"/>
    <n v="1034"/>
    <n v="84102"/>
    <n v="4044420"/>
    <n v="6456962"/>
    <n v="4014062"/>
  </r>
  <r>
    <x v="1"/>
    <x v="8"/>
    <x v="4"/>
    <x v="513"/>
    <n v="750"/>
    <n v="59888"/>
    <n v="3145340"/>
    <n v="6497788"/>
    <n v="5411813"/>
  </r>
  <r>
    <x v="1"/>
    <x v="6"/>
    <x v="1"/>
    <x v="514"/>
    <n v="1474"/>
    <n v="114994"/>
    <n v="4240059"/>
    <n v="6578518"/>
    <n v="2490232"/>
  </r>
  <r>
    <x v="1"/>
    <x v="3"/>
    <x v="2"/>
    <x v="515"/>
    <n v="1546"/>
    <n v="154606"/>
    <n v="2800738"/>
    <n v="6595214"/>
    <n v="836200"/>
  </r>
  <r>
    <x v="1"/>
    <x v="9"/>
    <x v="4"/>
    <x v="516"/>
    <n v="1118"/>
    <n v="33018"/>
    <n v="2652062"/>
    <n v="6639902"/>
    <n v="9389611"/>
  </r>
  <r>
    <x v="1"/>
    <x v="5"/>
    <x v="2"/>
    <x v="517"/>
    <n v="12278"/>
    <n v="298044"/>
    <n v="4164126"/>
    <n v="6690794"/>
    <n v="642489"/>
  </r>
  <r>
    <x v="1"/>
    <x v="6"/>
    <x v="1"/>
    <x v="518"/>
    <n v="1714"/>
    <n v="118108"/>
    <n v="4348225"/>
    <n v="6708200"/>
    <n v="2010877"/>
  </r>
  <r>
    <x v="1"/>
    <x v="3"/>
    <x v="1"/>
    <x v="519"/>
    <n v="936"/>
    <n v="100768"/>
    <n v="2339392"/>
    <n v="6721364"/>
    <n v="539128"/>
  </r>
  <r>
    <x v="1"/>
    <x v="7"/>
    <x v="2"/>
    <x v="520"/>
    <n v="982"/>
    <n v="78254"/>
    <n v="4365442"/>
    <n v="6768357"/>
    <n v="2411829"/>
  </r>
  <r>
    <x v="1"/>
    <x v="7"/>
    <x v="2"/>
    <x v="521"/>
    <n v="992"/>
    <n v="80194"/>
    <n v="3617770"/>
    <n v="6875869"/>
    <n v="2283790"/>
  </r>
  <r>
    <x v="1"/>
    <x v="9"/>
    <x v="1"/>
    <x v="522"/>
    <n v="552"/>
    <n v="49522"/>
    <n v="3006726"/>
    <n v="6878150"/>
    <n v="5720620"/>
  </r>
  <r>
    <x v="1"/>
    <x v="6"/>
    <x v="3"/>
    <x v="523"/>
    <n v="744"/>
    <n v="90712"/>
    <n v="3677387"/>
    <n v="6896365"/>
    <n v="3831947"/>
  </r>
  <r>
    <x v="1"/>
    <x v="7"/>
    <x v="3"/>
    <x v="524"/>
    <n v="802"/>
    <n v="77154"/>
    <n v="3450149"/>
    <n v="6904225"/>
    <n v="3838993"/>
  </r>
  <r>
    <x v="1"/>
    <x v="3"/>
    <x v="2"/>
    <x v="525"/>
    <n v="1760"/>
    <n v="193492"/>
    <n v="2930925"/>
    <n v="6904422"/>
    <n v="1072177"/>
  </r>
  <r>
    <x v="1"/>
    <x v="5"/>
    <x v="1"/>
    <x v="526"/>
    <n v="6744"/>
    <n v="395526"/>
    <n v="6021572"/>
    <n v="6931718"/>
    <n v="566598"/>
  </r>
  <r>
    <x v="1"/>
    <x v="6"/>
    <x v="4"/>
    <x v="527"/>
    <n v="1082"/>
    <n v="80076"/>
    <n v="3800758"/>
    <n v="7135709"/>
    <n v="3401096"/>
  </r>
  <r>
    <x v="1"/>
    <x v="9"/>
    <x v="2"/>
    <x v="528"/>
    <n v="354"/>
    <n v="53146"/>
    <n v="2427573"/>
    <n v="7141547"/>
    <n v="6845539"/>
  </r>
  <r>
    <x v="1"/>
    <x v="3"/>
    <x v="1"/>
    <x v="529"/>
    <n v="892"/>
    <n v="100200"/>
    <n v="2396272"/>
    <n v="7185888"/>
    <n v="748210"/>
  </r>
  <r>
    <x v="1"/>
    <x v="6"/>
    <x v="0"/>
    <x v="530"/>
    <n v="1098"/>
    <n v="84230"/>
    <n v="4069461"/>
    <n v="7190818"/>
    <n v="3463252"/>
  </r>
  <r>
    <x v="1"/>
    <x v="8"/>
    <x v="0"/>
    <x v="531"/>
    <n v="626"/>
    <n v="57452"/>
    <n v="3442035"/>
    <n v="7220336"/>
    <n v="6393690"/>
  </r>
  <r>
    <x v="1"/>
    <x v="8"/>
    <x v="4"/>
    <x v="532"/>
    <n v="518"/>
    <n v="52042"/>
    <n v="3298574"/>
    <n v="7312411"/>
    <n v="6992096"/>
  </r>
  <r>
    <x v="1"/>
    <x v="3"/>
    <x v="1"/>
    <x v="533"/>
    <n v="1260"/>
    <n v="119428"/>
    <n v="2652275"/>
    <n v="7319993"/>
    <n v="624031"/>
  </r>
  <r>
    <x v="1"/>
    <x v="3"/>
    <x v="2"/>
    <x v="534"/>
    <n v="1604"/>
    <n v="123658"/>
    <n v="2930180"/>
    <n v="7354901"/>
    <n v="837473"/>
  </r>
  <r>
    <x v="1"/>
    <x v="9"/>
    <x v="2"/>
    <x v="535"/>
    <n v="426"/>
    <n v="47190"/>
    <n v="2740441"/>
    <n v="7356422"/>
    <n v="6833091"/>
  </r>
  <r>
    <x v="1"/>
    <x v="6"/>
    <x v="0"/>
    <x v="536"/>
    <n v="1196"/>
    <n v="74640"/>
    <n v="3807728"/>
    <n v="7358844"/>
    <n v="3609736"/>
  </r>
  <r>
    <x v="1"/>
    <x v="6"/>
    <x v="4"/>
    <x v="537"/>
    <n v="960"/>
    <n v="76806"/>
    <n v="3964949"/>
    <n v="7371723"/>
    <n v="3759205"/>
  </r>
  <r>
    <x v="1"/>
    <x v="9"/>
    <x v="3"/>
    <x v="538"/>
    <n v="464"/>
    <n v="37284"/>
    <n v="2805081"/>
    <n v="7435560"/>
    <n v="7297450"/>
  </r>
  <r>
    <x v="1"/>
    <x v="9"/>
    <x v="3"/>
    <x v="539"/>
    <n v="328"/>
    <n v="38920"/>
    <n v="2285216"/>
    <n v="7451454"/>
    <n v="10191575"/>
  </r>
  <r>
    <x v="1"/>
    <x v="8"/>
    <x v="2"/>
    <x v="540"/>
    <n v="438"/>
    <n v="81398"/>
    <n v="2782864"/>
    <n v="7465485"/>
    <n v="3794657"/>
  </r>
  <r>
    <x v="1"/>
    <x v="8"/>
    <x v="0"/>
    <x v="541"/>
    <n v="556"/>
    <n v="56408"/>
    <n v="2833663"/>
    <n v="7510608"/>
    <n v="5964250"/>
  </r>
  <r>
    <x v="1"/>
    <x v="5"/>
    <x v="3"/>
    <x v="542"/>
    <n v="3148"/>
    <n v="175096"/>
    <n v="3968178"/>
    <n v="7571130"/>
    <n v="1035236"/>
  </r>
  <r>
    <x v="1"/>
    <x v="5"/>
    <x v="2"/>
    <x v="543"/>
    <n v="5466"/>
    <n v="234752"/>
    <n v="3598312"/>
    <n v="7593554"/>
    <n v="792214"/>
  </r>
  <r>
    <x v="1"/>
    <x v="3"/>
    <x v="1"/>
    <x v="544"/>
    <n v="1426"/>
    <n v="88358"/>
    <n v="2310882"/>
    <n v="7864432"/>
    <n v="658098"/>
  </r>
  <r>
    <x v="1"/>
    <x v="9"/>
    <x v="1"/>
    <x v="545"/>
    <n v="484"/>
    <n v="51876"/>
    <n v="2888316"/>
    <n v="7892009"/>
    <n v="7495389"/>
  </r>
  <r>
    <x v="1"/>
    <x v="8"/>
    <x v="3"/>
    <x v="546"/>
    <n v="636"/>
    <n v="75776"/>
    <n v="3293626"/>
    <n v="7920308"/>
    <n v="5496906"/>
  </r>
  <r>
    <x v="1"/>
    <x v="8"/>
    <x v="3"/>
    <x v="547"/>
    <n v="864"/>
    <n v="76706"/>
    <n v="3337229"/>
    <n v="7978954"/>
    <n v="5630402"/>
  </r>
  <r>
    <x v="1"/>
    <x v="9"/>
    <x v="1"/>
    <x v="548"/>
    <n v="526"/>
    <n v="59290"/>
    <n v="2269914"/>
    <n v="7984520"/>
    <n v="7081410"/>
  </r>
  <r>
    <x v="1"/>
    <x v="9"/>
    <x v="1"/>
    <x v="549"/>
    <n v="466"/>
    <n v="50920"/>
    <n v="3148139"/>
    <n v="8205354"/>
    <n v="6341455"/>
  </r>
  <r>
    <x v="1"/>
    <x v="8"/>
    <x v="4"/>
    <x v="550"/>
    <n v="560"/>
    <n v="63994"/>
    <n v="3332293"/>
    <n v="8245513"/>
    <n v="6702826"/>
  </r>
  <r>
    <x v="1"/>
    <x v="8"/>
    <x v="2"/>
    <x v="551"/>
    <n v="562"/>
    <n v="75986"/>
    <n v="3247893"/>
    <n v="8291975"/>
    <n v="5055608"/>
  </r>
  <r>
    <x v="1"/>
    <x v="5"/>
    <x v="4"/>
    <x v="552"/>
    <n v="1814"/>
    <n v="114032"/>
    <n v="3536589"/>
    <n v="8394918"/>
    <n v="2337508"/>
  </r>
  <r>
    <x v="1"/>
    <x v="8"/>
    <x v="4"/>
    <x v="553"/>
    <n v="582"/>
    <n v="56098"/>
    <n v="3447289"/>
    <n v="8544962"/>
    <n v="6277306"/>
  </r>
  <r>
    <x v="1"/>
    <x v="9"/>
    <x v="2"/>
    <x v="554"/>
    <n v="494"/>
    <n v="46132"/>
    <n v="2728544"/>
    <n v="8616950"/>
    <n v="7778968"/>
  </r>
  <r>
    <x v="1"/>
    <x v="7"/>
    <x v="1"/>
    <x v="555"/>
    <n v="1232"/>
    <n v="80052"/>
    <n v="3841005"/>
    <n v="8666299"/>
    <n v="2542620"/>
  </r>
  <r>
    <x v="1"/>
    <x v="8"/>
    <x v="1"/>
    <x v="556"/>
    <n v="684"/>
    <n v="72844"/>
    <n v="3641603"/>
    <n v="8669706"/>
    <n v="3832525"/>
  </r>
  <r>
    <x v="1"/>
    <x v="7"/>
    <x v="1"/>
    <x v="557"/>
    <n v="982"/>
    <n v="87870"/>
    <n v="3775701"/>
    <n v="8673018"/>
    <n v="2928082"/>
  </r>
  <r>
    <x v="1"/>
    <x v="9"/>
    <x v="3"/>
    <x v="558"/>
    <n v="320"/>
    <n v="35136"/>
    <n v="2451039"/>
    <n v="8714541"/>
    <n v="5462576"/>
  </r>
  <r>
    <x v="1"/>
    <x v="7"/>
    <x v="3"/>
    <x v="559"/>
    <n v="1054"/>
    <n v="78538"/>
    <n v="3798743"/>
    <n v="8764226"/>
    <n v="2908580"/>
  </r>
  <r>
    <x v="1"/>
    <x v="7"/>
    <x v="3"/>
    <x v="560"/>
    <n v="1086"/>
    <n v="72914"/>
    <n v="4365700"/>
    <n v="8767540"/>
    <n v="2817730"/>
  </r>
  <r>
    <x v="1"/>
    <x v="8"/>
    <x v="4"/>
    <x v="561"/>
    <n v="636"/>
    <n v="65020"/>
    <n v="3321215"/>
    <n v="8778741"/>
    <n v="6276990"/>
  </r>
  <r>
    <x v="1"/>
    <x v="6"/>
    <x v="1"/>
    <x v="562"/>
    <n v="1900"/>
    <n v="104540"/>
    <n v="3862184"/>
    <n v="8787316"/>
    <n v="4431770"/>
  </r>
  <r>
    <x v="1"/>
    <x v="7"/>
    <x v="2"/>
    <x v="563"/>
    <n v="752"/>
    <n v="82922"/>
    <n v="3190265"/>
    <n v="8980740"/>
    <n v="2689623"/>
  </r>
  <r>
    <x v="1"/>
    <x v="7"/>
    <x v="1"/>
    <x v="564"/>
    <n v="930"/>
    <n v="81812"/>
    <n v="3780900"/>
    <n v="9009424"/>
    <n v="2960503"/>
  </r>
  <r>
    <x v="1"/>
    <x v="7"/>
    <x v="0"/>
    <x v="565"/>
    <n v="410"/>
    <n v="72480"/>
    <n v="2954785"/>
    <n v="9028954"/>
    <n v="3265618"/>
  </r>
  <r>
    <x v="1"/>
    <x v="7"/>
    <x v="3"/>
    <x v="566"/>
    <n v="880"/>
    <n v="74286"/>
    <n v="3555548"/>
    <n v="9050379"/>
    <n v="2791962"/>
  </r>
  <r>
    <x v="1"/>
    <x v="8"/>
    <x v="2"/>
    <x v="567"/>
    <n v="676"/>
    <n v="75772"/>
    <n v="3304831"/>
    <n v="9121076"/>
    <n v="6114304"/>
  </r>
  <r>
    <x v="1"/>
    <x v="4"/>
    <x v="3"/>
    <x v="568"/>
    <n v="8418"/>
    <n v="714346"/>
    <n v="4260832"/>
    <n v="9153850"/>
    <n v="579344"/>
  </r>
  <r>
    <x v="1"/>
    <x v="7"/>
    <x v="1"/>
    <x v="569"/>
    <n v="840"/>
    <n v="78240"/>
    <n v="3432737"/>
    <n v="9264424"/>
    <n v="3375437"/>
  </r>
  <r>
    <x v="1"/>
    <x v="7"/>
    <x v="4"/>
    <x v="570"/>
    <n v="714"/>
    <n v="79106"/>
    <n v="3196873"/>
    <n v="9275310"/>
    <n v="3620806"/>
  </r>
  <r>
    <x v="1"/>
    <x v="7"/>
    <x v="2"/>
    <x v="571"/>
    <n v="1166"/>
    <n v="84312"/>
    <n v="4115837"/>
    <n v="9297809"/>
    <n v="2525291"/>
  </r>
  <r>
    <x v="1"/>
    <x v="7"/>
    <x v="4"/>
    <x v="572"/>
    <n v="1300"/>
    <n v="68296"/>
    <n v="3591357"/>
    <n v="9302930"/>
    <n v="3709859"/>
  </r>
  <r>
    <x v="1"/>
    <x v="8"/>
    <x v="1"/>
    <x v="573"/>
    <n v="618"/>
    <n v="76174"/>
    <n v="3723523"/>
    <n v="9361434"/>
    <n v="5555198"/>
  </r>
  <r>
    <x v="1"/>
    <x v="8"/>
    <x v="2"/>
    <x v="574"/>
    <n v="620"/>
    <n v="73342"/>
    <n v="3447892"/>
    <n v="9396614"/>
    <n v="4213590"/>
  </r>
  <r>
    <x v="1"/>
    <x v="6"/>
    <x v="4"/>
    <x v="575"/>
    <n v="836"/>
    <n v="85006"/>
    <n v="3479613"/>
    <n v="9426641"/>
    <n v="4005227"/>
  </r>
  <r>
    <x v="1"/>
    <x v="6"/>
    <x v="2"/>
    <x v="576"/>
    <n v="1250"/>
    <n v="84872"/>
    <n v="3857138"/>
    <n v="9549170"/>
    <n v="2910173"/>
  </r>
  <r>
    <x v="1"/>
    <x v="8"/>
    <x v="3"/>
    <x v="577"/>
    <n v="770"/>
    <n v="68320"/>
    <n v="3520005"/>
    <n v="9644090"/>
    <n v="6359582"/>
  </r>
  <r>
    <x v="1"/>
    <x v="8"/>
    <x v="2"/>
    <x v="578"/>
    <n v="516"/>
    <n v="48794"/>
    <n v="3679974"/>
    <n v="9892106"/>
    <n v="4481604"/>
  </r>
  <r>
    <x v="1"/>
    <x v="8"/>
    <x v="3"/>
    <x v="579"/>
    <n v="612"/>
    <n v="79304"/>
    <n v="2806054"/>
    <n v="9909123"/>
    <n v="8216932"/>
  </r>
  <r>
    <x v="1"/>
    <x v="7"/>
    <x v="0"/>
    <x v="580"/>
    <n v="1054"/>
    <n v="69686"/>
    <n v="3348969"/>
    <n v="10107070"/>
    <n v="4748291"/>
  </r>
  <r>
    <x v="1"/>
    <x v="5"/>
    <x v="4"/>
    <x v="581"/>
    <n v="2718"/>
    <n v="137394"/>
    <n v="3967422"/>
    <n v="10426032"/>
    <n v="1320588"/>
  </r>
  <r>
    <x v="1"/>
    <x v="7"/>
    <x v="2"/>
    <x v="582"/>
    <n v="954"/>
    <n v="71518"/>
    <n v="4256111"/>
    <n v="10433518"/>
    <n v="2780376"/>
  </r>
  <r>
    <x v="1"/>
    <x v="7"/>
    <x v="1"/>
    <x v="583"/>
    <n v="1122"/>
    <n v="73104"/>
    <n v="3863000"/>
    <n v="10927214"/>
    <n v="2557106"/>
  </r>
  <r>
    <x v="1"/>
    <x v="5"/>
    <x v="4"/>
    <x v="584"/>
    <n v="2656"/>
    <n v="128738"/>
    <n v="3795957"/>
    <n v="11025566"/>
    <n v="1617451"/>
  </r>
  <r>
    <x v="1"/>
    <x v="5"/>
    <x v="4"/>
    <x v="585"/>
    <n v="2516"/>
    <n v="115732"/>
    <n v="4520693"/>
    <n v="11098783"/>
    <n v="2326886"/>
  </r>
  <r>
    <x v="1"/>
    <x v="8"/>
    <x v="2"/>
    <x v="586"/>
    <n v="680"/>
    <n v="79630"/>
    <n v="2847110"/>
    <n v="11352940"/>
    <n v="5448177"/>
  </r>
  <r>
    <x v="1"/>
    <x v="7"/>
    <x v="2"/>
    <x v="587"/>
    <n v="982"/>
    <n v="75872"/>
    <n v="3904840"/>
    <n v="11458501"/>
    <n v="3853860"/>
  </r>
  <r>
    <x v="1"/>
    <x v="8"/>
    <x v="1"/>
    <x v="588"/>
    <n v="710"/>
    <n v="69330"/>
    <n v="3536849"/>
    <n v="11463292"/>
    <n v="4381681"/>
  </r>
  <r>
    <x v="1"/>
    <x v="8"/>
    <x v="1"/>
    <x v="589"/>
    <n v="736"/>
    <n v="78202"/>
    <n v="3488486"/>
    <n v="11683958"/>
    <n v="5276223"/>
  </r>
  <r>
    <x v="1"/>
    <x v="8"/>
    <x v="3"/>
    <x v="590"/>
    <n v="502"/>
    <n v="68940"/>
    <n v="2826251"/>
    <n v="11802774"/>
    <n v="8088592"/>
  </r>
  <r>
    <x v="1"/>
    <x v="7"/>
    <x v="4"/>
    <x v="591"/>
    <n v="986"/>
    <n v="65850"/>
    <n v="3808968"/>
    <n v="11915742"/>
    <n v="4808040"/>
  </r>
  <r>
    <x v="1"/>
    <x v="7"/>
    <x v="4"/>
    <x v="592"/>
    <n v="1210"/>
    <n v="68496"/>
    <n v="3927607"/>
    <n v="12156080"/>
    <n v="4527383"/>
  </r>
  <r>
    <x v="1"/>
    <x v="5"/>
    <x v="4"/>
    <x v="593"/>
    <n v="2366"/>
    <n v="129638"/>
    <n v="4296515"/>
    <n v="12193802"/>
    <n v="2000562"/>
  </r>
  <r>
    <x v="1"/>
    <x v="5"/>
    <x v="4"/>
    <x v="594"/>
    <n v="2646"/>
    <n v="138374"/>
    <n v="3993308"/>
    <n v="12659560"/>
    <n v="1307058"/>
  </r>
  <r>
    <x v="1"/>
    <x v="8"/>
    <x v="2"/>
    <x v="595"/>
    <n v="678"/>
    <n v="81240"/>
    <n v="3747053"/>
    <n v="12678360"/>
    <n v="5430460"/>
  </r>
  <r>
    <x v="1"/>
    <x v="8"/>
    <x v="4"/>
    <x v="596"/>
    <n v="362"/>
    <n v="48502"/>
    <n v="2642048"/>
    <n v="12796717"/>
    <n v="8302359"/>
  </r>
  <r>
    <x v="1"/>
    <x v="8"/>
    <x v="1"/>
    <x v="597"/>
    <n v="1014"/>
    <n v="70182"/>
    <n v="3503773"/>
    <n v="12936198"/>
    <n v="4911454"/>
  </r>
  <r>
    <x v="1"/>
    <x v="6"/>
    <x v="0"/>
    <x v="598"/>
    <n v="1084"/>
    <n v="78974"/>
    <n v="3842299"/>
    <n v="13971694"/>
    <n v="3588540"/>
  </r>
  <r>
    <x v="1"/>
    <x v="7"/>
    <x v="3"/>
    <x v="599"/>
    <n v="876"/>
    <n v="73742"/>
    <n v="3542025"/>
    <n v="14244118"/>
    <n v="3502704"/>
  </r>
  <r>
    <x v="1"/>
    <x v="5"/>
    <x v="3"/>
    <x v="600"/>
    <n v="2334"/>
    <n v="164062"/>
    <n v="3421963"/>
    <n v="15878841"/>
    <n v="1576527"/>
  </r>
  <r>
    <x v="1"/>
    <x v="7"/>
    <x v="4"/>
    <x v="601"/>
    <n v="1028"/>
    <n v="62686"/>
    <n v="3963597"/>
    <n v="16075852"/>
    <n v="5485332"/>
  </r>
  <r>
    <x v="1"/>
    <x v="8"/>
    <x v="1"/>
    <x v="602"/>
    <n v="580"/>
    <n v="85892"/>
    <n v="3288020"/>
    <n v="16668017"/>
    <n v="6373769"/>
  </r>
  <r>
    <x v="1"/>
    <x v="7"/>
    <x v="0"/>
    <x v="603"/>
    <n v="924"/>
    <n v="68224"/>
    <n v="3309792"/>
    <n v="20621396"/>
    <n v="6547844"/>
  </r>
  <r>
    <x v="1"/>
    <x v="8"/>
    <x v="3"/>
    <x v="604"/>
    <n v="570"/>
    <n v="67666"/>
    <n v="3267782"/>
    <n v="26969834"/>
    <n v="187964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7">
  <r>
    <x v="0"/>
    <x v="0"/>
    <s v="Nicobars"/>
    <s v="Nicobars"/>
    <n v="36842"/>
    <m/>
    <n v="25394"/>
    <n v="20313"/>
    <n v="0"/>
    <n v="0"/>
    <n v="0"/>
    <n v="18052"/>
  </r>
  <r>
    <x v="0"/>
    <x v="0"/>
    <s v="North and Middle Andaman"/>
    <s v="North and Middle Andaman"/>
    <n v="105597"/>
    <m/>
    <n v="78945"/>
    <n v="59522"/>
    <n v="0"/>
    <n v="0"/>
    <n v="0"/>
    <n v="51742"/>
  </r>
  <r>
    <x v="0"/>
    <x v="0"/>
    <s v="South Andaman"/>
    <s v="South Andaman"/>
    <n v="238142"/>
    <m/>
    <n v="189662"/>
    <n v="120322"/>
    <n v="0"/>
    <n v="0"/>
    <n v="0"/>
    <n v="116689"/>
  </r>
  <r>
    <x v="1"/>
    <x v="1"/>
    <s v="Anantapur"/>
    <s v="Anantapur"/>
    <n v="4083315"/>
    <d v="2020-11-26T00:00:00"/>
    <n v="2690082"/>
    <n v="1611476"/>
    <n v="157843"/>
    <n v="1093"/>
    <n v="156699"/>
    <n v="866006"/>
  </r>
  <r>
    <x v="1"/>
    <x v="1"/>
    <s v="Chittoor"/>
    <s v="Chittoor"/>
    <n v="4170468"/>
    <d v="2020-11-26T00:00:00"/>
    <n v="2832987"/>
    <n v="1807873"/>
    <n v="246935"/>
    <n v="1947"/>
    <n v="244144"/>
    <n v="903789"/>
  </r>
  <r>
    <x v="1"/>
    <x v="1"/>
    <s v="East Godavari"/>
    <s v="East Godavari"/>
    <n v="5151549"/>
    <d v="2020-11-26T00:00:00"/>
    <n v="3532220"/>
    <n v="1990578"/>
    <n v="293836"/>
    <n v="1290"/>
    <n v="291610"/>
    <n v="1091664"/>
  </r>
  <r>
    <x v="1"/>
    <x v="1"/>
    <s v="Guntur"/>
    <s v="Guntur"/>
    <n v="4889230"/>
    <d v="2020-11-26T00:00:00"/>
    <n v="3440118"/>
    <n v="1891773"/>
    <n v="178068"/>
    <n v="1237"/>
    <n v="176629"/>
    <n v="922857"/>
  </r>
  <r>
    <x v="1"/>
    <x v="1"/>
    <s v="Krishna"/>
    <s v="Krishna"/>
    <n v="4529009"/>
    <d v="2020-11-26T00:00:00"/>
    <n v="2971604"/>
    <n v="1914927"/>
    <n v="119348"/>
    <n v="1430"/>
    <n v="117130"/>
    <n v="841906"/>
  </r>
  <r>
    <x v="1"/>
    <x v="1"/>
    <s v="Kurnool"/>
    <s v="Kurnool"/>
    <n v="4046601"/>
    <d v="2020-11-26T00:00:00"/>
    <n v="2672759"/>
    <n v="1290419"/>
    <n v="124142"/>
    <n v="853"/>
    <n v="123264"/>
    <n v="929432"/>
  </r>
  <r>
    <x v="1"/>
    <x v="1"/>
    <s v="Prakasam"/>
    <s v="Prakasam"/>
    <n v="3392764"/>
    <d v="2020-11-26T00:00:00"/>
    <n v="2321031"/>
    <n v="1521177"/>
    <n v="138482"/>
    <n v="1124"/>
    <n v="136989"/>
    <n v="766581"/>
  </r>
  <r>
    <x v="1"/>
    <x v="1"/>
    <s v="S.P.S. Nellore"/>
    <s v="S.P.S. Nellore"/>
    <n v="2966082"/>
    <d v="2020-11-26T00:00:00"/>
    <n v="2143402"/>
    <n v="1403240"/>
    <n v="146388"/>
    <n v="1053"/>
    <n v="144919"/>
    <n v="756158"/>
  </r>
  <r>
    <x v="1"/>
    <x v="1"/>
    <s v="Srikakulam"/>
    <s v="Srikakulam"/>
    <n v="2699471"/>
    <d v="2020-11-26T00:00:00"/>
    <n v="1630248"/>
    <n v="974734"/>
    <n v="123109"/>
    <n v="786"/>
    <n v="122136"/>
    <n v="732453"/>
  </r>
  <r>
    <x v="1"/>
    <x v="1"/>
    <s v="Visakhapatnam"/>
    <s v="Visakhapatnam"/>
    <n v="4288113"/>
    <d v="2020-11-26T00:00:00"/>
    <n v="2999432"/>
    <n v="1864960"/>
    <n v="157737"/>
    <n v="1127"/>
    <n v="156492"/>
    <n v="823851"/>
  </r>
  <r>
    <x v="1"/>
    <x v="1"/>
    <s v="Vizianagaram"/>
    <s v="Vizianagaram"/>
    <n v="2342868"/>
    <d v="2020-11-26T00:00:00"/>
    <n v="1393491"/>
    <n v="996097"/>
    <n v="82967"/>
    <n v="672"/>
    <n v="82231"/>
    <n v="572916"/>
  </r>
  <r>
    <x v="1"/>
    <x v="1"/>
    <s v="West Godavari"/>
    <s v="West Godavari"/>
    <n v="3934782"/>
    <d v="2020-11-26T00:00:00"/>
    <n v="2525317"/>
    <n v="1778807"/>
    <n v="179077"/>
    <n v="1117"/>
    <n v="177680"/>
    <n v="882636"/>
  </r>
  <r>
    <x v="1"/>
    <x v="1"/>
    <s v="Y.S.R. Kadapa"/>
    <s v="Y.S.R. Kadapa"/>
    <n v="2884524"/>
    <d v="2020-11-26T00:00:00"/>
    <n v="1824032"/>
    <n v="1328711"/>
    <n v="115623"/>
    <n v="644"/>
    <n v="114904"/>
    <n v="729572"/>
  </r>
  <r>
    <x v="2"/>
    <x v="2"/>
    <s v="Anjaw"/>
    <s v="Anjaw"/>
    <n v="21089"/>
    <d v="2021-01-28T00:00:00"/>
    <n v="11695"/>
    <n v="7957"/>
    <n v="1068"/>
    <n v="3"/>
    <n v="1065"/>
    <n v="3379"/>
  </r>
  <r>
    <x v="2"/>
    <x v="2"/>
    <s v="Capital Complex"/>
    <s v="Capital Complex"/>
    <n v="235122"/>
    <d v="2020-12-24T00:00:00"/>
    <n v="0"/>
    <n v="0"/>
    <n v="0"/>
    <n v="0"/>
    <n v="0"/>
    <n v="115210"/>
  </r>
  <r>
    <x v="2"/>
    <x v="2"/>
    <s v="Changlang"/>
    <s v="Changlang"/>
    <n v="147951"/>
    <d v="2021-01-28T00:00:00"/>
    <n v="88857"/>
    <n v="55361"/>
    <n v="3807"/>
    <n v="22"/>
    <n v="3780"/>
    <n v="25764"/>
  </r>
  <r>
    <x v="2"/>
    <x v="2"/>
    <s v="East Kameng"/>
    <s v="East Kameng"/>
    <n v="78413"/>
    <d v="2021-01-28T00:00:00"/>
    <n v="22931"/>
    <n v="15646"/>
    <n v="1094"/>
    <n v="0"/>
    <n v="1094"/>
    <n v="8036"/>
  </r>
  <r>
    <x v="2"/>
    <x v="2"/>
    <s v="East Siang"/>
    <s v="East Siang"/>
    <n v="99019"/>
    <d v="2021-01-28T00:00:00"/>
    <n v="54001"/>
    <n v="39434"/>
    <n v="3206"/>
    <n v="17"/>
    <n v="3183"/>
    <n v="23470"/>
  </r>
  <r>
    <x v="2"/>
    <x v="2"/>
    <s v="Kamle"/>
    <s v="Kamle"/>
    <n v="22256"/>
    <d v="2021-01-28T00:00:00"/>
    <n v="6946"/>
    <n v="3874"/>
    <n v="512"/>
    <n v="0"/>
    <n v="512"/>
    <n v="1641"/>
  </r>
  <r>
    <x v="2"/>
    <x v="2"/>
    <s v="Kra Daadi"/>
    <s v="Kra Daadi"/>
    <n v="6567"/>
    <d v="2021-01-28T00:00:00"/>
    <n v="6275"/>
    <n v="3272"/>
    <n v="270"/>
    <n v="0"/>
    <n v="270"/>
    <n v="3353"/>
  </r>
  <r>
    <x v="2"/>
    <x v="2"/>
    <s v="Kurung Kumey"/>
    <s v="Kurung Kumey"/>
    <n v="89717"/>
    <d v="2021-01-28T00:00:00"/>
    <n v="9121"/>
    <n v="5601"/>
    <n v="511"/>
    <n v="1"/>
    <n v="510"/>
    <n v="4456"/>
  </r>
  <r>
    <x v="2"/>
    <x v="2"/>
    <s v="Lepa Rada"/>
    <s v="Lepa Rada"/>
    <n v="13769"/>
    <d v="2021-01-28T00:00:00"/>
    <n v="13328"/>
    <n v="10176"/>
    <n v="874"/>
    <n v="3"/>
    <n v="871"/>
    <n v="7184"/>
  </r>
  <r>
    <x v="2"/>
    <x v="2"/>
    <s v="Lohit"/>
    <s v="Lohit"/>
    <n v="145538"/>
    <d v="2021-01-28T00:00:00"/>
    <n v="31120"/>
    <n v="22003"/>
    <n v="2885"/>
    <n v="26"/>
    <n v="2851"/>
    <n v="16387"/>
  </r>
  <r>
    <x v="2"/>
    <x v="2"/>
    <s v="Longding"/>
    <s v="Longding"/>
    <n v="60000"/>
    <d v="2021-01-28T00:00:00"/>
    <n v="19259"/>
    <n v="7826"/>
    <n v="752"/>
    <n v="2"/>
    <n v="749"/>
    <n v="10718"/>
  </r>
  <r>
    <x v="2"/>
    <x v="2"/>
    <s v="Lower Dibang Valley"/>
    <s v="Lower Dibang Valley"/>
    <n v="53986"/>
    <d v="2021-01-28T00:00:00"/>
    <n v="32639"/>
    <n v="22089"/>
    <n v="2426"/>
    <n v="11"/>
    <n v="2397"/>
    <n v="13382"/>
  </r>
  <r>
    <x v="2"/>
    <x v="2"/>
    <s v="Lower Siang"/>
    <s v="Lower Siang"/>
    <n v="80597"/>
    <d v="2021-01-28T00:00:00"/>
    <n v="16565"/>
    <n v="9990"/>
    <n v="738"/>
    <n v="8"/>
    <n v="730"/>
    <n v="7439"/>
  </r>
  <r>
    <x v="2"/>
    <x v="2"/>
    <s v="Lower Subansiri"/>
    <s v="Lower Subansiri"/>
    <n v="82839"/>
    <d v="2021-01-28T00:00:00"/>
    <n v="26916"/>
    <n v="18827"/>
    <n v="3036"/>
    <n v="15"/>
    <n v="3015"/>
    <n v="12082"/>
  </r>
  <r>
    <x v="2"/>
    <x v="2"/>
    <s v="Namsai"/>
    <s v="Namsai"/>
    <n v="95950"/>
    <d v="2021-01-28T00:00:00"/>
    <n v="63539"/>
    <n v="47104"/>
    <n v="2124"/>
    <n v="17"/>
    <n v="2102"/>
    <n v="21049"/>
  </r>
  <r>
    <x v="2"/>
    <x v="2"/>
    <s v="Pakke Kessang"/>
    <s v="Pakke Kessang"/>
    <n v="6790"/>
    <d v="2021-01-28T00:00:00"/>
    <n v="8004"/>
    <n v="4998"/>
    <n v="453"/>
    <n v="0"/>
    <n v="453"/>
    <n v="3553"/>
  </r>
  <r>
    <x v="2"/>
    <x v="2"/>
    <s v="Papum Pare"/>
    <s v="Papum Pare"/>
    <n v="176385"/>
    <d v="2021-01-28T00:00:00"/>
    <n v="141168"/>
    <n v="100258"/>
    <n v="18316"/>
    <n v="98"/>
    <n v="18212"/>
    <n v="51118"/>
  </r>
  <r>
    <x v="2"/>
    <x v="2"/>
    <s v="Shi Yomi"/>
    <s v="Shi Yomi"/>
    <n v="13310"/>
    <d v="2021-01-28T00:00:00"/>
    <n v="6910"/>
    <n v="5663"/>
    <n v="262"/>
    <n v="0"/>
    <n v="261"/>
    <n v="2300"/>
  </r>
  <r>
    <x v="2"/>
    <x v="2"/>
    <s v="Siang"/>
    <s v="Siang"/>
    <n v="31920"/>
    <d v="2021-01-28T00:00:00"/>
    <n v="14408"/>
    <n v="9068"/>
    <n v="411"/>
    <n v="3"/>
    <n v="408"/>
    <n v="4475"/>
  </r>
  <r>
    <x v="2"/>
    <x v="2"/>
    <s v="Tawang"/>
    <s v="Tawang"/>
    <n v="49950"/>
    <d v="2021-01-28T00:00:00"/>
    <n v="29553"/>
    <n v="23287"/>
    <n v="2577"/>
    <n v="20"/>
    <n v="2533"/>
    <n v="15512"/>
  </r>
  <r>
    <x v="2"/>
    <x v="2"/>
    <s v="Tirap"/>
    <s v="Tirap"/>
    <n v="111997"/>
    <d v="2021-01-28T00:00:00"/>
    <n v="31565"/>
    <n v="21200"/>
    <n v="1109"/>
    <n v="5"/>
    <n v="1102"/>
    <n v="15211"/>
  </r>
  <r>
    <x v="2"/>
    <x v="2"/>
    <s v="Upper Dibang Valley"/>
    <s v="Upper Dibang Valley"/>
    <n v="7948"/>
    <d v="2021-01-28T00:00:00"/>
    <n v="4156"/>
    <n v="2603"/>
    <n v="337"/>
    <n v="2"/>
    <n v="335"/>
    <n v="2078"/>
  </r>
  <r>
    <x v="2"/>
    <x v="2"/>
    <s v="Upper Siang"/>
    <s v="Upper Siang"/>
    <n v="35289"/>
    <d v="2021-01-28T00:00:00"/>
    <n v="18594"/>
    <n v="13671"/>
    <n v="1016"/>
    <n v="1"/>
    <n v="1015"/>
    <n v="7072"/>
  </r>
  <r>
    <x v="2"/>
    <x v="2"/>
    <s v="Upper Subansiri"/>
    <s v="Upper Subansiri"/>
    <n v="83205"/>
    <d v="2021-01-28T00:00:00"/>
    <n v="24842"/>
    <n v="16390"/>
    <n v="1958"/>
    <n v="6"/>
    <n v="1952"/>
    <n v="7196"/>
  </r>
  <r>
    <x v="2"/>
    <x v="2"/>
    <s v="West Kameng"/>
    <s v="West Kameng"/>
    <n v="87013"/>
    <d v="2021-01-28T00:00:00"/>
    <n v="55710"/>
    <n v="40321"/>
    <n v="3545"/>
    <n v="14"/>
    <n v="3518"/>
    <n v="29927"/>
  </r>
  <r>
    <x v="2"/>
    <x v="2"/>
    <s v="West Siang"/>
    <s v="West Siang"/>
    <n v="112272"/>
    <d v="2021-01-28T00:00:00"/>
    <n v="33773"/>
    <n v="27867"/>
    <n v="1868"/>
    <n v="6"/>
    <n v="1856"/>
    <n v="14126"/>
  </r>
  <r>
    <x v="3"/>
    <x v="3"/>
    <s v="Baksa"/>
    <s v="Baksa"/>
    <n v="953773"/>
    <m/>
    <n v="553967"/>
    <n v="136574"/>
    <n v="0"/>
    <n v="0"/>
    <n v="0"/>
    <n v="467348"/>
  </r>
  <r>
    <x v="3"/>
    <x v="3"/>
    <s v="Barpeta"/>
    <s v="Barpeta"/>
    <n v="1693190"/>
    <m/>
    <n v="1095048"/>
    <n v="448006"/>
    <n v="0"/>
    <n v="0"/>
    <n v="0"/>
    <n v="829663"/>
  </r>
  <r>
    <x v="3"/>
    <x v="3"/>
    <s v="Biswanath"/>
    <s v="Biswanath"/>
    <n v="612491"/>
    <m/>
    <n v="456088"/>
    <n v="213437"/>
    <n v="0"/>
    <n v="0"/>
    <n v="0"/>
    <n v="300120"/>
  </r>
  <r>
    <x v="3"/>
    <x v="3"/>
    <s v="Bongaigaon"/>
    <s v="Bongaigaon"/>
    <n v="732639"/>
    <m/>
    <n v="493242"/>
    <n v="183782"/>
    <n v="0"/>
    <n v="0"/>
    <n v="0"/>
    <n v="358993"/>
  </r>
  <r>
    <x v="3"/>
    <x v="3"/>
    <s v="Cachar"/>
    <s v="Cachar"/>
    <n v="1736319"/>
    <m/>
    <n v="1101266"/>
    <n v="402535"/>
    <n v="0"/>
    <n v="0"/>
    <n v="0"/>
    <n v="850796"/>
  </r>
  <r>
    <x v="3"/>
    <x v="3"/>
    <s v="Chirang"/>
    <s v="Chirang"/>
    <n v="481818"/>
    <m/>
    <n v="288696"/>
    <n v="102397"/>
    <n v="0"/>
    <n v="0"/>
    <n v="0"/>
    <n v="236090"/>
  </r>
  <r>
    <x v="3"/>
    <x v="3"/>
    <s v="Darrang"/>
    <s v="Darrang"/>
    <n v="908090"/>
    <m/>
    <n v="596783"/>
    <n v="183724"/>
    <n v="0"/>
    <n v="0"/>
    <n v="0"/>
    <n v="444964"/>
  </r>
  <r>
    <x v="3"/>
    <x v="3"/>
    <s v="Dhemaji"/>
    <s v="Dhemaji"/>
    <n v="688077"/>
    <m/>
    <n v="431792"/>
    <n v="184251"/>
    <n v="0"/>
    <n v="0"/>
    <n v="0"/>
    <n v="337157"/>
  </r>
  <r>
    <x v="3"/>
    <x v="3"/>
    <s v="Dhubri"/>
    <s v="Dhubri"/>
    <n v="1948632"/>
    <m/>
    <n v="945264"/>
    <n v="229696"/>
    <n v="0"/>
    <n v="0"/>
    <n v="0"/>
    <n v="954829"/>
  </r>
  <r>
    <x v="3"/>
    <x v="3"/>
    <s v="Dibrugarh"/>
    <s v="Dibrugarh"/>
    <n v="1327748"/>
    <d v="2021-02-01T00:00:00"/>
    <n v="914640"/>
    <n v="430800"/>
    <n v="0"/>
    <n v="0"/>
    <n v="0"/>
    <n v="301657"/>
  </r>
  <r>
    <x v="3"/>
    <x v="3"/>
    <s v="Dima Hasao"/>
    <s v="Dima Hasao"/>
    <n v="213529"/>
    <m/>
    <n v="116318"/>
    <n v="62593"/>
    <n v="0"/>
    <n v="0"/>
    <n v="0"/>
    <n v="104629"/>
  </r>
  <r>
    <x v="3"/>
    <x v="3"/>
    <s v="Goalpara"/>
    <s v="Goalpara"/>
    <n v="1008959"/>
    <m/>
    <n v="662016"/>
    <n v="195521"/>
    <n v="0"/>
    <n v="0"/>
    <n v="0"/>
    <n v="494389"/>
  </r>
  <r>
    <x v="3"/>
    <x v="3"/>
    <s v="Golaghat"/>
    <s v="Golaghat"/>
    <n v="1058674"/>
    <m/>
    <n v="711564"/>
    <n v="306745"/>
    <n v="0"/>
    <n v="0"/>
    <n v="0"/>
    <n v="518750"/>
  </r>
  <r>
    <x v="3"/>
    <x v="3"/>
    <s v="Hailakandi"/>
    <s v="Hailakandi"/>
    <n v="659260"/>
    <m/>
    <n v="422295"/>
    <n v="146888"/>
    <n v="0"/>
    <n v="0"/>
    <n v="0"/>
    <n v="323037"/>
  </r>
  <r>
    <x v="3"/>
    <x v="3"/>
    <s v="Hojai"/>
    <s v="Hojai"/>
    <n v="931218"/>
    <m/>
    <n v="602504"/>
    <n v="274035"/>
    <n v="0"/>
    <n v="0"/>
    <n v="0"/>
    <n v="456296"/>
  </r>
  <r>
    <x v="3"/>
    <x v="3"/>
    <s v="Jorhat"/>
    <s v="Jorhat"/>
    <n v="1091295"/>
    <m/>
    <n v="649267"/>
    <n v="297724"/>
    <n v="0"/>
    <n v="0"/>
    <n v="0"/>
    <n v="534734"/>
  </r>
  <r>
    <x v="3"/>
    <x v="3"/>
    <s v="Kamrup"/>
    <s v="Kamrup"/>
    <n v="1517202"/>
    <m/>
    <n v="1079092"/>
    <n v="409628"/>
    <n v="0"/>
    <n v="0"/>
    <n v="0"/>
    <n v="743428"/>
  </r>
  <r>
    <x v="3"/>
    <x v="3"/>
    <s v="Kamrup Metropolitan"/>
    <s v="Kamrup Metropolitan"/>
    <n v="1260419"/>
    <m/>
    <n v="1246239"/>
    <n v="875897"/>
    <n v="0"/>
    <n v="0"/>
    <n v="0"/>
    <n v="617605"/>
  </r>
  <r>
    <x v="3"/>
    <x v="3"/>
    <s v="Karbi Anglong"/>
    <s v="Karbi Anglong"/>
    <n v="965280"/>
    <m/>
    <n v="284600"/>
    <n v="102798"/>
    <n v="0"/>
    <n v="0"/>
    <n v="0"/>
    <n v="472987"/>
  </r>
  <r>
    <x v="3"/>
    <x v="3"/>
    <s v="Karimganj"/>
    <s v="Karimganj"/>
    <n v="1217002"/>
    <m/>
    <n v="681216"/>
    <n v="203575"/>
    <n v="0"/>
    <n v="0"/>
    <n v="0"/>
    <n v="596330"/>
  </r>
  <r>
    <x v="3"/>
    <x v="3"/>
    <s v="Kokrajhar"/>
    <s v="Kokrajhar"/>
    <n v="886999"/>
    <m/>
    <n v="538901"/>
    <n v="156488"/>
    <n v="0"/>
    <n v="0"/>
    <n v="0"/>
    <n v="434629"/>
  </r>
  <r>
    <x v="3"/>
    <x v="3"/>
    <s v="Lakhimpur"/>
    <s v="Lakhimpur"/>
    <n v="1040644"/>
    <m/>
    <n v="681386"/>
    <n v="301369"/>
    <n v="0"/>
    <n v="0"/>
    <n v="0"/>
    <n v="509915"/>
  </r>
  <r>
    <x v="3"/>
    <x v="3"/>
    <s v="Majuli"/>
    <s v="Majuli"/>
    <n v="167304"/>
    <m/>
    <n v="117599"/>
    <n v="82507"/>
    <n v="0"/>
    <n v="0"/>
    <n v="0"/>
    <n v="81978"/>
  </r>
  <r>
    <x v="3"/>
    <x v="3"/>
    <s v="Morigaon"/>
    <s v="Morigaon"/>
    <n v="957853"/>
    <m/>
    <n v="592446"/>
    <n v="212146"/>
    <n v="0"/>
    <n v="0"/>
    <n v="0"/>
    <n v="469347"/>
  </r>
  <r>
    <x v="3"/>
    <x v="3"/>
    <s v="Nagaon"/>
    <s v="Nagaon"/>
    <n v="2826006"/>
    <m/>
    <n v="1203831"/>
    <n v="448081"/>
    <n v="0"/>
    <n v="0"/>
    <n v="0"/>
    <n v="1384742"/>
  </r>
  <r>
    <x v="3"/>
    <x v="3"/>
    <s v="Nalbari"/>
    <s v="Nalbari"/>
    <n v="769919"/>
    <m/>
    <n v="483076"/>
    <n v="168392"/>
    <n v="0"/>
    <n v="0"/>
    <n v="0"/>
    <n v="377260"/>
  </r>
  <r>
    <x v="3"/>
    <x v="3"/>
    <s v="Sivasagar"/>
    <s v="Sivasagar"/>
    <n v="1150253"/>
    <m/>
    <n v="478954"/>
    <n v="223921"/>
    <n v="0"/>
    <n v="0"/>
    <n v="0"/>
    <n v="563623"/>
  </r>
  <r>
    <x v="3"/>
    <x v="3"/>
    <s v="Sonitpur"/>
    <s v="Sonitpur"/>
    <n v="1925975"/>
    <m/>
    <n v="767841"/>
    <n v="434213"/>
    <n v="0"/>
    <n v="0"/>
    <n v="0"/>
    <n v="943727"/>
  </r>
  <r>
    <x v="3"/>
    <x v="3"/>
    <s v="South Salmara Mankachar"/>
    <s v="South Salmara Mankachar"/>
    <n v="555114"/>
    <m/>
    <n v="239906"/>
    <n v="76599"/>
    <n v="0"/>
    <n v="0"/>
    <n v="0"/>
    <n v="272005"/>
  </r>
  <r>
    <x v="3"/>
    <x v="3"/>
    <s v="Tinsukia"/>
    <s v="Tinsukia"/>
    <n v="1316948"/>
    <m/>
    <n v="795057"/>
    <n v="286170"/>
    <n v="0"/>
    <n v="0"/>
    <n v="0"/>
    <n v="645304"/>
  </r>
  <r>
    <x v="3"/>
    <x v="3"/>
    <s v="Udalguri"/>
    <s v="Udalguri"/>
    <n v="832769"/>
    <d v="2020-09-16T00:00:00"/>
    <n v="504439"/>
    <n v="133919"/>
    <n v="0"/>
    <n v="0"/>
    <n v="0"/>
    <n v="24661"/>
  </r>
  <r>
    <x v="3"/>
    <x v="3"/>
    <s v="West Karbi Anglong"/>
    <s v="West Karbi Anglong"/>
    <n v="300320"/>
    <m/>
    <n v="127612"/>
    <n v="42942"/>
    <n v="0"/>
    <n v="0"/>
    <n v="0"/>
    <n v="147156"/>
  </r>
  <r>
    <x v="4"/>
    <x v="4"/>
    <s v="Araria"/>
    <s v="Araria"/>
    <n v="2806200"/>
    <d v="2020-10-03T00:00:00"/>
    <n v="1177154"/>
    <n v="395227"/>
    <n v="14978"/>
    <n v="116"/>
    <n v="14859"/>
    <n v="226710"/>
  </r>
  <r>
    <x v="4"/>
    <x v="4"/>
    <s v="Arwal"/>
    <s v="Arwal"/>
    <n v="700843"/>
    <d v="2021-01-31T00:00:00"/>
    <n v="345175"/>
    <n v="116424"/>
    <n v="7381"/>
    <n v="74"/>
    <n v="7307"/>
    <n v="105314"/>
  </r>
  <r>
    <x v="4"/>
    <x v="4"/>
    <s v="Banka"/>
    <s v="Banka"/>
    <n v="2029339"/>
    <d v="2021-01-31T00:00:00"/>
    <n v="935177"/>
    <n v="351254"/>
    <n v="7379"/>
    <n v="112"/>
    <n v="7267"/>
    <n v="368465"/>
  </r>
  <r>
    <x v="4"/>
    <x v="4"/>
    <s v="Begusarai"/>
    <s v="Begusarai"/>
    <n v="2954367"/>
    <d v="2020-09-26T00:00:00"/>
    <n v="1430906"/>
    <n v="480982"/>
    <n v="27212"/>
    <n v="457"/>
    <n v="26754"/>
    <n v="227276"/>
  </r>
  <r>
    <x v="4"/>
    <x v="4"/>
    <s v="Bhagalpur"/>
    <s v="Bhagalpur"/>
    <n v="3032226"/>
    <d v="2021-01-31T00:00:00"/>
    <n v="1494951"/>
    <n v="650332"/>
    <n v="25840"/>
    <n v="309"/>
    <n v="25531"/>
    <n v="595033"/>
  </r>
  <r>
    <x v="4"/>
    <x v="4"/>
    <s v="Bhojpur"/>
    <s v="Bhojpur"/>
    <n v="2720155"/>
    <d v="2021-01-31T00:00:00"/>
    <n v="1291186"/>
    <n v="382719"/>
    <n v="10210"/>
    <n v="159"/>
    <n v="10051"/>
    <n v="471543"/>
  </r>
  <r>
    <x v="4"/>
    <x v="4"/>
    <s v="Buxar"/>
    <s v="Buxar"/>
    <n v="1707643"/>
    <d v="2021-01-31T00:00:00"/>
    <n v="907374"/>
    <n v="322555"/>
    <n v="9248"/>
    <n v="182"/>
    <n v="9066"/>
    <n v="466052"/>
  </r>
  <r>
    <x v="4"/>
    <x v="4"/>
    <s v="Darbhanga"/>
    <s v="Darbhanga"/>
    <n v="3921971"/>
    <d v="2021-01-11T00:00:00"/>
    <n v="1869372"/>
    <n v="741553"/>
    <n v="10937"/>
    <n v="370"/>
    <n v="10567"/>
    <n v="453910"/>
  </r>
  <r>
    <x v="4"/>
    <x v="4"/>
    <s v="East Champaran"/>
    <s v="East Champaran"/>
    <n v="5082868"/>
    <d v="2020-11-03T00:00:00"/>
    <n v="2498559"/>
    <n v="1002939"/>
    <n v="19017"/>
    <n v="430"/>
    <n v="18585"/>
    <n v="557640"/>
  </r>
  <r>
    <x v="4"/>
    <x v="4"/>
    <s v="Gaya"/>
    <s v="Gaya"/>
    <n v="4379383"/>
    <d v="2021-01-31T00:00:00"/>
    <n v="1925234"/>
    <n v="722746"/>
    <n v="33952"/>
    <n v="280"/>
    <n v="33672"/>
    <n v="889335"/>
  </r>
  <r>
    <x v="4"/>
    <x v="4"/>
    <s v="Gopalganj"/>
    <s v="Gopalganj"/>
    <n v="2558037"/>
    <d v="2021-01-31T00:00:00"/>
    <n v="1286763"/>
    <n v="481968"/>
    <n v="16685"/>
    <n v="94"/>
    <n v="16591"/>
    <n v="570996"/>
  </r>
  <r>
    <x v="4"/>
    <x v="4"/>
    <s v="Jamui"/>
    <s v="Jamui"/>
    <n v="1756078"/>
    <d v="2021-01-31T00:00:00"/>
    <n v="800488"/>
    <n v="222093"/>
    <n v="9418"/>
    <n v="106"/>
    <n v="9312"/>
    <n v="346714"/>
  </r>
  <r>
    <x v="4"/>
    <x v="4"/>
    <s v="Jehanabad"/>
    <s v="Jehanabad"/>
    <n v="1124176"/>
    <d v="2021-01-31T00:00:00"/>
    <n v="498448"/>
    <n v="184446"/>
    <n v="10783"/>
    <n v="109"/>
    <n v="10674"/>
    <n v="497646"/>
  </r>
  <r>
    <x v="4"/>
    <x v="4"/>
    <s v="Kaimur"/>
    <s v="Kaimur"/>
    <n v="1626900"/>
    <d v="2021-01-31T00:00:00"/>
    <n v="801438"/>
    <n v="225437"/>
    <n v="4984"/>
    <n v="147"/>
    <n v="4837"/>
    <n v="444824"/>
  </r>
  <r>
    <x v="4"/>
    <x v="4"/>
    <s v="Katihar"/>
    <s v="Katihar"/>
    <n v="3068149"/>
    <d v="2021-01-31T00:00:00"/>
    <n v="1451838"/>
    <n v="403046"/>
    <n v="18145"/>
    <n v="94"/>
    <n v="18051"/>
    <n v="565510"/>
  </r>
  <r>
    <x v="4"/>
    <x v="4"/>
    <s v="Khagaria"/>
    <s v="Khagaria"/>
    <n v="1657599"/>
    <d v="2020-10-04T00:00:00"/>
    <n v="775019"/>
    <n v="222012"/>
    <n v="10064"/>
    <n v="88"/>
    <n v="9976"/>
    <n v="153372"/>
  </r>
  <r>
    <x v="4"/>
    <x v="4"/>
    <s v="Kishanganj"/>
    <s v="Kishanganj"/>
    <n v="1690948"/>
    <d v="2021-01-31T00:00:00"/>
    <n v="757066"/>
    <n v="205274"/>
    <n v="10128"/>
    <n v="66"/>
    <n v="10057"/>
    <n v="299385"/>
  </r>
  <r>
    <x v="4"/>
    <x v="4"/>
    <s v="Lakhisarai"/>
    <s v="Lakhisarai"/>
    <n v="1000717"/>
    <d v="2021-01-31T00:00:00"/>
    <n v="461970"/>
    <n v="138407"/>
    <n v="7776"/>
    <n v="102"/>
    <n v="7674"/>
    <n v="336322"/>
  </r>
  <r>
    <x v="4"/>
    <x v="4"/>
    <s v="Madhepura"/>
    <s v="Madhepura"/>
    <n v="1994618"/>
    <d v="2021-01-31T00:00:00"/>
    <n v="965767"/>
    <n v="260408"/>
    <n v="12547"/>
    <n v="111"/>
    <n v="12435"/>
    <n v="461755"/>
  </r>
  <r>
    <x v="4"/>
    <x v="4"/>
    <s v="Madhubani"/>
    <s v="Madhubani"/>
    <n v="4476044"/>
    <d v="2021-01-31T00:00:00"/>
    <n v="1974159"/>
    <n v="680214"/>
    <n v="18365"/>
    <n v="339"/>
    <n v="18023"/>
    <n v="724350"/>
  </r>
  <r>
    <x v="4"/>
    <x v="4"/>
    <s v="Munger"/>
    <s v="Munger"/>
    <n v="1359054"/>
    <d v="2021-01-31T00:00:00"/>
    <n v="707588"/>
    <n v="264665"/>
    <n v="15111"/>
    <n v="158"/>
    <n v="14953"/>
    <n v="332767"/>
  </r>
  <r>
    <x v="4"/>
    <x v="4"/>
    <s v="Muzaffarpur"/>
    <s v="Muzaffarpur"/>
    <n v="4778610"/>
    <d v="2021-01-31T00:00:00"/>
    <n v="2253919"/>
    <n v="717015"/>
    <n v="31398"/>
    <n v="621"/>
    <n v="30777"/>
    <n v="738350"/>
  </r>
  <r>
    <x v="4"/>
    <x v="4"/>
    <s v="Nalanda"/>
    <s v="Nalanda"/>
    <n v="2872523"/>
    <d v="2021-01-31T00:00:00"/>
    <n v="1393762"/>
    <n v="638181"/>
    <n v="23432"/>
    <n v="468"/>
    <n v="22964"/>
    <n v="603062"/>
  </r>
  <r>
    <x v="4"/>
    <x v="4"/>
    <s v="Nawada"/>
    <s v="Nawada"/>
    <n v="2216653"/>
    <d v="2020-11-16T00:00:00"/>
    <n v="1062349"/>
    <n v="274319"/>
    <n v="10353"/>
    <n v="178"/>
    <n v="10174"/>
    <n v="327690"/>
  </r>
  <r>
    <x v="4"/>
    <x v="4"/>
    <s v="Patna"/>
    <s v="Patna"/>
    <n v="5772804"/>
    <d v="2021-01-31T00:00:00"/>
    <n v="3421614"/>
    <n v="2366474"/>
    <n v="147007"/>
    <n v="2334"/>
    <n v="144651"/>
    <n v="749741"/>
  </r>
  <r>
    <x v="4"/>
    <x v="4"/>
    <s v="Purnia"/>
    <s v="Purnia"/>
    <n v="3273127"/>
    <d v="2021-01-05T00:00:00"/>
    <n v="1603099"/>
    <n v="729224"/>
    <n v="24427"/>
    <n v="180"/>
    <n v="24247"/>
    <n v="580969"/>
  </r>
  <r>
    <x v="4"/>
    <x v="4"/>
    <s v="Rohtas"/>
    <s v="Rohtas"/>
    <n v="2962593"/>
    <d v="2021-01-31T00:00:00"/>
    <n v="1498172"/>
    <n v="465660"/>
    <n v="13980"/>
    <n v="271"/>
    <n v="13707"/>
    <n v="528543"/>
  </r>
  <r>
    <x v="4"/>
    <x v="4"/>
    <s v="Saharsa"/>
    <s v="Saharsa"/>
    <n v="1897102"/>
    <d v="2021-01-31T00:00:00"/>
    <n v="995618"/>
    <n v="366567"/>
    <n v="17616"/>
    <n v="134"/>
    <n v="17482"/>
    <n v="365135"/>
  </r>
  <r>
    <x v="4"/>
    <x v="4"/>
    <s v="Samastipur"/>
    <s v="Samastipur"/>
    <n v="4254782"/>
    <d v="2021-01-31T00:00:00"/>
    <n v="1991102"/>
    <n v="555728"/>
    <n v="20020"/>
    <n v="155"/>
    <n v="19864"/>
    <n v="624579"/>
  </r>
  <r>
    <x v="4"/>
    <x v="4"/>
    <s v="Saran"/>
    <s v="Saran"/>
    <n v="3943098"/>
    <d v="2021-01-31T00:00:00"/>
    <n v="1868014"/>
    <n v="736766"/>
    <n v="23278"/>
    <n v="255"/>
    <n v="23020"/>
    <n v="773112"/>
  </r>
  <r>
    <x v="4"/>
    <x v="4"/>
    <s v="Sheikhpura"/>
    <s v="Sheikhpura"/>
    <n v="634927"/>
    <d v="2021-01-31T00:00:00"/>
    <n v="287209"/>
    <n v="95322"/>
    <n v="7693"/>
    <n v="75"/>
    <n v="7618"/>
    <n v="146194"/>
  </r>
  <r>
    <x v="4"/>
    <x v="4"/>
    <s v="Sheohar"/>
    <s v="Sheohar"/>
    <n v="656916"/>
    <d v="2020-11-16T00:00:00"/>
    <n v="300967"/>
    <n v="108766"/>
    <n v="4404"/>
    <n v="36"/>
    <n v="4368"/>
    <n v="201633"/>
  </r>
  <r>
    <x v="4"/>
    <x v="4"/>
    <s v="Sitamarhi"/>
    <s v="Sitamarhi"/>
    <n v="3419622"/>
    <d v="2021-01-31T00:00:00"/>
    <n v="1511464"/>
    <n v="424182"/>
    <n v="9185"/>
    <n v="127"/>
    <n v="9058"/>
    <n v="457819"/>
  </r>
  <r>
    <x v="4"/>
    <x v="4"/>
    <s v="Siwan"/>
    <s v="Siwan"/>
    <n v="3318176"/>
    <d v="2021-01-31T00:00:00"/>
    <n v="1670590"/>
    <n v="684755"/>
    <n v="15195"/>
    <n v="170"/>
    <n v="15025"/>
    <n v="544035"/>
  </r>
  <r>
    <x v="4"/>
    <x v="4"/>
    <s v="Supaul"/>
    <s v="Supaul"/>
    <n v="2228397"/>
    <d v="2021-01-31T00:00:00"/>
    <n v="1069993"/>
    <n v="369925"/>
    <n v="17222"/>
    <n v="129"/>
    <n v="17093"/>
    <n v="465122"/>
  </r>
  <r>
    <x v="4"/>
    <x v="4"/>
    <s v="Vaishali"/>
    <s v="Vaishali"/>
    <n v="3495021"/>
    <d v="2021-01-31T00:00:00"/>
    <n v="1671469"/>
    <n v="478638"/>
    <n v="19827"/>
    <n v="192"/>
    <n v="19632"/>
    <n v="285797"/>
  </r>
  <r>
    <x v="4"/>
    <x v="4"/>
    <s v="West Champaran"/>
    <s v="West Champaran"/>
    <n v="3935042"/>
    <d v="2021-01-31T00:00:00"/>
    <n v="1784016"/>
    <n v="469332"/>
    <n v="20890"/>
    <n v="358"/>
    <n v="20532"/>
    <n v="562223"/>
  </r>
  <r>
    <x v="5"/>
    <x v="5"/>
    <s v="Chandigarh"/>
    <s v="Chandigarh"/>
    <n v="1055450"/>
    <d v="2021-10-31T00:00:00"/>
    <n v="926035"/>
    <n v="546981"/>
    <n v="65351"/>
    <n v="820"/>
    <n v="64495"/>
    <n v="825526"/>
  </r>
  <r>
    <x v="6"/>
    <x v="6"/>
    <s v="Balod"/>
    <s v="Balod"/>
    <n v="826165"/>
    <d v="2020-06-14T00:00:00"/>
    <n v="537459"/>
    <n v="271570"/>
    <n v="27278"/>
    <n v="396"/>
    <n v="26880"/>
    <n v="16388"/>
  </r>
  <r>
    <x v="6"/>
    <x v="6"/>
    <s v="Baloda Bazar"/>
    <s v="Baloda Bazar"/>
    <n v="1305343"/>
    <d v="2020-06-14T00:00:00"/>
    <n v="617777"/>
    <n v="211945"/>
    <n v="43085"/>
    <n v="471"/>
    <n v="42611"/>
    <n v="25358"/>
  </r>
  <r>
    <x v="6"/>
    <x v="6"/>
    <s v="Bastar"/>
    <s v="Bastar"/>
    <n v="1302253"/>
    <d v="2020-05-23T00:00:00"/>
    <n v="443759"/>
    <n v="178775"/>
    <n v="21066"/>
    <n v="188"/>
    <n v="20845"/>
    <n v="15055"/>
  </r>
  <r>
    <x v="6"/>
    <x v="6"/>
    <s v="Bijapur"/>
    <s v="Bijapur"/>
    <n v="229832"/>
    <d v="2020-06-14T00:00:00"/>
    <n v="103247"/>
    <n v="44245"/>
    <n v="8324"/>
    <n v="55"/>
    <n v="8263"/>
    <n v="5401"/>
  </r>
  <r>
    <x v="6"/>
    <x v="6"/>
    <s v="Dakshin Bastar Dantewada"/>
    <s v="Dakshin Bastar Dantewada"/>
    <n v="533638"/>
    <d v="2020-06-14T00:00:00"/>
    <n v="158243"/>
    <n v="80855"/>
    <n v="10840"/>
    <n v="25"/>
    <n v="10809"/>
    <n v="6588"/>
  </r>
  <r>
    <x v="6"/>
    <x v="6"/>
    <s v="Dhamtari"/>
    <s v="Dhamtari"/>
    <n v="799199"/>
    <d v="2020-06-14T00:00:00"/>
    <n v="509782"/>
    <n v="224591"/>
    <n v="27239"/>
    <n v="545"/>
    <n v="26690"/>
    <n v="15120"/>
  </r>
  <r>
    <x v="6"/>
    <x v="6"/>
    <s v="Durg"/>
    <s v="Durg"/>
    <n v="3343079"/>
    <d v="2020-06-14T00:00:00"/>
    <n v="1012391"/>
    <n v="525445"/>
    <n v="96880"/>
    <n v="1798"/>
    <n v="95028"/>
    <n v="53460"/>
  </r>
  <r>
    <x v="6"/>
    <x v="6"/>
    <s v="Gariaband"/>
    <s v="Gariaband"/>
    <n v="597653"/>
    <d v="2020-06-14T00:00:00"/>
    <n v="293987"/>
    <n v="99137"/>
    <n v="19701"/>
    <n v="194"/>
    <n v="19506"/>
    <n v="11946"/>
  </r>
  <r>
    <x v="6"/>
    <x v="6"/>
    <s v="Janjgir Champa"/>
    <s v="Janjgir Champa"/>
    <n v="1620632"/>
    <d v="2020-06-14T00:00:00"/>
    <n v="896087"/>
    <n v="317605"/>
    <n v="57636"/>
    <n v="838"/>
    <n v="56766"/>
    <n v="32834"/>
  </r>
  <r>
    <x v="6"/>
    <x v="6"/>
    <s v="Jashpur"/>
    <s v="Jashpur"/>
    <n v="852043"/>
    <d v="2020-06-14T00:00:00"/>
    <n v="435884"/>
    <n v="182747"/>
    <n v="27093"/>
    <n v="212"/>
    <n v="26867"/>
    <n v="16088"/>
  </r>
  <r>
    <x v="6"/>
    <x v="6"/>
    <s v="Kabeerdham"/>
    <s v="Kabeerdham"/>
    <n v="584667"/>
    <d v="2020-06-14T00:00:00"/>
    <n v="402362"/>
    <n v="173494"/>
    <n v="22771"/>
    <n v="267"/>
    <n v="22503"/>
    <n v="14214"/>
  </r>
  <r>
    <x v="6"/>
    <x v="6"/>
    <s v="Kondagaon"/>
    <s v="Kondagaon"/>
    <n v="578326"/>
    <d v="2020-06-14T00:00:00"/>
    <n v="317695"/>
    <n v="100468"/>
    <n v="13139"/>
    <n v="99"/>
    <n v="13036"/>
    <n v="8176"/>
  </r>
  <r>
    <x v="6"/>
    <x v="6"/>
    <s v="Korba"/>
    <s v="Korba"/>
    <n v="1206563"/>
    <d v="2020-06-14T00:00:00"/>
    <n v="650457"/>
    <n v="287588"/>
    <n v="54847"/>
    <n v="580"/>
    <n v="54228"/>
    <n v="37457"/>
  </r>
  <r>
    <x v="6"/>
    <x v="6"/>
    <s v="Koriya"/>
    <s v="Koriya"/>
    <n v="659039"/>
    <d v="2020-06-14T00:00:00"/>
    <n v="375503"/>
    <n v="128177"/>
    <n v="26980"/>
    <n v="177"/>
    <n v="26798"/>
    <n v="16179"/>
  </r>
  <r>
    <x v="6"/>
    <x v="6"/>
    <s v="Mahasamund"/>
    <s v="Mahasamund"/>
    <n v="1032275"/>
    <d v="2020-06-14T00:00:00"/>
    <n v="738333"/>
    <n v="428365"/>
    <n v="31365"/>
    <n v="365"/>
    <n v="31000"/>
    <n v="17865"/>
  </r>
  <r>
    <x v="6"/>
    <x v="6"/>
    <s v="Mungeli"/>
    <s v="Mungeli"/>
    <n v="701707"/>
    <d v="2020-06-14T00:00:00"/>
    <n v="282508"/>
    <n v="109857"/>
    <n v="23921"/>
    <n v="167"/>
    <n v="23753"/>
    <n v="14882"/>
  </r>
  <r>
    <x v="6"/>
    <x v="6"/>
    <s v="Narayanpur"/>
    <s v="Narayanpur"/>
    <n v="140206"/>
    <d v="2020-06-14T00:00:00"/>
    <n v="53032"/>
    <n v="19468"/>
    <n v="4019"/>
    <n v="14"/>
    <n v="4005"/>
    <n v="2813"/>
  </r>
  <r>
    <x v="6"/>
    <x v="6"/>
    <s v="Raipur"/>
    <s v="Raipur"/>
    <n v="4062160"/>
    <d v="2020-06-14T00:00:00"/>
    <n v="1557999"/>
    <n v="915437"/>
    <n v="158035"/>
    <n v="3139"/>
    <n v="154852"/>
    <n v="91721"/>
  </r>
  <r>
    <x v="6"/>
    <x v="6"/>
    <s v="Rajnandgaon"/>
    <s v="Rajnandgaon"/>
    <n v="1537520"/>
    <d v="2020-11-09T00:00:00"/>
    <n v="1028876"/>
    <n v="530711"/>
    <n v="56077"/>
    <n v="515"/>
    <n v="55557"/>
    <n v="152985"/>
  </r>
  <r>
    <x v="6"/>
    <x v="6"/>
    <s v="Sukma"/>
    <s v="Sukma"/>
    <n v="249000"/>
    <d v="2020-06-14T00:00:00"/>
    <n v="134654"/>
    <n v="81437"/>
    <n v="8066"/>
    <n v="20"/>
    <n v="8041"/>
    <n v="5756"/>
  </r>
  <r>
    <x v="6"/>
    <x v="6"/>
    <s v="Surajpur"/>
    <s v="Surajpur"/>
    <n v="660280"/>
    <d v="2020-06-14T00:00:00"/>
    <n v="419247"/>
    <n v="163526"/>
    <n v="29029"/>
    <n v="224"/>
    <n v="28805"/>
    <n v="16344"/>
  </r>
  <r>
    <x v="6"/>
    <x v="6"/>
    <s v="Surguja"/>
    <s v="Surguja"/>
    <n v="420661"/>
    <d v="2020-11-18T00:00:00"/>
    <n v="468885"/>
    <n v="277031"/>
    <n v="33673"/>
    <n v="245"/>
    <n v="33426"/>
    <n v="120414"/>
  </r>
  <r>
    <x v="6"/>
    <x v="6"/>
    <s v="Uttar Bastar Kanker"/>
    <s v="Uttar Bastar Kanker"/>
    <n v="748593"/>
    <d v="2020-06-14T00:00:00"/>
    <n v="405744"/>
    <n v="171484"/>
    <n v="23636"/>
    <n v="224"/>
    <n v="23407"/>
    <n v="13869"/>
  </r>
  <r>
    <x v="7"/>
    <x v="7"/>
    <s v="Dadra and Nagar Haveli"/>
    <s v="Dadra and Nagar Haveli"/>
    <n v="343709"/>
    <d v="2020-10-20T00:00:00"/>
    <n v="387772"/>
    <n v="183553"/>
    <n v="5920"/>
    <n v="3"/>
    <n v="5910"/>
    <n v="47773"/>
  </r>
  <r>
    <x v="7"/>
    <x v="7"/>
    <s v="Daman"/>
    <s v="Daman"/>
    <n v="191173"/>
    <d v="2020-10-20T00:00:00"/>
    <n v="234202"/>
    <n v="155547"/>
    <n v="3543"/>
    <n v="1"/>
    <n v="3516"/>
    <n v="21109"/>
  </r>
  <r>
    <x v="7"/>
    <x v="7"/>
    <s v="Diu"/>
    <s v="Diu"/>
    <n v="52074"/>
    <d v="2020-10-20T00:00:00"/>
    <n v="38779"/>
    <n v="31153"/>
    <n v="1218"/>
    <n v="0"/>
    <n v="1218"/>
    <n v="8868"/>
  </r>
  <r>
    <x v="8"/>
    <x v="8"/>
    <s v="Delhi"/>
    <s v="Delhi"/>
    <n v="19814000"/>
    <d v="2021-10-31T00:00:00"/>
    <n v="13055636"/>
    <n v="7425404"/>
    <n v="1439870"/>
    <n v="25091"/>
    <n v="1414431"/>
    <n v="30147688"/>
  </r>
  <r>
    <x v="9"/>
    <x v="9"/>
    <s v="North Goa"/>
    <s v="North Goa"/>
    <n v="817761"/>
    <m/>
    <n v="600586"/>
    <n v="424066"/>
    <n v="0"/>
    <n v="0"/>
    <n v="0"/>
    <n v="400702"/>
  </r>
  <r>
    <x v="9"/>
    <x v="9"/>
    <s v="South Goa"/>
    <s v="South Goa"/>
    <n v="639962"/>
    <m/>
    <n v="661972"/>
    <n v="487016"/>
    <n v="0"/>
    <n v="0"/>
    <n v="0"/>
    <n v="313581"/>
  </r>
  <r>
    <x v="10"/>
    <x v="10"/>
    <s v="Ahmedabad"/>
    <s v="Ahmedabad"/>
    <n v="7208200"/>
    <d v="2021-02-02T00:00:00"/>
    <n v="5961594"/>
    <n v="3439921"/>
    <n v="238334"/>
    <n v="3411"/>
    <n v="234889"/>
    <n v="2675659"/>
  </r>
  <r>
    <x v="10"/>
    <x v="10"/>
    <s v="Amreli"/>
    <s v="Amreli"/>
    <n v="1513614"/>
    <d v="2021-02-02T00:00:00"/>
    <n v="927389"/>
    <n v="551970"/>
    <n v="10810"/>
    <n v="102"/>
    <n v="10708"/>
    <n v="217670"/>
  </r>
  <r>
    <x v="10"/>
    <x v="10"/>
    <s v="Anand"/>
    <s v="Anand"/>
    <n v="2090276"/>
    <d v="2021-02-02T00:00:00"/>
    <n v="1471865"/>
    <n v="935893"/>
    <n v="9637"/>
    <n v="49"/>
    <n v="9581"/>
    <n v="176669"/>
  </r>
  <r>
    <x v="10"/>
    <x v="10"/>
    <s v="Aravalli"/>
    <s v="Aravalli"/>
    <n v="1051746"/>
    <d v="2021-02-02T00:00:00"/>
    <n v="717964"/>
    <n v="522361"/>
    <n v="5186"/>
    <n v="78"/>
    <n v="5108"/>
    <n v="124775"/>
  </r>
  <r>
    <x v="10"/>
    <x v="10"/>
    <s v="Banaskantha"/>
    <s v="Banaskantha"/>
    <n v="3116045"/>
    <d v="2021-02-02T00:00:00"/>
    <n v="2140492"/>
    <n v="1157901"/>
    <n v="13631"/>
    <n v="162"/>
    <n v="13469"/>
    <n v="225342"/>
  </r>
  <r>
    <x v="10"/>
    <x v="10"/>
    <s v="Bharuch"/>
    <s v="Bharuch"/>
    <n v="1550822"/>
    <d v="2021-02-02T00:00:00"/>
    <n v="1217587"/>
    <n v="669742"/>
    <n v="11426"/>
    <n v="118"/>
    <n v="11308"/>
    <n v="161770"/>
  </r>
  <r>
    <x v="10"/>
    <x v="10"/>
    <s v="Bhavnagar"/>
    <s v="Bhavnagar"/>
    <n v="2877961"/>
    <d v="2021-02-02T00:00:00"/>
    <n v="1680398"/>
    <n v="986097"/>
    <n v="21447"/>
    <n v="301"/>
    <n v="21143"/>
    <n v="403557"/>
  </r>
  <r>
    <x v="10"/>
    <x v="10"/>
    <s v="Botad"/>
    <s v="Botad"/>
    <n v="656005"/>
    <d v="2021-02-02T00:00:00"/>
    <n v="378232"/>
    <n v="228691"/>
    <n v="2218"/>
    <n v="42"/>
    <n v="2176"/>
    <n v="99668"/>
  </r>
  <r>
    <x v="10"/>
    <x v="10"/>
    <s v="Chhota Udaipur"/>
    <s v="Chhota Udaipur"/>
    <n v="1071831"/>
    <d v="2021-02-02T00:00:00"/>
    <n v="635695"/>
    <n v="420157"/>
    <n v="3395"/>
    <n v="38"/>
    <n v="3357"/>
    <n v="95535"/>
  </r>
  <r>
    <x v="10"/>
    <x v="10"/>
    <s v="Dahod"/>
    <s v="Dahod"/>
    <n v="2126558"/>
    <d v="2021-02-02T00:00:00"/>
    <n v="1499052"/>
    <n v="631818"/>
    <n v="9955"/>
    <n v="38"/>
    <n v="9917"/>
    <n v="223236"/>
  </r>
  <r>
    <x v="10"/>
    <x v="10"/>
    <s v="Dang"/>
    <s v="Dang"/>
    <n v="226769"/>
    <d v="2021-02-02T00:00:00"/>
    <n v="156334"/>
    <n v="59262"/>
    <n v="866"/>
    <n v="18"/>
    <n v="848"/>
    <n v="32354"/>
  </r>
  <r>
    <x v="10"/>
    <x v="10"/>
    <s v="Devbhumi Dwarka"/>
    <s v="Devbhumi Dwarka"/>
    <n v="752484"/>
    <d v="2021-02-02T00:00:00"/>
    <n v="504501"/>
    <n v="309771"/>
    <n v="4175"/>
    <n v="82"/>
    <n v="4093"/>
    <n v="82511"/>
  </r>
  <r>
    <x v="10"/>
    <x v="10"/>
    <s v="Gandhinagar"/>
    <s v="Gandhinagar"/>
    <n v="1387478"/>
    <d v="2021-02-02T00:00:00"/>
    <n v="1175562"/>
    <n v="706208"/>
    <n v="20754"/>
    <n v="205"/>
    <n v="20549"/>
    <n v="302975"/>
  </r>
  <r>
    <x v="10"/>
    <x v="10"/>
    <s v="Gir Somnath"/>
    <s v="Gir Somnath"/>
    <n v="1217477"/>
    <d v="2021-02-02T00:00:00"/>
    <n v="845224"/>
    <n v="363467"/>
    <n v="8570"/>
    <n v="67"/>
    <n v="8499"/>
    <n v="126233"/>
  </r>
  <r>
    <x v="10"/>
    <x v="10"/>
    <s v="Jamnagar"/>
    <s v="Jamnagar"/>
    <n v="2159130"/>
    <d v="2021-02-02T00:00:00"/>
    <n v="1111813"/>
    <n v="653950"/>
    <n v="34978"/>
    <n v="478"/>
    <n v="34494"/>
    <n v="325400"/>
  </r>
  <r>
    <x v="10"/>
    <x v="10"/>
    <s v="Junagadh"/>
    <s v="Junagadh"/>
    <n v="2742291"/>
    <d v="2021-02-02T00:00:00"/>
    <n v="1316479"/>
    <n v="733025"/>
    <n v="20505"/>
    <n v="272"/>
    <n v="20226"/>
    <n v="209951"/>
  </r>
  <r>
    <x v="10"/>
    <x v="10"/>
    <s v="Kheda"/>
    <s v="Kheda"/>
    <n v="2298934"/>
    <d v="2021-02-02T00:00:00"/>
    <n v="1454344"/>
    <n v="893742"/>
    <n v="10439"/>
    <n v="48"/>
    <n v="10391"/>
    <n v="223359"/>
  </r>
  <r>
    <x v="10"/>
    <x v="10"/>
    <s v="Kutch"/>
    <s v="Kutch"/>
    <n v="2090313"/>
    <d v="2021-02-02T00:00:00"/>
    <n v="1412923"/>
    <n v="680232"/>
    <n v="12631"/>
    <n v="145"/>
    <n v="12474"/>
    <n v="273375"/>
  </r>
  <r>
    <x v="10"/>
    <x v="10"/>
    <s v="Mahisagar"/>
    <s v="Mahisagar"/>
    <n v="994624"/>
    <d v="2021-02-02T00:00:00"/>
    <n v="815594"/>
    <n v="459520"/>
    <n v="8194"/>
    <n v="72"/>
    <n v="8122"/>
    <n v="126893"/>
  </r>
  <r>
    <x v="10"/>
    <x v="10"/>
    <s v="Mehsana"/>
    <s v="Mehsana"/>
    <n v="2027727"/>
    <d v="2021-02-02T00:00:00"/>
    <n v="1405786"/>
    <n v="869969"/>
    <n v="24419"/>
    <n v="177"/>
    <n v="24242"/>
    <n v="242113"/>
  </r>
  <r>
    <x v="10"/>
    <x v="10"/>
    <s v="Morbi"/>
    <s v="Morbi"/>
    <n v="960329"/>
    <d v="2021-02-02T00:00:00"/>
    <n v="674000"/>
    <n v="308840"/>
    <n v="6502"/>
    <n v="87"/>
    <n v="6415"/>
    <n v="160572"/>
  </r>
  <r>
    <x v="10"/>
    <x v="10"/>
    <s v="Narmada"/>
    <s v="Narmada"/>
    <n v="590379"/>
    <d v="2021-02-02T00:00:00"/>
    <n v="413260"/>
    <n v="279684"/>
    <n v="5955"/>
    <n v="15"/>
    <n v="5940"/>
    <n v="79111"/>
  </r>
  <r>
    <x v="10"/>
    <x v="10"/>
    <s v="Navsari"/>
    <s v="Navsari"/>
    <n v="1330711"/>
    <d v="2021-02-02T00:00:00"/>
    <n v="948673"/>
    <n v="647484"/>
    <n v="7215"/>
    <n v="24"/>
    <n v="7181"/>
    <n v="132706"/>
  </r>
  <r>
    <x v="10"/>
    <x v="10"/>
    <s v="Panchmahal"/>
    <s v="Panchmahal"/>
    <n v="2388267"/>
    <d v="2021-02-02T00:00:00"/>
    <n v="1105110"/>
    <n v="626003"/>
    <n v="11770"/>
    <n v="70"/>
    <n v="11700"/>
    <n v="166866"/>
  </r>
  <r>
    <x v="10"/>
    <x v="10"/>
    <s v="Patan"/>
    <s v="Patan"/>
    <n v="1342746"/>
    <d v="2021-02-02T00:00:00"/>
    <n v="850462"/>
    <n v="533438"/>
    <n v="11624"/>
    <n v="129"/>
    <n v="11495"/>
    <n v="174871"/>
  </r>
  <r>
    <x v="10"/>
    <x v="10"/>
    <s v="Porbandar"/>
    <s v="Porbandar"/>
    <n v="586062"/>
    <d v="2021-02-02T00:00:00"/>
    <n v="419364"/>
    <n v="256377"/>
    <n v="3486"/>
    <n v="19"/>
    <n v="3467"/>
    <n v="99655"/>
  </r>
  <r>
    <x v="10"/>
    <x v="10"/>
    <s v="Rajkot"/>
    <s v="Rajkot"/>
    <n v="3157676"/>
    <d v="2021-02-02T00:00:00"/>
    <n v="2227111"/>
    <n v="1255012"/>
    <n v="57976"/>
    <n v="725"/>
    <n v="57243"/>
    <n v="760239"/>
  </r>
  <r>
    <x v="10"/>
    <x v="10"/>
    <s v="Sabarkantha"/>
    <s v="Sabarkantha"/>
    <n v="2427346"/>
    <d v="2021-02-02T00:00:00"/>
    <n v="1000517"/>
    <n v="596705"/>
    <n v="9317"/>
    <n v="157"/>
    <n v="9159"/>
    <n v="186748"/>
  </r>
  <r>
    <x v="10"/>
    <x v="10"/>
    <s v="Surat"/>
    <s v="Surat"/>
    <n v="4996391"/>
    <d v="2021-02-02T00:00:00"/>
    <n v="4781894"/>
    <n v="2529712"/>
    <n v="143874"/>
    <n v="1956"/>
    <n v="141885"/>
    <n v="2010166"/>
  </r>
  <r>
    <x v="10"/>
    <x v="10"/>
    <s v="Surendranagar"/>
    <s v="Surendranagar"/>
    <n v="1755873"/>
    <d v="2021-02-02T00:00:00"/>
    <n v="1113845"/>
    <n v="715931"/>
    <n v="8121"/>
    <n v="136"/>
    <n v="7985"/>
    <n v="205213"/>
  </r>
  <r>
    <x v="10"/>
    <x v="10"/>
    <s v="Tapi"/>
    <s v="Tapi"/>
    <n v="806489"/>
    <d v="2021-02-02T00:00:00"/>
    <n v="527345"/>
    <n v="303297"/>
    <n v="4441"/>
    <n v="24"/>
    <n v="4417"/>
    <n v="94744"/>
  </r>
  <r>
    <x v="10"/>
    <x v="10"/>
    <s v="Vadodara"/>
    <s v="Vadodara"/>
    <n v="3639775"/>
    <d v="2021-02-02T00:00:00"/>
    <n v="2612578"/>
    <n v="1940514"/>
    <n v="78159"/>
    <n v="788"/>
    <n v="77335"/>
    <n v="734749"/>
  </r>
  <r>
    <x v="10"/>
    <x v="10"/>
    <s v="Valsad"/>
    <s v="Valsad"/>
    <n v="1703068"/>
    <d v="2021-02-02T00:00:00"/>
    <n v="1232139"/>
    <n v="704675"/>
    <n v="6405"/>
    <n v="53"/>
    <n v="6308"/>
    <n v="158582"/>
  </r>
  <r>
    <x v="11"/>
    <x v="11"/>
    <s v="Ambala"/>
    <s v="Ambala"/>
    <n v="1136784"/>
    <d v="2021-01-30T00:00:00"/>
    <n v="873020"/>
    <n v="571772"/>
    <n v="30150"/>
    <n v="509"/>
    <n v="29639"/>
    <n v="221078"/>
  </r>
  <r>
    <x v="11"/>
    <x v="11"/>
    <s v="Bhiwani"/>
    <s v="Bhiwani"/>
    <n v="1629109"/>
    <d v="2021-01-30T00:00:00"/>
    <n v="741251"/>
    <n v="317765"/>
    <n v="22409"/>
    <n v="652"/>
    <n v="21757"/>
    <n v="187429"/>
  </r>
  <r>
    <x v="11"/>
    <x v="11"/>
    <s v="Charkhi Dadri"/>
    <s v="Charkhi Dadri"/>
    <n v="502276"/>
    <d v="2020-10-28T00:00:00"/>
    <n v="364599"/>
    <n v="262184"/>
    <n v="5078"/>
    <n v="139"/>
    <n v="4939"/>
    <n v="61064"/>
  </r>
  <r>
    <x v="11"/>
    <x v="11"/>
    <s v="Faridabad"/>
    <s v="Faridabad"/>
    <n v="1798954"/>
    <d v="2021-01-30T00:00:00"/>
    <n v="1658940"/>
    <n v="840997"/>
    <n v="99902"/>
    <n v="716"/>
    <n v="99157"/>
    <n v="554921"/>
  </r>
  <r>
    <x v="11"/>
    <x v="11"/>
    <s v="Fatehabad"/>
    <s v="Fatehabad"/>
    <n v="941522"/>
    <d v="2020-08-29T00:00:00"/>
    <n v="574546"/>
    <n v="201763"/>
    <n v="17875"/>
    <n v="481"/>
    <n v="17394"/>
    <n v="36393"/>
  </r>
  <r>
    <x v="11"/>
    <x v="11"/>
    <s v="Gurugram"/>
    <s v="Gurugram"/>
    <n v="1514085"/>
    <d v="2021-01-30T00:00:00"/>
    <n v="2193114"/>
    <n v="1377160"/>
    <n v="181428"/>
    <n v="922"/>
    <n v="180454"/>
    <n v="833333"/>
  </r>
  <r>
    <x v="11"/>
    <x v="11"/>
    <s v="Hisar"/>
    <s v="Hisar"/>
    <n v="1742815"/>
    <d v="2021-01-30T00:00:00"/>
    <n v="994213"/>
    <n v="332162"/>
    <n v="53995"/>
    <n v="1136"/>
    <n v="52857"/>
    <n v="349036"/>
  </r>
  <r>
    <x v="11"/>
    <x v="11"/>
    <s v="Jhajjar"/>
    <s v="Jhajjar"/>
    <n v="956907"/>
    <d v="2020-11-30T00:00:00"/>
    <n v="684511"/>
    <n v="293496"/>
    <n v="18849"/>
    <n v="328"/>
    <n v="18514"/>
    <n v="196277"/>
  </r>
  <r>
    <x v="11"/>
    <x v="11"/>
    <s v="Jind"/>
    <s v="Jind"/>
    <n v="1332042"/>
    <d v="2020-07-13T00:00:00"/>
    <n v="704573"/>
    <n v="250859"/>
    <n v="21209"/>
    <n v="533"/>
    <n v="20675"/>
    <n v="21761"/>
  </r>
  <r>
    <x v="11"/>
    <x v="11"/>
    <s v="Kaithal"/>
    <s v="Kaithal"/>
    <n v="1072861"/>
    <d v="2020-07-13T00:00:00"/>
    <n v="615168"/>
    <n v="217439"/>
    <n v="11244"/>
    <n v="346"/>
    <n v="10898"/>
    <n v="17309"/>
  </r>
  <r>
    <x v="11"/>
    <x v="11"/>
    <s v="Karnal"/>
    <s v="Karnal"/>
    <n v="1506323"/>
    <d v="2021-01-30T00:00:00"/>
    <n v="1000120"/>
    <n v="451876"/>
    <n v="40037"/>
    <n v="552"/>
    <n v="39484"/>
    <n v="205165"/>
  </r>
  <r>
    <x v="11"/>
    <x v="11"/>
    <s v="Kurukshetra"/>
    <s v="Kurukshetra"/>
    <n v="964231"/>
    <d v="2021-01-29T00:00:00"/>
    <n v="610380"/>
    <n v="248125"/>
    <n v="22147"/>
    <n v="357"/>
    <n v="21789"/>
    <n v="209954"/>
  </r>
  <r>
    <x v="11"/>
    <x v="11"/>
    <s v="Mahendragarh"/>
    <s v="Mahendragarh"/>
    <n v="921680"/>
    <d v="2021-01-30T00:00:00"/>
    <n v="576527"/>
    <n v="264911"/>
    <n v="21689"/>
    <n v="155"/>
    <n v="21534"/>
    <n v="154097"/>
  </r>
  <r>
    <x v="11"/>
    <x v="11"/>
    <s v="Nuh"/>
    <s v="Nuh"/>
    <n v="1089406"/>
    <d v="2020-11-01T00:00:00"/>
    <n v="354422"/>
    <n v="78081"/>
    <n v="5014"/>
    <n v="123"/>
    <n v="4890"/>
    <n v="95896"/>
  </r>
  <r>
    <x v="11"/>
    <x v="11"/>
    <s v="Palwal"/>
    <s v="Palwal"/>
    <n v="1040493"/>
    <d v="2021-01-30T00:00:00"/>
    <n v="608874"/>
    <n v="221786"/>
    <n v="11025"/>
    <n v="153"/>
    <n v="10872"/>
    <n v="145321"/>
  </r>
  <r>
    <x v="11"/>
    <x v="11"/>
    <s v="Panchkula"/>
    <s v="Panchkula"/>
    <n v="558890"/>
    <d v="2020-12-05T00:00:00"/>
    <n v="456675"/>
    <n v="279951"/>
    <n v="30770"/>
    <n v="378"/>
    <n v="30379"/>
    <n v="134110"/>
  </r>
  <r>
    <x v="11"/>
    <x v="11"/>
    <s v="Panipat"/>
    <s v="Panipat"/>
    <n v="1202811"/>
    <d v="2020-10-06T00:00:00"/>
    <n v="830805"/>
    <n v="273172"/>
    <n v="31150"/>
    <n v="638"/>
    <n v="30510"/>
    <n v="74438"/>
  </r>
  <r>
    <x v="11"/>
    <x v="11"/>
    <s v="Rewari"/>
    <s v="Rewari"/>
    <n v="896129"/>
    <d v="2021-01-30T00:00:00"/>
    <n v="648724"/>
    <n v="294989"/>
    <n v="20327"/>
    <n v="221"/>
    <n v="20106"/>
    <n v="161526"/>
  </r>
  <r>
    <x v="11"/>
    <x v="11"/>
    <s v="Rohtak"/>
    <s v="Rohtak"/>
    <n v="1058683"/>
    <d v="2020-07-13T00:00:00"/>
    <n v="674649"/>
    <n v="305282"/>
    <n v="25903"/>
    <n v="534"/>
    <n v="25350"/>
    <n v="38845"/>
  </r>
  <r>
    <x v="11"/>
    <x v="11"/>
    <s v="Sirsa"/>
    <s v="Sirsa"/>
    <n v="1295114"/>
    <d v="2020-12-06T00:00:00"/>
    <n v="786205"/>
    <n v="278920"/>
    <n v="29282"/>
    <n v="508"/>
    <n v="28771"/>
    <n v="164834"/>
  </r>
  <r>
    <x v="11"/>
    <x v="11"/>
    <s v="Sonipat"/>
    <s v="Sonipat"/>
    <n v="1480080"/>
    <d v="2020-12-06T00:00:00"/>
    <n v="989125"/>
    <n v="411915"/>
    <n v="47138"/>
    <n v="254"/>
    <n v="46884"/>
    <n v="262532"/>
  </r>
  <r>
    <x v="11"/>
    <x v="11"/>
    <s v="Yamunanagar"/>
    <s v="Yamunanagar"/>
    <n v="1214162"/>
    <d v="2021-01-30T00:00:00"/>
    <n v="831598"/>
    <n v="340196"/>
    <n v="24631"/>
    <n v="414"/>
    <n v="24215"/>
    <n v="208446"/>
  </r>
  <r>
    <x v="12"/>
    <x v="12"/>
    <s v="Bilaspur"/>
    <s v="Bilaspur"/>
    <n v="382056"/>
    <d v="2020-12-19T00:00:00"/>
    <n v="323204"/>
    <n v="234916"/>
    <n v="14374"/>
    <n v="85"/>
    <n v="14120"/>
    <n v="46925"/>
  </r>
  <r>
    <x v="12"/>
    <x v="12"/>
    <s v="Chamba"/>
    <s v="Chamba"/>
    <n v="518844"/>
    <d v="2020-12-19T00:00:00"/>
    <n v="364258"/>
    <n v="198146"/>
    <n v="13687"/>
    <n v="160"/>
    <n v="13492"/>
    <n v="60348"/>
  </r>
  <r>
    <x v="12"/>
    <x v="12"/>
    <s v="Kangra"/>
    <s v="Kangra"/>
    <n v="1507223"/>
    <d v="2020-12-19T00:00:00"/>
    <n v="1182563"/>
    <n v="725754"/>
    <n v="50818"/>
    <n v="1125"/>
    <n v="48872"/>
    <n v="120319"/>
  </r>
  <r>
    <x v="12"/>
    <x v="12"/>
    <s v="Kinnaur"/>
    <s v="Kinnaur"/>
    <n v="84298"/>
    <d v="2020-12-19T00:00:00"/>
    <n v="79673"/>
    <n v="63209"/>
    <n v="3507"/>
    <n v="38"/>
    <n v="3465"/>
    <n v="8483"/>
  </r>
  <r>
    <x v="12"/>
    <x v="12"/>
    <s v="Kullu"/>
    <s v="Kullu"/>
    <n v="437474"/>
    <d v="2020-09-29T00:00:00"/>
    <n v="351261"/>
    <n v="203549"/>
    <n v="9692"/>
    <n v="158"/>
    <n v="9496"/>
    <n v="16858"/>
  </r>
  <r>
    <x v="12"/>
    <x v="12"/>
    <s v="Lahaul and Spiti"/>
    <s v="Lahaul and Spiti"/>
    <n v="31528"/>
    <d v="2020-10-31T00:00:00"/>
    <n v="31920"/>
    <n v="20986"/>
    <n v="2953"/>
    <n v="18"/>
    <n v="2935"/>
    <n v="2016"/>
  </r>
  <r>
    <x v="12"/>
    <x v="12"/>
    <s v="Mandi"/>
    <s v="Mandi"/>
    <n v="999518"/>
    <d v="2020-12-19T00:00:00"/>
    <n v="775242"/>
    <n v="479355"/>
    <n v="31606"/>
    <n v="448"/>
    <n v="30983"/>
    <n v="57698"/>
  </r>
  <r>
    <x v="12"/>
    <x v="12"/>
    <s v="Shimla"/>
    <s v="Shimla"/>
    <n v="813384"/>
    <d v="2020-12-19T00:00:00"/>
    <n v="678341"/>
    <n v="412640"/>
    <n v="27549"/>
    <n v="641"/>
    <n v="26786"/>
    <n v="46696"/>
  </r>
  <r>
    <x v="12"/>
    <x v="12"/>
    <s v="Sirmaur"/>
    <s v="Sirmaur"/>
    <n v="530164"/>
    <d v="2020-12-19T00:00:00"/>
    <n v="423793"/>
    <n v="209631"/>
    <n v="15456"/>
    <n v="211"/>
    <n v="15244"/>
    <n v="50292"/>
  </r>
  <r>
    <x v="12"/>
    <x v="12"/>
    <s v="Solan"/>
    <s v="Solan"/>
    <n v="576670"/>
    <d v="2020-12-19T00:00:00"/>
    <n v="691163"/>
    <n v="339630"/>
    <n v="22817"/>
    <n v="314"/>
    <n v="22472"/>
    <n v="68608"/>
  </r>
  <r>
    <x v="12"/>
    <x v="12"/>
    <s v="Una"/>
    <s v="Una"/>
    <n v="521057"/>
    <d v="2020-12-19T00:00:00"/>
    <n v="434945"/>
    <n v="286819"/>
    <n v="14268"/>
    <n v="253"/>
    <n v="13804"/>
    <n v="60039"/>
  </r>
  <r>
    <x v="13"/>
    <x v="13"/>
    <s v="Anantnag"/>
    <s v="Anantnag"/>
    <n v="1070144"/>
    <m/>
    <n v="759605"/>
    <n v="402717"/>
    <n v="16603"/>
    <n v="205"/>
    <n v="16378"/>
    <n v="532672"/>
  </r>
  <r>
    <x v="13"/>
    <x v="13"/>
    <s v="Bandipora"/>
    <s v="Bandipora"/>
    <n v="385099"/>
    <m/>
    <n v="303665"/>
    <n v="154345"/>
    <n v="9814"/>
    <n v="102"/>
    <n v="9693"/>
    <n v="193605"/>
  </r>
  <r>
    <x v="13"/>
    <x v="13"/>
    <s v="Baramulla"/>
    <s v="Baramulla"/>
    <n v="1015503"/>
    <m/>
    <n v="776258"/>
    <n v="450002"/>
    <n v="24613"/>
    <n v="282"/>
    <n v="24196"/>
    <n v="509902"/>
  </r>
  <r>
    <x v="13"/>
    <x v="13"/>
    <s v="Budgam"/>
    <s v="Budgam"/>
    <n v="735753"/>
    <m/>
    <n v="592075"/>
    <n v="319587"/>
    <n v="23844"/>
    <n v="207"/>
    <n v="23548"/>
    <n v="372440"/>
  </r>
  <r>
    <x v="13"/>
    <x v="13"/>
    <s v="Doda"/>
    <s v="Doda"/>
    <n v="409576"/>
    <m/>
    <n v="313983"/>
    <n v="158751"/>
    <n v="7869"/>
    <n v="133"/>
    <n v="7704"/>
    <n v="204626"/>
  </r>
  <r>
    <x v="13"/>
    <x v="13"/>
    <s v="Ganderbal"/>
    <s v="Ganderbal"/>
    <n v="297003"/>
    <m/>
    <n v="227349"/>
    <n v="133812"/>
    <n v="10436"/>
    <n v="79"/>
    <n v="10313"/>
    <n v="150749"/>
  </r>
  <r>
    <x v="13"/>
    <x v="13"/>
    <s v="Jammu"/>
    <s v="Jammu"/>
    <n v="1526406"/>
    <m/>
    <n v="1168448"/>
    <n v="610537"/>
    <n v="53324"/>
    <n v="1145"/>
    <n v="52145"/>
    <n v="774600"/>
  </r>
  <r>
    <x v="13"/>
    <x v="13"/>
    <s v="Kathua"/>
    <s v="Kathua"/>
    <n v="615711"/>
    <m/>
    <n v="482584"/>
    <n v="249588"/>
    <n v="9327"/>
    <n v="152"/>
    <n v="9175"/>
    <n v="306361"/>
  </r>
  <r>
    <x v="13"/>
    <x v="13"/>
    <s v="Kishtwar"/>
    <s v="Kishtwar"/>
    <n v="230696"/>
    <m/>
    <n v="164754"/>
    <n v="78041"/>
    <n v="4819"/>
    <n v="44"/>
    <n v="4773"/>
    <n v="115450"/>
  </r>
  <r>
    <x v="13"/>
    <x v="13"/>
    <s v="Kulgam"/>
    <s v="Kulgam"/>
    <n v="422786"/>
    <m/>
    <n v="401091"/>
    <n v="202260"/>
    <n v="11489"/>
    <n v="117"/>
    <n v="11367"/>
    <n v="212909"/>
  </r>
  <r>
    <x v="13"/>
    <x v="13"/>
    <s v="Kupwara"/>
    <s v="Kupwara"/>
    <n v="875564"/>
    <m/>
    <n v="673594"/>
    <n v="348327"/>
    <n v="14463"/>
    <n v="166"/>
    <n v="14268"/>
    <n v="436257"/>
  </r>
  <r>
    <x v="13"/>
    <x v="13"/>
    <s v="Pulwama"/>
    <s v="Pulwama"/>
    <n v="570060"/>
    <d v="2021-01-01T00:00:00"/>
    <n v="430622"/>
    <n v="244300"/>
    <n v="15512"/>
    <n v="194"/>
    <n v="15309"/>
    <n v="147308"/>
  </r>
  <r>
    <x v="13"/>
    <x v="13"/>
    <s v="Punch"/>
    <s v="Punch"/>
    <n v="476820"/>
    <m/>
    <n v="386098"/>
    <n v="234540"/>
    <n v="6482"/>
    <n v="98"/>
    <n v="6371"/>
    <n v="236882"/>
  </r>
  <r>
    <x v="13"/>
    <x v="13"/>
    <s v="Rajouri"/>
    <s v="Rajouri"/>
    <n v="619266"/>
    <m/>
    <n v="498787"/>
    <n v="241407"/>
    <n v="11272"/>
    <n v="237"/>
    <n v="11031"/>
    <n v="309076"/>
  </r>
  <r>
    <x v="13"/>
    <x v="13"/>
    <s v="Ramban"/>
    <s v="Ramban"/>
    <n v="283313"/>
    <m/>
    <n v="220690"/>
    <n v="147086"/>
    <n v="6043"/>
    <n v="67"/>
    <n v="5971"/>
    <n v="141844"/>
  </r>
  <r>
    <x v="13"/>
    <x v="13"/>
    <s v="Reasi"/>
    <s v="Reasi"/>
    <n v="314714"/>
    <m/>
    <n v="244379"/>
    <n v="133971"/>
    <n v="6626"/>
    <n v="43"/>
    <n v="6575"/>
    <n v="157522"/>
  </r>
  <r>
    <x v="13"/>
    <x v="13"/>
    <s v="Samba"/>
    <s v="Samba"/>
    <n v="318611"/>
    <m/>
    <n v="280700"/>
    <n v="122554"/>
    <n v="7152"/>
    <n v="120"/>
    <n v="7032"/>
    <n v="159695"/>
  </r>
  <r>
    <x v="13"/>
    <x v="13"/>
    <s v="Shopiyan"/>
    <s v="Shopiyan"/>
    <n v="265960"/>
    <m/>
    <n v="203036"/>
    <n v="95122"/>
    <n v="5607"/>
    <n v="58"/>
    <n v="5549"/>
    <n v="133123"/>
  </r>
  <r>
    <x v="13"/>
    <x v="13"/>
    <s v="Srinagar"/>
    <s v="Srinagar"/>
    <n v="1269751"/>
    <m/>
    <n v="957347"/>
    <n v="592016"/>
    <n v="75539"/>
    <n v="846"/>
    <n v="74242"/>
    <n v="659947"/>
  </r>
  <r>
    <x v="13"/>
    <x v="13"/>
    <s v="Udhampur"/>
    <s v="Udhampur"/>
    <n v="555357"/>
    <m/>
    <n v="425945"/>
    <n v="227785"/>
    <n v="11415"/>
    <n v="137"/>
    <n v="11275"/>
    <n v="277832"/>
  </r>
  <r>
    <x v="14"/>
    <x v="14"/>
    <s v="Bokaro"/>
    <s v="Bokaro"/>
    <n v="2061918"/>
    <d v="2020-07-23T00:00:00"/>
    <n v="994497"/>
    <n v="333330"/>
    <n v="19461"/>
    <n v="286"/>
    <n v="19170"/>
    <n v="21528"/>
  </r>
  <r>
    <x v="14"/>
    <x v="14"/>
    <s v="Chatra"/>
    <s v="Chatra"/>
    <n v="1042304"/>
    <m/>
    <n v="454807"/>
    <n v="126700"/>
    <n v="6033"/>
    <n v="53"/>
    <n v="5977"/>
    <n v="513745"/>
  </r>
  <r>
    <x v="14"/>
    <x v="14"/>
    <s v="Deoghar"/>
    <s v="Deoghar"/>
    <n v="1491879"/>
    <d v="2020-07-23T00:00:00"/>
    <n v="569167"/>
    <n v="230458"/>
    <n v="10835"/>
    <n v="113"/>
    <n v="10721"/>
    <n v="12368"/>
  </r>
  <r>
    <x v="14"/>
    <x v="14"/>
    <s v="Dhanbad"/>
    <s v="Dhanbad"/>
    <n v="2682662"/>
    <m/>
    <n v="1185934"/>
    <n v="446946"/>
    <n v="16589"/>
    <n v="382"/>
    <n v="16196"/>
    <n v="1322798"/>
  </r>
  <r>
    <x v="14"/>
    <x v="14"/>
    <s v="Dumka"/>
    <s v="Dumka"/>
    <n v="1321096"/>
    <d v="2020-07-23T00:00:00"/>
    <n v="638722"/>
    <n v="229944"/>
    <n v="4636"/>
    <n v="47"/>
    <n v="4589"/>
    <n v="7718"/>
  </r>
  <r>
    <x v="14"/>
    <x v="14"/>
    <s v="East Singhbhum"/>
    <s v="East Singhbhum"/>
    <n v="2291032"/>
    <m/>
    <n v="1424376"/>
    <n v="661091"/>
    <n v="51974"/>
    <n v="1046"/>
    <n v="50907"/>
    <n v="1148592"/>
  </r>
  <r>
    <x v="14"/>
    <x v="14"/>
    <s v="Garhwa"/>
    <s v="Garhwa"/>
    <n v="1322387"/>
    <m/>
    <n v="456056"/>
    <n v="148421"/>
    <n v="6895"/>
    <n v="94"/>
    <n v="6801"/>
    <n v="651417"/>
  </r>
  <r>
    <x v="14"/>
    <x v="14"/>
    <s v="Giridih"/>
    <s v="Giridih"/>
    <n v="2445203"/>
    <d v="2020-07-23T00:00:00"/>
    <n v="994417"/>
    <n v="301193"/>
    <n v="8964"/>
    <n v="130"/>
    <n v="8834"/>
    <n v="15614"/>
  </r>
  <r>
    <x v="14"/>
    <x v="14"/>
    <s v="Godda"/>
    <s v="Godda"/>
    <n v="1311382"/>
    <d v="2020-07-23T00:00:00"/>
    <n v="527710"/>
    <n v="198198"/>
    <n v="5840"/>
    <n v="87"/>
    <n v="5753"/>
    <n v="13900"/>
  </r>
  <r>
    <x v="14"/>
    <x v="14"/>
    <s v="Gumla"/>
    <s v="Gumla"/>
    <n v="1025656"/>
    <m/>
    <n v="387738"/>
    <n v="156364"/>
    <n v="9900"/>
    <n v="38"/>
    <n v="9857"/>
    <n v="507521"/>
  </r>
  <r>
    <x v="14"/>
    <x v="14"/>
    <s v="Hazaribagh"/>
    <s v="Hazaribagh"/>
    <n v="1734005"/>
    <m/>
    <n v="865943"/>
    <n v="317137"/>
    <n v="19593"/>
    <n v="186"/>
    <n v="19404"/>
    <n v="859458"/>
  </r>
  <r>
    <x v="14"/>
    <x v="14"/>
    <s v="Jamtara"/>
    <s v="Jamtara"/>
    <n v="790207"/>
    <d v="2020-07-21T00:00:00"/>
    <n v="381155"/>
    <n v="137216"/>
    <n v="5599"/>
    <n v="61"/>
    <n v="5534"/>
    <n v="5679"/>
  </r>
  <r>
    <x v="14"/>
    <x v="14"/>
    <s v="Khunti"/>
    <s v="Khunti"/>
    <n v="530299"/>
    <d v="2020-07-29T00:00:00"/>
    <n v="227503"/>
    <n v="107053"/>
    <n v="7820"/>
    <n v="96"/>
    <n v="7724"/>
    <n v="7762"/>
  </r>
  <r>
    <x v="14"/>
    <x v="14"/>
    <s v="Koderma"/>
    <s v="Koderma"/>
    <n v="717169"/>
    <m/>
    <n v="363078"/>
    <n v="140609"/>
    <n v="12872"/>
    <n v="136"/>
    <n v="12736"/>
    <n v="357848"/>
  </r>
  <r>
    <x v="14"/>
    <x v="14"/>
    <s v="Latehar"/>
    <s v="Latehar"/>
    <n v="725673"/>
    <m/>
    <n v="294989"/>
    <n v="84919"/>
    <n v="7871"/>
    <n v="57"/>
    <n v="7814"/>
    <n v="359515"/>
  </r>
  <r>
    <x v="14"/>
    <x v="14"/>
    <s v="Lohardaga"/>
    <s v="Lohardaga"/>
    <n v="461738"/>
    <d v="2020-07-25T00:00:00"/>
    <n v="173109"/>
    <n v="63130"/>
    <n v="6709"/>
    <n v="88"/>
    <n v="6621"/>
    <n v="10880"/>
  </r>
  <r>
    <x v="14"/>
    <x v="14"/>
    <s v="Pakur"/>
    <s v="Pakur"/>
    <n v="899200"/>
    <d v="2020-07-23T00:00:00"/>
    <n v="378048"/>
    <n v="108941"/>
    <n v="2552"/>
    <n v="12"/>
    <n v="2539"/>
    <n v="7705"/>
  </r>
  <r>
    <x v="14"/>
    <x v="14"/>
    <s v="Palamu"/>
    <s v="Palamu"/>
    <n v="1936319"/>
    <m/>
    <n v="788026"/>
    <n v="311074"/>
    <n v="12294"/>
    <n v="110"/>
    <n v="12184"/>
    <n v="954943"/>
  </r>
  <r>
    <x v="14"/>
    <x v="14"/>
    <s v="Ramgarh"/>
    <s v="Ramgarh"/>
    <n v="949159"/>
    <m/>
    <n v="522017"/>
    <n v="185442"/>
    <n v="13923"/>
    <n v="197"/>
    <n v="13714"/>
    <n v="472049"/>
  </r>
  <r>
    <x v="14"/>
    <x v="14"/>
    <s v="Ranchi"/>
    <s v="Ranchi"/>
    <n v="2912022"/>
    <m/>
    <n v="1512114"/>
    <n v="656001"/>
    <n v="86116"/>
    <n v="1585"/>
    <n v="84495"/>
    <n v="1469948"/>
  </r>
  <r>
    <x v="14"/>
    <x v="14"/>
    <s v="Sahibganj"/>
    <s v="Sahibganj"/>
    <n v="1150038"/>
    <d v="2020-07-23T00:00:00"/>
    <n v="430948"/>
    <n v="132560"/>
    <n v="4834"/>
    <n v="42"/>
    <n v="4792"/>
    <n v="7446"/>
  </r>
  <r>
    <x v="14"/>
    <x v="14"/>
    <s v="Saraikela-Kharsawan"/>
    <s v="Saraikela-Kharsawan"/>
    <n v="1063458"/>
    <d v="2020-12-13T00:00:00"/>
    <n v="505417"/>
    <n v="167980"/>
    <n v="7207"/>
    <n v="67"/>
    <n v="7137"/>
    <n v="165399"/>
  </r>
  <r>
    <x v="14"/>
    <x v="14"/>
    <s v="Simdega"/>
    <s v="Simdega"/>
    <n v="599813"/>
    <m/>
    <n v="277357"/>
    <n v="112059"/>
    <n v="7193"/>
    <n v="92"/>
    <n v="7101"/>
    <n v="297504"/>
  </r>
  <r>
    <x v="14"/>
    <x v="14"/>
    <s v="West Singhbhum"/>
    <s v="West Singhbhum"/>
    <n v="1501619"/>
    <m/>
    <n v="630437"/>
    <n v="225607"/>
    <n v="13054"/>
    <n v="133"/>
    <n v="12918"/>
    <n v="742320"/>
  </r>
  <r>
    <x v="15"/>
    <x v="15"/>
    <s v="Bagalkote"/>
    <s v="Bagalkote"/>
    <n v="1890826"/>
    <d v="2020-08-23T00:00:00"/>
    <n v="1188016"/>
    <n v="613422"/>
    <n v="35178"/>
    <n v="333"/>
    <n v="34843"/>
    <n v="67440"/>
  </r>
  <r>
    <x v="15"/>
    <x v="15"/>
    <s v="Ballari"/>
    <s v="Ballari"/>
    <n v="2532383"/>
    <d v="2020-12-28T00:00:00"/>
    <n v="1758198"/>
    <n v="864065"/>
    <n v="97763"/>
    <n v="1689"/>
    <n v="95961"/>
    <n v="451288"/>
  </r>
  <r>
    <x v="15"/>
    <x v="15"/>
    <s v="Belagavi"/>
    <s v="Belagavi"/>
    <n v="4778439"/>
    <d v="2021-01-02T00:00:00"/>
    <n v="3165252"/>
    <n v="1386668"/>
    <n v="79900"/>
    <n v="938"/>
    <n v="78879"/>
    <n v="436515"/>
  </r>
  <r>
    <x v="15"/>
    <x v="15"/>
    <s v="Bengaluru Rural"/>
    <s v="Bengaluru Rural"/>
    <n v="987257"/>
    <d v="2021-01-31T00:00:00"/>
    <n v="700825"/>
    <n v="385704"/>
    <n v="62005"/>
    <n v="890"/>
    <n v="61073"/>
    <n v="271279"/>
  </r>
  <r>
    <x v="15"/>
    <x v="15"/>
    <s v="Bengaluru Urban"/>
    <s v="Bengaluru Urban"/>
    <n v="9588910"/>
    <d v="2021-01-31T00:00:00"/>
    <n v="9219875"/>
    <n v="5903791"/>
    <n v="1251872"/>
    <n v="16281"/>
    <n v="1229059"/>
    <n v="7509824"/>
  </r>
  <r>
    <x v="15"/>
    <x v="15"/>
    <s v="Bidar"/>
    <s v="Bidar"/>
    <n v="1700018"/>
    <d v="2020-08-29T00:00:00"/>
    <n v="929776"/>
    <n v="515993"/>
    <n v="24340"/>
    <n v="400"/>
    <n v="23936"/>
    <n v="79859"/>
  </r>
  <r>
    <x v="15"/>
    <x v="15"/>
    <s v="Chamarajanagara"/>
    <s v="Chamarajanagara"/>
    <n v="1020962"/>
    <d v="2020-06-28T00:00:00"/>
    <n v="647951"/>
    <n v="351940"/>
    <n v="33001"/>
    <n v="500"/>
    <n v="32469"/>
    <n v="21656"/>
  </r>
  <r>
    <x v="15"/>
    <x v="15"/>
    <s v="Chikkaballapura"/>
    <s v="Chikkaballapura"/>
    <n v="1254377"/>
    <d v="2020-06-28T00:00:00"/>
    <n v="852473"/>
    <n v="497674"/>
    <n v="43951"/>
    <n v="429"/>
    <n v="43501"/>
    <n v="37064"/>
  </r>
  <r>
    <x v="15"/>
    <x v="15"/>
    <s v="Chikkamagaluru"/>
    <s v="Chikkamagaluru"/>
    <n v="1137753"/>
    <d v="2020-06-28T00:00:00"/>
    <n v="737417"/>
    <n v="346002"/>
    <n v="51126"/>
    <n v="395"/>
    <n v="50662"/>
    <n v="31030"/>
  </r>
  <r>
    <x v="15"/>
    <x v="15"/>
    <s v="Chitradurga"/>
    <s v="Chitradurga"/>
    <n v="1660378"/>
    <d v="2020-06-28T00:00:00"/>
    <n v="1020280"/>
    <n v="618156"/>
    <n v="36666"/>
    <n v="206"/>
    <n v="36412"/>
    <n v="22726"/>
  </r>
  <r>
    <x v="15"/>
    <x v="15"/>
    <s v="Dakshina Kannada"/>
    <s v="Dakshina Kannada"/>
    <n v="2083625"/>
    <d v="2020-09-17T00:00:00"/>
    <n v="1531107"/>
    <n v="848253"/>
    <n v="115478"/>
    <n v="1680"/>
    <n v="113515"/>
    <n v="189020"/>
  </r>
  <r>
    <x v="15"/>
    <x v="15"/>
    <s v="Davanagere"/>
    <s v="Davanagere"/>
    <n v="1946905"/>
    <d v="2020-06-28T00:00:00"/>
    <n v="1016827"/>
    <n v="495371"/>
    <n v="50989"/>
    <n v="608"/>
    <n v="50359"/>
    <n v="42977"/>
  </r>
  <r>
    <x v="15"/>
    <x v="15"/>
    <s v="Dharwad"/>
    <s v="Dharwad"/>
    <n v="1846993"/>
    <d v="2020-10-13T00:00:00"/>
    <n v="1212295"/>
    <n v="561504"/>
    <n v="60970"/>
    <n v="1315"/>
    <n v="59639"/>
    <n v="168181"/>
  </r>
  <r>
    <x v="15"/>
    <x v="15"/>
    <s v="Gadag"/>
    <s v="Gadag"/>
    <n v="1065235"/>
    <d v="2020-06-28T00:00:00"/>
    <n v="691646"/>
    <n v="328477"/>
    <n v="26066"/>
    <n v="319"/>
    <n v="25747"/>
    <n v="21937"/>
  </r>
  <r>
    <x v="15"/>
    <x v="15"/>
    <s v="Hassan"/>
    <s v="Hassan"/>
    <n v="1776221"/>
    <d v="2020-06-28T00:00:00"/>
    <n v="1224599"/>
    <n v="614828"/>
    <n v="111785"/>
    <n v="1256"/>
    <n v="110294"/>
    <n v="66692"/>
  </r>
  <r>
    <x v="15"/>
    <x v="15"/>
    <s v="Haveri"/>
    <s v="Haveri"/>
    <n v="1598506"/>
    <d v="2020-06-28T00:00:00"/>
    <n v="999178"/>
    <n v="383705"/>
    <n v="21947"/>
    <n v="644"/>
    <n v="21301"/>
    <n v="22687"/>
  </r>
  <r>
    <x v="15"/>
    <x v="15"/>
    <s v="Kalaburagi"/>
    <s v="Kalaburagi"/>
    <n v="2564892"/>
    <d v="2021-01-30T00:00:00"/>
    <n v="1323039"/>
    <n v="641641"/>
    <n v="61926"/>
    <n v="819"/>
    <n v="61087"/>
    <n v="440559"/>
  </r>
  <r>
    <x v="15"/>
    <x v="15"/>
    <s v="Kodagu"/>
    <s v="Kodagu"/>
    <n v="554762"/>
    <d v="2021-01-31T00:00:00"/>
    <n v="385482"/>
    <n v="212033"/>
    <n v="37095"/>
    <n v="329"/>
    <n v="36616"/>
    <n v="162529"/>
  </r>
  <r>
    <x v="15"/>
    <x v="15"/>
    <s v="Kolar"/>
    <s v="Kolar"/>
    <n v="1540231"/>
    <d v="2020-10-14T00:00:00"/>
    <n v="991957"/>
    <n v="625918"/>
    <n v="46916"/>
    <n v="638"/>
    <n v="46266"/>
    <n v="115382"/>
  </r>
  <r>
    <x v="15"/>
    <x v="15"/>
    <s v="Koppal"/>
    <s v="Koppal"/>
    <n v="1391292"/>
    <d v="2020-06-28T00:00:00"/>
    <n v="814373"/>
    <n v="411092"/>
    <n v="35198"/>
    <n v="521"/>
    <n v="34660"/>
    <n v="26307"/>
  </r>
  <r>
    <x v="15"/>
    <x v="15"/>
    <s v="Mandya"/>
    <s v="Mandya"/>
    <n v="1808680"/>
    <d v="2020-06-28T00:00:00"/>
    <n v="1189318"/>
    <n v="659066"/>
    <n v="73753"/>
    <n v="650"/>
    <n v="73029"/>
    <n v="51750"/>
  </r>
  <r>
    <x v="15"/>
    <x v="15"/>
    <s v="Mysuru"/>
    <s v="Mysuru"/>
    <n v="2994744"/>
    <d v="2020-08-31T00:00:00"/>
    <n v="2141764"/>
    <n v="1239770"/>
    <n v="179167"/>
    <n v="2416"/>
    <n v="176447"/>
    <n v="196921"/>
  </r>
  <r>
    <x v="15"/>
    <x v="15"/>
    <s v="Raichur"/>
    <s v="Raichur"/>
    <n v="1924773"/>
    <d v="2020-06-28T00:00:00"/>
    <n v="1021603"/>
    <n v="448501"/>
    <n v="39973"/>
    <n v="331"/>
    <n v="39641"/>
    <n v="40997"/>
  </r>
  <r>
    <x v="15"/>
    <x v="15"/>
    <s v="Ramanagara"/>
    <s v="Ramanagara"/>
    <n v="1082739"/>
    <d v="2020-11-25T00:00:00"/>
    <n v="754463"/>
    <n v="469335"/>
    <n v="24204"/>
    <n v="320"/>
    <n v="23869"/>
    <n v="115501"/>
  </r>
  <r>
    <x v="15"/>
    <x v="15"/>
    <s v="Shivamogga"/>
    <s v="Shivamogga"/>
    <n v="1755512"/>
    <d v="2020-08-21T00:00:00"/>
    <n v="1162073"/>
    <n v="535447"/>
    <n v="69444"/>
    <n v="1088"/>
    <n v="68239"/>
    <n v="83482"/>
  </r>
  <r>
    <x v="15"/>
    <x v="15"/>
    <s v="Tumakuru"/>
    <s v="Tumakuru"/>
    <n v="2681449"/>
    <d v="2020-09-24T00:00:00"/>
    <n v="1672730"/>
    <n v="881580"/>
    <n v="120836"/>
    <n v="1127"/>
    <n v="119420"/>
    <n v="166982"/>
  </r>
  <r>
    <x v="15"/>
    <x v="15"/>
    <s v="Udupi"/>
    <s v="Udupi"/>
    <n v="1177908"/>
    <d v="2020-09-13T00:00:00"/>
    <n v="919074"/>
    <n v="529427"/>
    <n v="76718"/>
    <n v="489"/>
    <n v="76181"/>
    <n v="124451"/>
  </r>
  <r>
    <x v="15"/>
    <x v="15"/>
    <s v="Uttara Kannada"/>
    <s v="Uttara Kannada"/>
    <n v="1353299"/>
    <d v="2020-06-28T00:00:00"/>
    <n v="980496"/>
    <n v="505589"/>
    <n v="56218"/>
    <n v="766"/>
    <n v="55339"/>
    <n v="41942"/>
  </r>
  <r>
    <x v="15"/>
    <x v="15"/>
    <s v="Vijayapura"/>
    <s v="Vijayapura"/>
    <n v="2175102"/>
    <d v="2020-06-28T00:00:00"/>
    <n v="1535235"/>
    <n v="634270"/>
    <n v="36267"/>
    <n v="495"/>
    <n v="35764"/>
    <n v="43241"/>
  </r>
  <r>
    <x v="15"/>
    <x v="15"/>
    <s v="Yadgir"/>
    <s v="Yadgir"/>
    <n v="1172985"/>
    <d v="2021-01-31T00:00:00"/>
    <n v="708887"/>
    <n v="348094"/>
    <n v="27545"/>
    <n v="207"/>
    <n v="27337"/>
    <n v="235257"/>
  </r>
  <r>
    <x v="16"/>
    <x v="16"/>
    <s v="Alappuzha"/>
    <s v="Alappuzha"/>
    <n v="2121943"/>
    <m/>
    <n v="1518055"/>
    <n v="855411"/>
    <n v="316160"/>
    <n v="1862"/>
    <n v="313515"/>
    <n v="1197832"/>
  </r>
  <r>
    <x v="16"/>
    <x v="16"/>
    <s v="Ernakulam"/>
    <s v="Ernakulam"/>
    <n v="3279860"/>
    <m/>
    <n v="2953482"/>
    <n v="1759232"/>
    <n v="602800"/>
    <n v="3555"/>
    <n v="583842"/>
    <n v="1908531"/>
  </r>
  <r>
    <x v="16"/>
    <x v="16"/>
    <s v="Idukki"/>
    <s v="Idukki"/>
    <n v="1107453"/>
    <d v="2021-01-01T00:00:00"/>
    <n v="859116"/>
    <n v="481911"/>
    <n v="147118"/>
    <n v="519"/>
    <n v="140292"/>
    <n v="311250"/>
  </r>
  <r>
    <x v="16"/>
    <x v="16"/>
    <s v="Kannur"/>
    <s v="Kannur"/>
    <n v="2525637"/>
    <d v="2021-01-01T00:00:00"/>
    <n v="1891004"/>
    <n v="959656"/>
    <n v="275264"/>
    <n v="2325"/>
    <n v="269475"/>
    <n v="529768"/>
  </r>
  <r>
    <x v="16"/>
    <x v="16"/>
    <s v="Kasaragod"/>
    <s v="Kasaragod"/>
    <n v="1302600"/>
    <m/>
    <n v="910194"/>
    <n v="521754"/>
    <n v="138815"/>
    <n v="617"/>
    <n v="134824"/>
    <n v="707681"/>
  </r>
  <r>
    <x v="16"/>
    <x v="16"/>
    <s v="Kollam"/>
    <s v="Kollam"/>
    <n v="2629703"/>
    <m/>
    <n v="1951077"/>
    <n v="1047951"/>
    <n v="390872"/>
    <n v="2451"/>
    <n v="383923"/>
    <n v="1483990"/>
  </r>
  <r>
    <x v="16"/>
    <x v="16"/>
    <s v="Kottayam"/>
    <s v="Kottayam"/>
    <n v="1979384"/>
    <m/>
    <n v="1477425"/>
    <n v="841596"/>
    <n v="322484"/>
    <n v="1356"/>
    <n v="315759"/>
    <n v="1131140"/>
  </r>
  <r>
    <x v="16"/>
    <x v="16"/>
    <s v="Kozhikode"/>
    <s v="Kozhikode"/>
    <n v="3089543"/>
    <d v="2021-01-01T00:00:00"/>
    <n v="2341296"/>
    <n v="1154561"/>
    <n v="527346"/>
    <n v="3374"/>
    <n v="519030"/>
    <n v="1218733"/>
  </r>
  <r>
    <x v="16"/>
    <x v="16"/>
    <s v="Malappuram"/>
    <s v="Malappuram"/>
    <n v="4110956"/>
    <d v="2020-12-30T00:00:00"/>
    <n v="2833303"/>
    <n v="1103557"/>
    <n v="567584"/>
    <n v="2576"/>
    <n v="562111"/>
    <n v="753642"/>
  </r>
  <r>
    <x v="16"/>
    <x v="16"/>
    <s v="Palakkad"/>
    <s v="Palakkad"/>
    <n v="2810892"/>
    <d v="2020-10-19T00:00:00"/>
    <n v="1989222"/>
    <n v="950909"/>
    <n v="373839"/>
    <n v="2881"/>
    <n v="364351"/>
    <n v="413481"/>
  </r>
  <r>
    <x v="16"/>
    <x v="16"/>
    <s v="Pathanamthitta"/>
    <s v="Pathanamthitta"/>
    <n v="1195537"/>
    <d v="2021-01-01T00:00:00"/>
    <n v="1048352"/>
    <n v="677224"/>
    <n v="193406"/>
    <n v="1076"/>
    <n v="184979"/>
    <n v="402737"/>
  </r>
  <r>
    <x v="16"/>
    <x v="16"/>
    <s v="Thiruvananthapuram"/>
    <s v="Thiruvananthapuram"/>
    <n v="3307284"/>
    <d v="2020-10-23T00:00:00"/>
    <n v="2578575"/>
    <n v="1562343"/>
    <n v="463977"/>
    <n v="4996"/>
    <n v="448304"/>
    <n v="668649"/>
  </r>
  <r>
    <x v="16"/>
    <x v="16"/>
    <s v="Thrissur"/>
    <s v="Thrissur"/>
    <n v="3110327"/>
    <d v="2021-01-01T00:00:00"/>
    <n v="2295947"/>
    <n v="1305873"/>
    <n v="523260"/>
    <n v="3575"/>
    <n v="515481"/>
    <n v="900685"/>
  </r>
  <r>
    <x v="16"/>
    <x v="16"/>
    <s v="Wayanad"/>
    <s v="Wayanad"/>
    <n v="816558"/>
    <d v="2021-01-01T00:00:00"/>
    <n v="659451"/>
    <n v="436359"/>
    <n v="125732"/>
    <n v="518"/>
    <n v="121295"/>
    <n v="274819"/>
  </r>
  <r>
    <x v="17"/>
    <x v="17"/>
    <s v="Kargil"/>
    <s v="Kargil"/>
    <n v="143000"/>
    <d v="2021-01-14T00:00:00"/>
    <n v="87221"/>
    <n v="64300"/>
    <n v="3619"/>
    <n v="58"/>
    <n v="3556"/>
    <n v="39280"/>
  </r>
  <r>
    <x v="17"/>
    <x v="17"/>
    <s v="Leh"/>
    <s v="Leh"/>
    <n v="147000"/>
    <d v="2021-01-14T00:00:00"/>
    <n v="121577"/>
    <n v="87980"/>
    <n v="17343"/>
    <n v="150"/>
    <n v="17131"/>
    <n v="81268"/>
  </r>
  <r>
    <x v="18"/>
    <x v="18"/>
    <s v="Lakshadweep"/>
    <s v="Lakshadweep"/>
    <n v="64473"/>
    <d v="2021-10-31T00:00:00"/>
    <n v="55129"/>
    <n v="45951"/>
    <n v="10365"/>
    <n v="51"/>
    <n v="10270"/>
    <n v="268723"/>
  </r>
  <r>
    <x v="19"/>
    <x v="19"/>
    <s v="Alirajpur"/>
    <s v="Alirajpur"/>
    <n v="728677"/>
    <m/>
    <n v="369571"/>
    <n v="114601"/>
    <n v="3505"/>
    <n v="48"/>
    <n v="3453"/>
    <n v="358804"/>
  </r>
  <r>
    <x v="19"/>
    <x v="19"/>
    <s v="Anuppur"/>
    <s v="Anuppur"/>
    <n v="749521"/>
    <d v="2020-09-19T00:00:00"/>
    <n v="481238"/>
    <n v="164712"/>
    <n v="9238"/>
    <n v="89"/>
    <n v="9140"/>
    <n v="8043"/>
  </r>
  <r>
    <x v="19"/>
    <x v="19"/>
    <s v="Ashoknagar"/>
    <s v="Ashoknagar"/>
    <n v="844979"/>
    <d v="2021-01-31T00:00:00"/>
    <n v="550087"/>
    <n v="186066"/>
    <n v="3670"/>
    <n v="57"/>
    <n v="3613"/>
    <n v="57627"/>
  </r>
  <r>
    <x v="19"/>
    <x v="19"/>
    <s v="Balaghat"/>
    <s v="Balaghat"/>
    <n v="1701156"/>
    <d v="2020-08-19T00:00:00"/>
    <n v="1278183"/>
    <n v="549643"/>
    <n v="9100"/>
    <n v="64"/>
    <n v="9017"/>
    <n v="14204"/>
  </r>
  <r>
    <x v="19"/>
    <x v="19"/>
    <s v="Barwani"/>
    <s v="Barwani"/>
    <n v="1385659"/>
    <d v="2020-11-19T00:00:00"/>
    <n v="788872"/>
    <n v="225336"/>
    <n v="8366"/>
    <n v="90"/>
    <n v="8267"/>
    <n v="45771"/>
  </r>
  <r>
    <x v="19"/>
    <x v="19"/>
    <s v="Betul"/>
    <s v="Betul"/>
    <n v="1575247"/>
    <d v="2021-01-31T00:00:00"/>
    <n v="1042931"/>
    <n v="343674"/>
    <n v="12905"/>
    <n v="277"/>
    <n v="12590"/>
    <n v="74488"/>
  </r>
  <r>
    <x v="19"/>
    <x v="19"/>
    <s v="Bhind"/>
    <s v="Bhind"/>
    <n v="1703562"/>
    <d v="2020-11-16T00:00:00"/>
    <n v="1034374"/>
    <n v="351065"/>
    <n v="2995"/>
    <n v="32"/>
    <n v="2960"/>
    <n v="45892"/>
  </r>
  <r>
    <x v="19"/>
    <x v="19"/>
    <s v="Bhopal"/>
    <s v="Bhopal"/>
    <n v="2368145"/>
    <d v="2020-09-19T00:00:00"/>
    <n v="2012966"/>
    <n v="1168682"/>
    <n v="123552"/>
    <n v="972"/>
    <n v="122121"/>
    <n v="306942"/>
  </r>
  <r>
    <x v="19"/>
    <x v="19"/>
    <s v="Burhanpur"/>
    <s v="Burhanpur"/>
    <n v="756993"/>
    <d v="2020-08-18T00:00:00"/>
    <n v="493618"/>
    <n v="220909"/>
    <n v="2568"/>
    <n v="39"/>
    <n v="2529"/>
    <n v="14324"/>
  </r>
  <r>
    <x v="19"/>
    <x v="19"/>
    <s v="Chhatarpur"/>
    <s v="Chhatarpur"/>
    <n v="1762857"/>
    <d v="2020-12-09T00:00:00"/>
    <n v="1093616"/>
    <n v="336309"/>
    <n v="7609"/>
    <n v="91"/>
    <n v="7506"/>
    <n v="54322"/>
  </r>
  <r>
    <x v="19"/>
    <x v="19"/>
    <s v="Chhindwara"/>
    <s v="Chhindwara"/>
    <n v="2090306"/>
    <d v="2021-01-31T00:00:00"/>
    <n v="1624355"/>
    <n v="591843"/>
    <n v="6734"/>
    <n v="120"/>
    <n v="6612"/>
    <n v="82457"/>
  </r>
  <r>
    <x v="19"/>
    <x v="19"/>
    <s v="Damoh"/>
    <s v="Damoh"/>
    <n v="1263703"/>
    <d v="2020-09-19T00:00:00"/>
    <n v="844557"/>
    <n v="326505"/>
    <n v="8120"/>
    <n v="186"/>
    <n v="7841"/>
    <n v="20624"/>
  </r>
  <r>
    <x v="19"/>
    <x v="19"/>
    <s v="Datia"/>
    <s v="Datia"/>
    <n v="786375"/>
    <d v="2020-12-04T00:00:00"/>
    <n v="560238"/>
    <n v="296233"/>
    <n v="6959"/>
    <n v="78"/>
    <n v="6874"/>
    <n v="43801"/>
  </r>
  <r>
    <x v="19"/>
    <x v="19"/>
    <s v="Dewas"/>
    <s v="Dewas"/>
    <n v="1563107"/>
    <d v="2021-01-31T00:00:00"/>
    <n v="1005266"/>
    <n v="477219"/>
    <n v="7723"/>
    <n v="51"/>
    <n v="7672"/>
    <n v="100016"/>
  </r>
  <r>
    <x v="19"/>
    <x v="19"/>
    <s v="Dhar"/>
    <s v="Dhar"/>
    <n v="2184672"/>
    <d v="2020-12-02T00:00:00"/>
    <n v="1371226"/>
    <n v="536214"/>
    <n v="12572"/>
    <n v="130"/>
    <n v="12388"/>
    <n v="68883"/>
  </r>
  <r>
    <x v="19"/>
    <x v="19"/>
    <s v="Dindori"/>
    <s v="Dindori"/>
    <n v="704218"/>
    <d v="2020-07-08T00:00:00"/>
    <n v="481366"/>
    <n v="186341"/>
    <n v="4623"/>
    <n v="29"/>
    <n v="4588"/>
    <n v="5868"/>
  </r>
  <r>
    <x v="19"/>
    <x v="19"/>
    <s v="Guna"/>
    <s v="Guna"/>
    <n v="1240938"/>
    <d v="2020-12-04T00:00:00"/>
    <n v="821399"/>
    <n v="284155"/>
    <n v="5132"/>
    <n v="44"/>
    <n v="5085"/>
    <n v="42795"/>
  </r>
  <r>
    <x v="19"/>
    <x v="19"/>
    <s v="Gwalior"/>
    <s v="Gwalior"/>
    <n v="2030543"/>
    <d v="2020-12-04T00:00:00"/>
    <n v="1452149"/>
    <n v="730150"/>
    <n v="53106"/>
    <n v="633"/>
    <n v="52427"/>
    <n v="233249"/>
  </r>
  <r>
    <x v="19"/>
    <x v="19"/>
    <s v="Harda"/>
    <s v="Harda"/>
    <n v="570302"/>
    <d v="2020-12-02T00:00:00"/>
    <n v="394641"/>
    <n v="159293"/>
    <n v="5055"/>
    <n v="96"/>
    <n v="4954"/>
    <n v="39235"/>
  </r>
  <r>
    <x v="19"/>
    <x v="19"/>
    <s v="Hoshangabad"/>
    <s v="Hoshangabad"/>
    <n v="1240975"/>
    <d v="2020-12-04T00:00:00"/>
    <n v="865566"/>
    <n v="369945"/>
    <n v="10688"/>
    <n v="99"/>
    <n v="10570"/>
    <n v="51638"/>
  </r>
  <r>
    <x v="19"/>
    <x v="19"/>
    <s v="Indore"/>
    <s v="Indore"/>
    <n v="3272335"/>
    <d v="2021-01-31T00:00:00"/>
    <n v="2951024"/>
    <n v="1728945"/>
    <n v="153230"/>
    <n v="1391"/>
    <n v="151410"/>
    <n v="856881"/>
  </r>
  <r>
    <x v="19"/>
    <x v="19"/>
    <s v="Jabalpur"/>
    <s v="Jabalpur"/>
    <n v="2460714"/>
    <d v="2021-02-01T00:00:00"/>
    <n v="1957070"/>
    <n v="1099359"/>
    <n v="50779"/>
    <n v="670"/>
    <n v="49896"/>
    <n v="319312"/>
  </r>
  <r>
    <x v="19"/>
    <x v="19"/>
    <s v="Jhabua"/>
    <s v="Jhabua"/>
    <n v="1024091"/>
    <d v="2020-12-04T00:00:00"/>
    <n v="607542"/>
    <n v="185320"/>
    <n v="7691"/>
    <n v="64"/>
    <n v="7619"/>
    <n v="55991"/>
  </r>
  <r>
    <x v="19"/>
    <x v="19"/>
    <s v="Katni"/>
    <s v="Katni"/>
    <n v="1291684"/>
    <d v="2020-12-18T00:00:00"/>
    <n v="865274"/>
    <n v="306259"/>
    <n v="9366"/>
    <n v="120"/>
    <n v="9242"/>
    <n v="61511"/>
  </r>
  <r>
    <x v="19"/>
    <x v="19"/>
    <s v="Khandwa"/>
    <s v="Khandwa"/>
    <n v="1309443"/>
    <d v="2020-08-24T00:00:00"/>
    <n v="862885"/>
    <n v="310248"/>
    <n v="4044"/>
    <n v="94"/>
    <n v="3946"/>
    <n v="19112"/>
  </r>
  <r>
    <x v="19"/>
    <x v="19"/>
    <s v="Khargone"/>
    <s v="Khargone"/>
    <n v="1872413"/>
    <d v="2020-09-19T00:00:00"/>
    <n v="1147444"/>
    <n v="411114"/>
    <n v="13970"/>
    <n v="239"/>
    <n v="13716"/>
    <n v="45398"/>
  </r>
  <r>
    <x v="19"/>
    <x v="19"/>
    <s v="Mandla"/>
    <s v="Mandla"/>
    <n v="1053522"/>
    <m/>
    <n v="684882"/>
    <n v="246724"/>
    <n v="5188"/>
    <n v="25"/>
    <n v="5159"/>
    <n v="518819"/>
  </r>
  <r>
    <x v="19"/>
    <x v="19"/>
    <s v="Mandsaur"/>
    <s v="Mandsaur"/>
    <n v="1339832"/>
    <d v="2020-12-04T00:00:00"/>
    <n v="948065"/>
    <n v="330902"/>
    <n v="8637"/>
    <n v="84"/>
    <n v="8552"/>
    <n v="57051"/>
  </r>
  <r>
    <x v="19"/>
    <x v="19"/>
    <s v="Morena"/>
    <s v="Morena"/>
    <n v="1965137"/>
    <d v="2021-02-01T00:00:00"/>
    <n v="1295658"/>
    <n v="582833"/>
    <n v="8236"/>
    <n v="95"/>
    <n v="8135"/>
    <n v="95085"/>
  </r>
  <r>
    <x v="19"/>
    <x v="19"/>
    <s v="Narsinghpur"/>
    <s v="Narsinghpur"/>
    <n v="1092141"/>
    <d v="2021-01-30T00:00:00"/>
    <n v="803225"/>
    <n v="318284"/>
    <n v="11209"/>
    <n v="81"/>
    <n v="11115"/>
    <n v="96204"/>
  </r>
  <r>
    <x v="19"/>
    <x v="19"/>
    <s v="Neemuch"/>
    <s v="Neemuch"/>
    <n v="825958"/>
    <d v="2020-12-04T00:00:00"/>
    <n v="579489"/>
    <n v="229183"/>
    <n v="7926"/>
    <n v="84"/>
    <n v="7828"/>
    <n v="61255"/>
  </r>
  <r>
    <x v="19"/>
    <x v="19"/>
    <s v="Niwari"/>
    <s v="Niwari"/>
    <n v="46069"/>
    <d v="2020-11-29T00:00:00"/>
    <n v="0"/>
    <n v="0"/>
    <n v="3715"/>
    <n v="48"/>
    <n v="3654"/>
    <n v="24431"/>
  </r>
  <r>
    <x v="19"/>
    <x v="19"/>
    <s v="Panna"/>
    <s v="Panna"/>
    <n v="1016028"/>
    <m/>
    <n v="600823"/>
    <n v="168120"/>
    <n v="7331"/>
    <n v="63"/>
    <n v="7250"/>
    <n v="501519"/>
  </r>
  <r>
    <x v="19"/>
    <x v="19"/>
    <s v="Raisen"/>
    <s v="Raisen"/>
    <n v="1331699"/>
    <d v="2020-11-29T00:00:00"/>
    <n v="885585"/>
    <n v="333022"/>
    <n v="9238"/>
    <n v="194"/>
    <n v="9030"/>
    <n v="48962"/>
  </r>
  <r>
    <x v="19"/>
    <x v="19"/>
    <s v="Rajgarh"/>
    <s v="Rajgarh"/>
    <n v="1546541"/>
    <d v="2020-12-04T00:00:00"/>
    <n v="1025584"/>
    <n v="450099"/>
    <n v="8729"/>
    <n v="172"/>
    <n v="8490"/>
    <n v="50968"/>
  </r>
  <r>
    <x v="19"/>
    <x v="19"/>
    <s v="Ratlam"/>
    <s v="Ratlam"/>
    <n v="1454483"/>
    <d v="2020-11-29T00:00:00"/>
    <n v="1026416"/>
    <n v="457972"/>
    <n v="17860"/>
    <n v="385"/>
    <n v="17438"/>
    <n v="60666"/>
  </r>
  <r>
    <x v="19"/>
    <x v="19"/>
    <s v="Rewa"/>
    <s v="Rewa"/>
    <n v="2363744"/>
    <d v="2020-08-18T00:00:00"/>
    <n v="1639826"/>
    <n v="674779"/>
    <n v="16433"/>
    <n v="155"/>
    <n v="16270"/>
    <n v="30906"/>
  </r>
  <r>
    <x v="19"/>
    <x v="19"/>
    <s v="Sagar"/>
    <s v="Sagar"/>
    <n v="2378295"/>
    <d v="2020-09-19T00:00:00"/>
    <n v="1563245"/>
    <n v="760746"/>
    <n v="16622"/>
    <n v="390"/>
    <n v="16154"/>
    <n v="73112"/>
  </r>
  <r>
    <x v="19"/>
    <x v="19"/>
    <s v="Satna"/>
    <s v="Satna"/>
    <n v="2228619"/>
    <d v="2020-09-19T00:00:00"/>
    <n v="1532585"/>
    <n v="481540"/>
    <n v="11965"/>
    <n v="133"/>
    <n v="11829"/>
    <n v="34141"/>
  </r>
  <r>
    <x v="19"/>
    <x v="19"/>
    <s v="Sehore"/>
    <s v="Sehore"/>
    <n v="1311008"/>
    <d v="2020-11-29T00:00:00"/>
    <n v="909045"/>
    <n v="396375"/>
    <n v="10136"/>
    <n v="73"/>
    <n v="10057"/>
    <n v="50129"/>
  </r>
  <r>
    <x v="19"/>
    <x v="19"/>
    <s v="Seoni"/>
    <s v="Seoni"/>
    <n v="1378876"/>
    <d v="2020-09-19T00:00:00"/>
    <n v="945564"/>
    <n v="341871"/>
    <n v="6775"/>
    <n v="28"/>
    <n v="6739"/>
    <n v="18411"/>
  </r>
  <r>
    <x v="19"/>
    <x v="19"/>
    <s v="Shahdol"/>
    <s v="Shahdol"/>
    <n v="1064989"/>
    <d v="2020-09-19T00:00:00"/>
    <n v="723227"/>
    <n v="337272"/>
    <n v="10085"/>
    <n v="118"/>
    <n v="9958"/>
    <n v="23219"/>
  </r>
  <r>
    <x v="19"/>
    <x v="19"/>
    <s v="Shajapur"/>
    <s v="Shajapur"/>
    <n v="1512353"/>
    <d v="2021-02-01T00:00:00"/>
    <n v="620316"/>
    <n v="278912"/>
    <n v="6349"/>
    <n v="74"/>
    <n v="6273"/>
    <n v="59979"/>
  </r>
  <r>
    <x v="19"/>
    <x v="19"/>
    <s v="Sheopur"/>
    <s v="Sheopur"/>
    <n v="687952"/>
    <d v="2020-11-29T00:00:00"/>
    <n v="413195"/>
    <n v="140296"/>
    <n v="4000"/>
    <n v="78"/>
    <n v="3919"/>
    <n v="33449"/>
  </r>
  <r>
    <x v="19"/>
    <x v="19"/>
    <s v="Shivpuri"/>
    <s v="Shivpuri"/>
    <n v="1725818"/>
    <d v="2020-11-19T00:00:00"/>
    <n v="1109976"/>
    <n v="391707"/>
    <n v="12398"/>
    <n v="125"/>
    <n v="12261"/>
    <n v="53469"/>
  </r>
  <r>
    <x v="19"/>
    <x v="19"/>
    <s v="Sidhi"/>
    <s v="Sidhi"/>
    <n v="1126515"/>
    <d v="2020-07-26T00:00:00"/>
    <n v="679862"/>
    <n v="226632"/>
    <n v="9219"/>
    <n v="87"/>
    <n v="9132"/>
    <n v="9269"/>
  </r>
  <r>
    <x v="19"/>
    <x v="19"/>
    <s v="Singrauli"/>
    <s v="Singrauli"/>
    <n v="1178132"/>
    <m/>
    <n v="740335"/>
    <n v="224966"/>
    <n v="8801"/>
    <n v="82"/>
    <n v="8706"/>
    <n v="581685"/>
  </r>
  <r>
    <x v="19"/>
    <x v="19"/>
    <s v="Tikamgarh"/>
    <s v="Tikamgarh"/>
    <n v="1444920"/>
    <d v="2020-11-29T00:00:00"/>
    <n v="919592"/>
    <n v="293885"/>
    <n v="6863"/>
    <n v="114"/>
    <n v="6742"/>
    <n v="46442"/>
  </r>
  <r>
    <x v="19"/>
    <x v="19"/>
    <s v="Ujjain"/>
    <s v="Ujjain"/>
    <n v="1986864"/>
    <d v="2020-09-19T00:00:00"/>
    <n v="1452247"/>
    <n v="836514"/>
    <n v="18903"/>
    <n v="172"/>
    <n v="18720"/>
    <n v="41082"/>
  </r>
  <r>
    <x v="19"/>
    <x v="19"/>
    <s v="Umaria"/>
    <s v="Umaria"/>
    <n v="643579"/>
    <d v="2020-11-19T00:00:00"/>
    <n v="455492"/>
    <n v="196492"/>
    <n v="6294"/>
    <n v="63"/>
    <n v="6224"/>
    <n v="57958"/>
  </r>
  <r>
    <x v="19"/>
    <x v="19"/>
    <s v="Vidisha"/>
    <s v="Vidisha"/>
    <n v="1458212"/>
    <d v="2020-12-04T00:00:00"/>
    <n v="975291"/>
    <n v="349024"/>
    <n v="11922"/>
    <n v="237"/>
    <n v="11677"/>
    <n v="71896"/>
  </r>
  <r>
    <x v="20"/>
    <x v="20"/>
    <s v="Ahmednagar"/>
    <s v="Ahmednagar"/>
    <n v="4543083"/>
    <d v="2020-07-19T00:00:00"/>
    <n v="2468837"/>
    <n v="881402"/>
    <n v="339457"/>
    <n v="7043"/>
    <n v="330122"/>
    <n v="180805"/>
  </r>
  <r>
    <x v="20"/>
    <x v="20"/>
    <s v="Akola"/>
    <s v="Akola"/>
    <n v="1818617"/>
    <m/>
    <n v="760099"/>
    <n v="357931"/>
    <n v="58764"/>
    <n v="1425"/>
    <n v="57318"/>
    <n v="920504"/>
  </r>
  <r>
    <x v="20"/>
    <x v="20"/>
    <s v="Amravati"/>
    <s v="Amravati"/>
    <n v="2887826"/>
    <m/>
    <n v="1241168"/>
    <n v="548807"/>
    <n v="96231"/>
    <n v="1594"/>
    <n v="94618"/>
    <n v="1463150"/>
  </r>
  <r>
    <x v="20"/>
    <x v="20"/>
    <s v="Aurangabad"/>
    <s v="Aurangabad"/>
    <n v="3695928"/>
    <d v="2020-05-30T00:00:00"/>
    <n v="1772420"/>
    <n v="723304"/>
    <n v="155331"/>
    <n v="4251"/>
    <n v="150615"/>
    <n v="89465"/>
  </r>
  <r>
    <x v="20"/>
    <x v="20"/>
    <s v="Beed"/>
    <s v="Beed"/>
    <n v="2585962"/>
    <d v="2020-10-11T00:00:00"/>
    <n v="1145382"/>
    <n v="485615"/>
    <n v="103749"/>
    <n v="2806"/>
    <n v="100803"/>
    <n v="163362"/>
  </r>
  <r>
    <x v="20"/>
    <x v="20"/>
    <s v="Bhandara"/>
    <s v="Bhandara"/>
    <n v="1198810"/>
    <d v="2020-10-11T00:00:00"/>
    <n v="825867"/>
    <n v="421585"/>
    <n v="60080"/>
    <n v="1123"/>
    <n v="58945"/>
    <n v="84235"/>
  </r>
  <r>
    <x v="20"/>
    <x v="20"/>
    <s v="Buldhana"/>
    <s v="Buldhana"/>
    <n v="2588039"/>
    <d v="2021-01-30T00:00:00"/>
    <n v="1136679"/>
    <n v="512944"/>
    <n v="85520"/>
    <n v="797"/>
    <n v="84710"/>
    <n v="158634"/>
  </r>
  <r>
    <x v="20"/>
    <x v="20"/>
    <s v="Chandrapur"/>
    <s v="Chandrapur"/>
    <n v="2194262"/>
    <d v="2021-01-30T00:00:00"/>
    <n v="1335017"/>
    <n v="458690"/>
    <n v="88968"/>
    <n v="1560"/>
    <n v="87387"/>
    <n v="244293"/>
  </r>
  <r>
    <x v="20"/>
    <x v="20"/>
    <s v="Dhule"/>
    <s v="Dhule"/>
    <n v="2048781"/>
    <d v="2020-10-11T00:00:00"/>
    <n v="1007007"/>
    <n v="476051"/>
    <n v="46172"/>
    <n v="654"/>
    <n v="45501"/>
    <n v="113178"/>
  </r>
  <r>
    <x v="20"/>
    <x v="20"/>
    <s v="Gadchiroli"/>
    <s v="Gadchiroli"/>
    <n v="1071795"/>
    <d v="2020-07-23T00:00:00"/>
    <n v="540319"/>
    <n v="231208"/>
    <n v="30440"/>
    <n v="669"/>
    <n v="29735"/>
    <n v="27213"/>
  </r>
  <r>
    <x v="20"/>
    <x v="20"/>
    <s v="Gondia"/>
    <s v="Gondia"/>
    <n v="1322331"/>
    <d v="2021-01-29T00:00:00"/>
    <n v="888961"/>
    <n v="469980"/>
    <n v="40519"/>
    <n v="569"/>
    <n v="39941"/>
    <n v="150405"/>
  </r>
  <r>
    <x v="20"/>
    <x v="20"/>
    <s v="Hingoli"/>
    <s v="Hingoli"/>
    <n v="1178973"/>
    <d v="2020-08-03T00:00:00"/>
    <n v="537442"/>
    <n v="201000"/>
    <n v="18475"/>
    <n v="506"/>
    <n v="17949"/>
    <n v="16034"/>
  </r>
  <r>
    <x v="20"/>
    <x v="20"/>
    <s v="Jalgaon"/>
    <s v="Jalgaon"/>
    <n v="4224442"/>
    <d v="2021-01-30T00:00:00"/>
    <n v="2085101"/>
    <n v="699544"/>
    <n v="139934"/>
    <n v="2714"/>
    <n v="137178"/>
    <n v="499165"/>
  </r>
  <r>
    <x v="20"/>
    <x v="20"/>
    <s v="Jalna"/>
    <s v="Jalna"/>
    <n v="1958483"/>
    <d v="2021-01-30T00:00:00"/>
    <n v="1081253"/>
    <n v="413822"/>
    <n v="60615"/>
    <n v="1209"/>
    <n v="59382"/>
    <n v="147354"/>
  </r>
  <r>
    <x v="20"/>
    <x v="20"/>
    <s v="Kolhapur"/>
    <s v="Kolhapur"/>
    <n v="3874015"/>
    <m/>
    <n v="2536731"/>
    <n v="1043329"/>
    <n v="206671"/>
    <n v="5847"/>
    <n v="200699"/>
    <n v="2001602"/>
  </r>
  <r>
    <x v="20"/>
    <x v="20"/>
    <s v="Latur"/>
    <s v="Latur"/>
    <n v="2455543"/>
    <m/>
    <n v="1182476"/>
    <n v="507616"/>
    <n v="92133"/>
    <n v="2437"/>
    <n v="89608"/>
    <n v="1249282"/>
  </r>
  <r>
    <x v="20"/>
    <x v="20"/>
    <s v="Mumbai"/>
    <s v="Mumbai"/>
    <n v="12442373"/>
    <d v="2021-01-29T00:00:00"/>
    <n v="9115615"/>
    <n v="5564204"/>
    <n v="756749"/>
    <n v="16247"/>
    <n v="733318"/>
    <n v="3168087"/>
  </r>
  <r>
    <x v="20"/>
    <x v="20"/>
    <s v="Nagpur"/>
    <s v="Nagpur"/>
    <n v="4653171"/>
    <d v="2020-10-18T00:00:00"/>
    <n v="3006439"/>
    <n v="1460890"/>
    <n v="493607"/>
    <n v="9128"/>
    <n v="484334"/>
    <n v="628886"/>
  </r>
  <r>
    <x v="20"/>
    <x v="20"/>
    <s v="Nanded"/>
    <s v="Nanded"/>
    <n v="3356566"/>
    <d v="2020-11-03T00:00:00"/>
    <n v="1560558"/>
    <n v="560812"/>
    <n v="90409"/>
    <n v="2658"/>
    <n v="87721"/>
    <n v="162523"/>
  </r>
  <r>
    <x v="20"/>
    <x v="20"/>
    <s v="Nandurbar"/>
    <s v="Nandurbar"/>
    <n v="1646177"/>
    <d v="2020-12-12T00:00:00"/>
    <n v="723850"/>
    <n v="342054"/>
    <n v="40006"/>
    <n v="948"/>
    <n v="39054"/>
    <n v="57743"/>
  </r>
  <r>
    <x v="20"/>
    <x v="20"/>
    <s v="Nashik"/>
    <s v="Nashik"/>
    <n v="6109052"/>
    <d v="2021-01-30T00:00:00"/>
    <n v="3471046"/>
    <n v="1299122"/>
    <n v="410681"/>
    <n v="8679"/>
    <n v="401418"/>
    <n v="703737"/>
  </r>
  <r>
    <x v="20"/>
    <x v="20"/>
    <s v="Osmanabad"/>
    <s v="Osmanabad"/>
    <n v="1660311"/>
    <d v="2021-01-07T00:00:00"/>
    <n v="803192"/>
    <n v="308210"/>
    <n v="67828"/>
    <n v="1963"/>
    <n v="65577"/>
    <n v="143364"/>
  </r>
  <r>
    <x v="20"/>
    <x v="20"/>
    <s v="Palghar"/>
    <s v="Palghar"/>
    <n v="2990116"/>
    <d v="2021-01-30T00:00:00"/>
    <n v="1869199"/>
    <n v="678741"/>
    <n v="138013"/>
    <n v="3282"/>
    <n v="134309"/>
    <n v="388730"/>
  </r>
  <r>
    <x v="20"/>
    <x v="20"/>
    <s v="Parbhani"/>
    <s v="Parbhani"/>
    <n v="1835982"/>
    <d v="2021-01-30T00:00:00"/>
    <n v="905874"/>
    <n v="378183"/>
    <n v="52362"/>
    <n v="1233"/>
    <n v="51078"/>
    <n v="137118"/>
  </r>
  <r>
    <x v="20"/>
    <x v="20"/>
    <s v="Pune"/>
    <s v="Pune"/>
    <n v="9426959"/>
    <d v="2021-01-12T00:00:00"/>
    <n v="7843130"/>
    <n v="4264808"/>
    <n v="1154776"/>
    <n v="19594"/>
    <n v="1131401"/>
    <n v="674515"/>
  </r>
  <r>
    <x v="20"/>
    <x v="20"/>
    <s v="Raigad"/>
    <s v="Raigad"/>
    <n v="2635394"/>
    <d v="2021-01-28T00:00:00"/>
    <n v="1859507"/>
    <n v="774913"/>
    <n v="195958"/>
    <n v="4551"/>
    <n v="190759"/>
    <n v="402067"/>
  </r>
  <r>
    <x v="20"/>
    <x v="20"/>
    <s v="Ratnagiri"/>
    <s v="Ratnagiri"/>
    <n v="1612672"/>
    <m/>
    <n v="920151"/>
    <n v="388703"/>
    <n v="78950"/>
    <n v="2478"/>
    <n v="76292"/>
    <n v="829684"/>
  </r>
  <r>
    <x v="20"/>
    <x v="20"/>
    <s v="Sangli"/>
    <s v="Sangli"/>
    <n v="2820575"/>
    <m/>
    <n v="1810980"/>
    <n v="802877"/>
    <n v="209771"/>
    <n v="5613"/>
    <n v="203673"/>
    <n v="1486967"/>
  </r>
  <r>
    <x v="20"/>
    <x v="20"/>
    <s v="Satara"/>
    <s v="Satara"/>
    <n v="3003922"/>
    <d v="2021-01-30T00:00:00"/>
    <n v="1963730"/>
    <n v="865197"/>
    <n v="250414"/>
    <n v="6428"/>
    <n v="243482"/>
    <n v="437949"/>
  </r>
  <r>
    <x v="20"/>
    <x v="20"/>
    <s v="Sindhudurg"/>
    <s v="Sindhudurg"/>
    <n v="848868"/>
    <m/>
    <n v="524896"/>
    <n v="279051"/>
    <n v="52783"/>
    <n v="1434"/>
    <n v="50987"/>
    <n v="442336"/>
  </r>
  <r>
    <x v="20"/>
    <x v="20"/>
    <s v="Solapur"/>
    <s v="Solapur"/>
    <n v="4315527"/>
    <d v="2021-01-30T00:00:00"/>
    <n v="2242339"/>
    <n v="690069"/>
    <n v="210466"/>
    <n v="5551"/>
    <n v="204364"/>
    <n v="734499"/>
  </r>
  <r>
    <x v="20"/>
    <x v="20"/>
    <s v="Thane"/>
    <s v="Thane"/>
    <n v="11060148"/>
    <d v="2020-11-04T00:00:00"/>
    <n v="5484839"/>
    <n v="2751182"/>
    <n v="610128"/>
    <n v="11462"/>
    <n v="597141"/>
    <n v="1534689"/>
  </r>
  <r>
    <x v="20"/>
    <x v="20"/>
    <s v="Wardha"/>
    <s v="Wardha"/>
    <n v="1296157"/>
    <d v="2020-10-31T00:00:00"/>
    <n v="755863"/>
    <n v="314899"/>
    <n v="57344"/>
    <n v="1217"/>
    <n v="55956"/>
    <n v="81037"/>
  </r>
  <r>
    <x v="20"/>
    <x v="20"/>
    <s v="Washim"/>
    <s v="Washim"/>
    <n v="1196714"/>
    <m/>
    <n v="579042"/>
    <n v="321710"/>
    <n v="41663"/>
    <n v="637"/>
    <n v="41020"/>
    <n v="607221"/>
  </r>
  <r>
    <x v="20"/>
    <x v="20"/>
    <s v="Yavatmal"/>
    <s v="Yavatmal"/>
    <n v="2775457"/>
    <d v="2021-01-29T00:00:00"/>
    <n v="1211321"/>
    <n v="496306"/>
    <n v="75967"/>
    <n v="1798"/>
    <n v="74159"/>
    <n v="179534"/>
  </r>
  <r>
    <x v="21"/>
    <x v="21"/>
    <s v="Bishnupur"/>
    <s v="Bishnupur"/>
    <n v="240363"/>
    <m/>
    <n v="128902"/>
    <n v="64791"/>
    <n v="0"/>
    <n v="0"/>
    <n v="0"/>
    <n v="117777"/>
  </r>
  <r>
    <x v="21"/>
    <x v="21"/>
    <s v="Chandel"/>
    <s v="Chandel"/>
    <n v="144028"/>
    <m/>
    <n v="26634"/>
    <n v="15197"/>
    <n v="0"/>
    <n v="0"/>
    <n v="0"/>
    <n v="70573"/>
  </r>
  <r>
    <x v="21"/>
    <x v="21"/>
    <s v="Churachandpur"/>
    <s v="Churachandpur"/>
    <n v="271274"/>
    <d v="2020-09-23T00:00:00"/>
    <n v="104247"/>
    <n v="62208"/>
    <n v="0"/>
    <n v="0"/>
    <n v="0"/>
    <n v="13542"/>
  </r>
  <r>
    <x v="21"/>
    <x v="21"/>
    <s v="Imphal East"/>
    <s v="Imphal East"/>
    <n v="452661"/>
    <m/>
    <n v="251626"/>
    <n v="148953"/>
    <n v="0"/>
    <n v="0"/>
    <n v="0"/>
    <n v="221803"/>
  </r>
  <r>
    <x v="21"/>
    <x v="21"/>
    <s v="Imphal West"/>
    <s v="Imphal West"/>
    <n v="514683"/>
    <m/>
    <n v="308782"/>
    <n v="199404"/>
    <n v="0"/>
    <n v="0"/>
    <n v="0"/>
    <n v="252194"/>
  </r>
  <r>
    <x v="21"/>
    <x v="21"/>
    <s v="Jiribam"/>
    <s v="Jiribam"/>
    <n v="43818"/>
    <m/>
    <n v="27911"/>
    <n v="17262"/>
    <n v="0"/>
    <n v="0"/>
    <n v="0"/>
    <n v="21470"/>
  </r>
  <r>
    <x v="21"/>
    <x v="21"/>
    <s v="Kakching"/>
    <s v="Kakching"/>
    <n v="135481"/>
    <m/>
    <n v="84702"/>
    <n v="49653"/>
    <n v="0"/>
    <n v="0"/>
    <n v="0"/>
    <n v="66385"/>
  </r>
  <r>
    <x v="21"/>
    <x v="21"/>
    <s v="Kamjong"/>
    <s v="Kamjong"/>
    <n v="45616"/>
    <m/>
    <n v="10502"/>
    <n v="5370"/>
    <n v="0"/>
    <n v="0"/>
    <n v="0"/>
    <n v="22351"/>
  </r>
  <r>
    <x v="21"/>
    <x v="21"/>
    <s v="Pherzawl"/>
    <s v="Pherzawl"/>
    <n v="47250"/>
    <m/>
    <n v="12417"/>
    <n v="9888"/>
    <n v="0"/>
    <n v="0"/>
    <n v="0"/>
    <n v="23152"/>
  </r>
  <r>
    <x v="21"/>
    <x v="21"/>
    <s v="Senapati"/>
    <s v="Senapati"/>
    <n v="354772"/>
    <m/>
    <n v="28247"/>
    <n v="18288"/>
    <n v="0"/>
    <n v="0"/>
    <n v="0"/>
    <n v="173838"/>
  </r>
  <r>
    <x v="21"/>
    <x v="21"/>
    <s v="Tamenglong"/>
    <s v="Tamenglong"/>
    <n v="140143"/>
    <m/>
    <n v="19931"/>
    <n v="10361"/>
    <n v="0"/>
    <n v="0"/>
    <n v="0"/>
    <n v="68670"/>
  </r>
  <r>
    <x v="21"/>
    <x v="21"/>
    <s v="Thoubal"/>
    <s v="Thoubal"/>
    <n v="420517"/>
    <m/>
    <n v="141308"/>
    <n v="62279"/>
    <n v="0"/>
    <n v="0"/>
    <n v="0"/>
    <n v="206053"/>
  </r>
  <r>
    <x v="21"/>
    <x v="21"/>
    <s v="Ukhrul"/>
    <s v="Ukhrul"/>
    <n v="183115"/>
    <m/>
    <n v="22193"/>
    <n v="14759"/>
    <n v="0"/>
    <n v="0"/>
    <n v="0"/>
    <n v="89726"/>
  </r>
  <r>
    <x v="22"/>
    <x v="22"/>
    <s v="East Garo Hills"/>
    <s v="East Garo Hills"/>
    <n v="317618"/>
    <m/>
    <n v="47655"/>
    <n v="20648"/>
    <n v="1867"/>
    <n v="13"/>
    <n v="1844"/>
    <n v="156566"/>
  </r>
  <r>
    <x v="22"/>
    <x v="22"/>
    <s v="East Jaintia Hills"/>
    <s v="East Jaintia Hills"/>
    <n v="122436"/>
    <m/>
    <n v="64432"/>
    <n v="33259"/>
    <n v="2430"/>
    <n v="31"/>
    <n v="2395"/>
    <n v="61208"/>
  </r>
  <r>
    <x v="22"/>
    <x v="22"/>
    <s v="East Khasi Hills"/>
    <s v="East Khasi Hills"/>
    <n v="824059"/>
    <m/>
    <n v="318381"/>
    <n v="225526"/>
    <n v="41025"/>
    <n v="987"/>
    <n v="39754"/>
    <n v="424301"/>
  </r>
  <r>
    <x v="22"/>
    <x v="22"/>
    <s v="North Garo Hills"/>
    <s v="North Garo Hills"/>
    <n v="118325"/>
    <m/>
    <n v="62675"/>
    <n v="28288"/>
    <n v="1685"/>
    <n v="8"/>
    <n v="1674"/>
    <n v="58821"/>
  </r>
  <r>
    <x v="22"/>
    <x v="22"/>
    <s v="Ribhoi"/>
    <s v="Ribhoi"/>
    <n v="258380"/>
    <m/>
    <n v="92049"/>
    <n v="48460"/>
    <n v="9697"/>
    <n v="89"/>
    <n v="9584"/>
    <n v="131454"/>
  </r>
  <r>
    <x v="22"/>
    <x v="22"/>
    <s v="South Garo Hills"/>
    <s v="South Garo Hills"/>
    <n v="142574"/>
    <m/>
    <n v="40103"/>
    <n v="18937"/>
    <n v="1216"/>
    <n v="12"/>
    <n v="1203"/>
    <n v="70469"/>
  </r>
  <r>
    <x v="22"/>
    <x v="22"/>
    <s v="South West Garo Hills"/>
    <s v="South West Garo Hills"/>
    <n v="172495"/>
    <m/>
    <n v="73397"/>
    <n v="39210"/>
    <n v="1872"/>
    <n v="17"/>
    <n v="1852"/>
    <n v="85458"/>
  </r>
  <r>
    <x v="22"/>
    <x v="22"/>
    <s v="South West Khasi Hills"/>
    <s v="South West Khasi Hills"/>
    <n v="110152"/>
    <m/>
    <n v="33372"/>
    <n v="17117"/>
    <n v="2548"/>
    <n v="17"/>
    <n v="2525"/>
    <n v="55248"/>
  </r>
  <r>
    <x v="22"/>
    <x v="22"/>
    <s v="West Garo Hills"/>
    <s v="West Garo Hills"/>
    <n v="642923"/>
    <m/>
    <n v="209662"/>
    <n v="119725"/>
    <n v="9027"/>
    <n v="72"/>
    <n v="8943"/>
    <n v="319545"/>
  </r>
  <r>
    <x v="22"/>
    <x v="22"/>
    <s v="West Jaintia Hills"/>
    <s v="West Jaintia Hills"/>
    <n v="270352"/>
    <m/>
    <n v="84529"/>
    <n v="47646"/>
    <n v="6803"/>
    <n v="133"/>
    <n v="6642"/>
    <n v="135873"/>
  </r>
  <r>
    <x v="22"/>
    <x v="22"/>
    <s v="West Khasi Hills"/>
    <s v="West Khasi Hills"/>
    <n v="385601"/>
    <m/>
    <n v="77018"/>
    <n v="43000"/>
    <n v="5457"/>
    <n v="71"/>
    <n v="5330"/>
    <n v="191672"/>
  </r>
  <r>
    <x v="23"/>
    <x v="23"/>
    <s v="Aizawl"/>
    <s v="Aizawl"/>
    <n v="404054"/>
    <m/>
    <n v="315706"/>
    <n v="239593"/>
    <n v="75111"/>
    <n v="300"/>
    <n v="71337"/>
    <n v="235541"/>
  </r>
  <r>
    <x v="23"/>
    <x v="23"/>
    <s v="Champhai"/>
    <s v="Champhai"/>
    <n v="125370"/>
    <m/>
    <n v="74122"/>
    <n v="55251"/>
    <n v="5188"/>
    <n v="11"/>
    <n v="4745"/>
    <n v="64025"/>
  </r>
  <r>
    <x v="23"/>
    <x v="23"/>
    <s v="Kolasib"/>
    <s v="Kolasib"/>
    <n v="83054"/>
    <m/>
    <n v="50525"/>
    <n v="33101"/>
    <n v="7721"/>
    <n v="30"/>
    <n v="7561"/>
    <n v="44556"/>
  </r>
  <r>
    <x v="23"/>
    <x v="23"/>
    <s v="Lawngtlai"/>
    <s v="Lawngtlai"/>
    <n v="117444"/>
    <m/>
    <n v="55877"/>
    <n v="25870"/>
    <n v="6740"/>
    <n v="23"/>
    <n v="6553"/>
    <n v="60917"/>
  </r>
  <r>
    <x v="23"/>
    <x v="23"/>
    <s v="Lunglei"/>
    <s v="Lunglei"/>
    <n v="154094"/>
    <m/>
    <n v="95129"/>
    <n v="73298"/>
    <n v="9842"/>
    <n v="27"/>
    <n v="9053"/>
    <n v="80427"/>
  </r>
  <r>
    <x v="23"/>
    <x v="23"/>
    <s v="Mamit"/>
    <s v="Mamit"/>
    <n v="85757"/>
    <m/>
    <n v="43678"/>
    <n v="28873"/>
    <n v="4854"/>
    <n v="12"/>
    <n v="4448"/>
    <n v="44447"/>
  </r>
  <r>
    <x v="23"/>
    <x v="23"/>
    <s v="Saiha"/>
    <s v="Saiha"/>
    <n v="56366"/>
    <m/>
    <n v="34626"/>
    <n v="19984"/>
    <n v="5469"/>
    <n v="14"/>
    <n v="5304"/>
    <n v="30353"/>
  </r>
  <r>
    <x v="23"/>
    <x v="23"/>
    <s v="Serchhip"/>
    <s v="Serchhip"/>
    <n v="64875"/>
    <m/>
    <n v="41932"/>
    <n v="36047"/>
    <n v="4210"/>
    <n v="10"/>
    <n v="3646"/>
    <n v="33893"/>
  </r>
  <r>
    <x v="24"/>
    <x v="24"/>
    <s v="Dimapur"/>
    <s v="Dimapur"/>
    <n v="379769"/>
    <d v="2020-12-11T00:00:00"/>
    <n v="268405"/>
    <n v="175502"/>
    <n v="14684"/>
    <n v="421"/>
    <n v="13471"/>
    <n v="54362"/>
  </r>
  <r>
    <x v="24"/>
    <x v="24"/>
    <s v="Kiphire"/>
    <s v="Kiphire"/>
    <n v="74033"/>
    <d v="2020-12-11T00:00:00"/>
    <n v="13017"/>
    <n v="8141"/>
    <n v="258"/>
    <n v="9"/>
    <n v="246"/>
    <n v="1131"/>
  </r>
  <r>
    <x v="24"/>
    <x v="24"/>
    <s v="Kohima"/>
    <s v="Kohima"/>
    <n v="270063"/>
    <d v="2020-12-11T00:00:00"/>
    <n v="105758"/>
    <n v="82602"/>
    <n v="9461"/>
    <n v="123"/>
    <n v="9095"/>
    <n v="38716"/>
  </r>
  <r>
    <x v="24"/>
    <x v="24"/>
    <s v="Longleng"/>
    <s v="Longleng"/>
    <n v="50593"/>
    <d v="2020-12-11T00:00:00"/>
    <n v="20577"/>
    <n v="15446"/>
    <n v="307"/>
    <n v="2"/>
    <n v="286"/>
    <n v="1346"/>
  </r>
  <r>
    <x v="24"/>
    <x v="24"/>
    <s v="Mokokchung"/>
    <s v="Mokokchung"/>
    <n v="193171"/>
    <d v="2020-12-11T00:00:00"/>
    <n v="69198"/>
    <n v="54730"/>
    <n v="2333"/>
    <n v="54"/>
    <n v="2186"/>
    <n v="5142"/>
  </r>
  <r>
    <x v="24"/>
    <x v="24"/>
    <s v="Mon"/>
    <s v="Mon"/>
    <n v="259604"/>
    <d v="2020-12-11T00:00:00"/>
    <n v="70054"/>
    <n v="48331"/>
    <n v="1159"/>
    <n v="14"/>
    <n v="1124"/>
    <n v="12857"/>
  </r>
  <r>
    <x v="24"/>
    <x v="24"/>
    <s v="Peren"/>
    <s v="Peren"/>
    <n v="163294"/>
    <d v="2020-12-11T00:00:00"/>
    <n v="19956"/>
    <n v="12514"/>
    <n v="920"/>
    <n v="6"/>
    <n v="897"/>
    <n v="6177"/>
  </r>
  <r>
    <x v="24"/>
    <x v="24"/>
    <s v="Phek"/>
    <s v="Phek"/>
    <n v="163294"/>
    <d v="2020-12-11T00:00:00"/>
    <n v="31241"/>
    <n v="20746"/>
    <n v="601"/>
    <n v="18"/>
    <n v="568"/>
    <n v="3079"/>
  </r>
  <r>
    <x v="24"/>
    <x v="24"/>
    <s v="Tuensang"/>
    <s v="Tuensang"/>
    <n v="414801"/>
    <d v="2020-12-11T00:00:00"/>
    <n v="38130"/>
    <n v="26725"/>
    <n v="1094"/>
    <n v="12"/>
    <n v="1077"/>
    <n v="5434"/>
  </r>
  <r>
    <x v="24"/>
    <x v="24"/>
    <s v="Wokha"/>
    <s v="Wokha"/>
    <n v="166239"/>
    <d v="2020-12-11T00:00:00"/>
    <n v="35138"/>
    <n v="23577"/>
    <n v="402"/>
    <n v="11"/>
    <n v="361"/>
    <n v="1591"/>
  </r>
  <r>
    <x v="24"/>
    <x v="24"/>
    <s v="Zunheboto"/>
    <s v="Zunheboto"/>
    <n v="141014"/>
    <d v="2020-12-11T00:00:00"/>
    <n v="38077"/>
    <n v="22337"/>
    <n v="623"/>
    <n v="15"/>
    <n v="593"/>
    <n v="2442"/>
  </r>
  <r>
    <x v="25"/>
    <x v="25"/>
    <s v="Angul"/>
    <s v="Angul"/>
    <n v="1271703"/>
    <d v="2021-01-27T00:00:00"/>
    <n v="786278"/>
    <n v="291800"/>
    <n v="43920"/>
    <n v="393"/>
    <n v="43506"/>
    <n v="194833"/>
  </r>
  <r>
    <x v="25"/>
    <x v="25"/>
    <s v="Balangir"/>
    <s v="Balangir"/>
    <n v="1648574"/>
    <d v="2020-10-11T00:00:00"/>
    <n v="960786"/>
    <n v="299153"/>
    <n v="23397"/>
    <n v="126"/>
    <n v="23257"/>
    <n v="99565"/>
  </r>
  <r>
    <x v="25"/>
    <x v="25"/>
    <s v="Balasore"/>
    <s v="Balasore"/>
    <n v="2317419"/>
    <d v="2020-05-17T00:00:00"/>
    <n v="1351099"/>
    <n v="534318"/>
    <n v="40787"/>
    <n v="299"/>
    <n v="40389"/>
    <n v="30236"/>
  </r>
  <r>
    <x v="25"/>
    <x v="25"/>
    <s v="Bargarh"/>
    <s v="Bargarh"/>
    <n v="1478833"/>
    <m/>
    <n v="829092"/>
    <n v="283966"/>
    <n v="31126"/>
    <n v="335"/>
    <n v="30762"/>
    <n v="740191"/>
  </r>
  <r>
    <x v="25"/>
    <x v="25"/>
    <s v="Bhadrak"/>
    <s v="Bhadrak"/>
    <n v="1506522"/>
    <d v="2021-01-31T00:00:00"/>
    <n v="1026493"/>
    <n v="367945"/>
    <n v="26480"/>
    <n v="150"/>
    <n v="26260"/>
    <n v="271413"/>
  </r>
  <r>
    <x v="25"/>
    <x v="25"/>
    <s v="Boudh"/>
    <s v="Boudh"/>
    <n v="439917"/>
    <d v="2020-05-17T00:00:00"/>
    <n v="259325"/>
    <n v="92297"/>
    <n v="12634"/>
    <n v="112"/>
    <n v="12488"/>
    <n v="6813"/>
  </r>
  <r>
    <x v="25"/>
    <x v="25"/>
    <s v="Cuttack"/>
    <s v="Cuttack"/>
    <n v="2618708"/>
    <d v="2020-05-17T00:00:00"/>
    <n v="1434524"/>
    <n v="702278"/>
    <n v="94631"/>
    <n v="857"/>
    <n v="93404"/>
    <n v="53035"/>
  </r>
  <r>
    <x v="25"/>
    <x v="25"/>
    <s v="Deogarh"/>
    <s v="Deogarh"/>
    <n v="312164"/>
    <d v="2020-05-17T00:00:00"/>
    <n v="223405"/>
    <n v="63727"/>
    <n v="6553"/>
    <n v="50"/>
    <n v="6460"/>
    <n v="3958"/>
  </r>
  <r>
    <x v="25"/>
    <x v="25"/>
    <s v="Dhenkanal"/>
    <s v="Dhenkanal"/>
    <n v="1192948"/>
    <d v="2021-01-31T00:00:00"/>
    <n v="738406"/>
    <n v="282859"/>
    <n v="19871"/>
    <n v="243"/>
    <n v="19598"/>
    <n v="189412"/>
  </r>
  <r>
    <x v="25"/>
    <x v="25"/>
    <s v="Gajapati"/>
    <s v="Gajapati"/>
    <n v="575880"/>
    <d v="2020-05-17T00:00:00"/>
    <n v="288963"/>
    <n v="115535"/>
    <n v="9657"/>
    <n v="84"/>
    <n v="9555"/>
    <n v="5543"/>
  </r>
  <r>
    <x v="25"/>
    <x v="25"/>
    <s v="Ganjam"/>
    <s v="Ganjam"/>
    <n v="3520151"/>
    <d v="2021-01-31T00:00:00"/>
    <n v="2214981"/>
    <n v="1698328"/>
    <n v="33849"/>
    <n v="485"/>
    <n v="33342"/>
    <n v="767366"/>
  </r>
  <r>
    <x v="25"/>
    <x v="25"/>
    <s v="Jagatsinghpur"/>
    <s v="Jagatsinghpur"/>
    <n v="1136604"/>
    <d v="2020-09-15T00:00:00"/>
    <n v="677675"/>
    <n v="272499"/>
    <n v="27920"/>
    <n v="316"/>
    <n v="27510"/>
    <n v="60608"/>
  </r>
  <r>
    <x v="25"/>
    <x v="25"/>
    <s v="Jharsuguda"/>
    <s v="Jharsuguda"/>
    <n v="579499"/>
    <d v="2020-05-17T00:00:00"/>
    <n v="399523"/>
    <n v="189682"/>
    <n v="23863"/>
    <n v="176"/>
    <n v="23673"/>
    <n v="13594"/>
  </r>
  <r>
    <x v="25"/>
    <x v="25"/>
    <s v="Kalahandi"/>
    <s v="Kalahandi"/>
    <n v="1573054"/>
    <d v="2020-05-17T00:00:00"/>
    <n v="921185"/>
    <n v="304778"/>
    <n v="24314"/>
    <n v="210"/>
    <n v="24082"/>
    <n v="13615"/>
  </r>
  <r>
    <x v="25"/>
    <x v="25"/>
    <s v="Kandhamal"/>
    <s v="Kandhamal"/>
    <n v="731952"/>
    <d v="2020-05-17T00:00:00"/>
    <n v="384009"/>
    <n v="150737"/>
    <n v="11537"/>
    <n v="83"/>
    <n v="11453"/>
    <n v="7284"/>
  </r>
  <r>
    <x v="25"/>
    <x v="25"/>
    <s v="Kendrapara"/>
    <s v="Kendrapara"/>
    <n v="1439891"/>
    <d v="2020-10-19T00:00:00"/>
    <n v="916169"/>
    <n v="347854"/>
    <n v="24860"/>
    <n v="252"/>
    <n v="24545"/>
    <n v="395162"/>
  </r>
  <r>
    <x v="25"/>
    <x v="25"/>
    <s v="Kendujhar"/>
    <s v="Kendujhar"/>
    <n v="1802777"/>
    <d v="2021-02-01T00:00:00"/>
    <n v="1087285"/>
    <n v="376311"/>
    <n v="20980"/>
    <n v="175"/>
    <n v="20798"/>
    <n v="484994"/>
  </r>
  <r>
    <x v="25"/>
    <x v="25"/>
    <s v="Khordha"/>
    <s v="Khordha"/>
    <n v="2246341"/>
    <m/>
    <n v="2063646"/>
    <n v="1502538"/>
    <n v="175335"/>
    <n v="1552"/>
    <n v="171938"/>
    <n v="1188374"/>
  </r>
  <r>
    <x v="25"/>
    <x v="25"/>
    <s v="Koraput"/>
    <s v="Koraput"/>
    <n v="1376934"/>
    <d v="2020-05-17T00:00:00"/>
    <n v="860773"/>
    <n v="399063"/>
    <n v="19137"/>
    <n v="78"/>
    <n v="19044"/>
    <n v="10969"/>
  </r>
  <r>
    <x v="25"/>
    <x v="25"/>
    <s v="Malkangiri"/>
    <s v="Malkangiri"/>
    <n v="612727"/>
    <d v="2020-05-17T00:00:00"/>
    <n v="391790"/>
    <n v="137925"/>
    <n v="11667"/>
    <n v="49"/>
    <n v="11613"/>
    <n v="7674"/>
  </r>
  <r>
    <x v="25"/>
    <x v="25"/>
    <s v="Mayurbhanj"/>
    <s v="Mayurbhanj"/>
    <n v="2513895"/>
    <d v="2020-05-17T00:00:00"/>
    <n v="1222153"/>
    <n v="413698"/>
    <n v="40844"/>
    <n v="286"/>
    <n v="40416"/>
    <n v="23729"/>
  </r>
  <r>
    <x v="25"/>
    <x v="25"/>
    <s v="Nabarangapur"/>
    <s v="Nabarangapur"/>
    <n v="1218762"/>
    <d v="2021-01-25T00:00:00"/>
    <n v="675601"/>
    <n v="188457"/>
    <n v="23549"/>
    <n v="86"/>
    <n v="23461"/>
    <n v="173928"/>
  </r>
  <r>
    <x v="25"/>
    <x v="25"/>
    <s v="Nayagarh"/>
    <s v="Nayagarh"/>
    <n v="962215"/>
    <d v="2020-05-17T00:00:00"/>
    <n v="593612"/>
    <n v="222606"/>
    <n v="23505"/>
    <n v="212"/>
    <n v="23261"/>
    <n v="12856"/>
  </r>
  <r>
    <x v="25"/>
    <x v="25"/>
    <s v="Nuapada"/>
    <s v="Nuapada"/>
    <n v="606490"/>
    <d v="2020-05-17T00:00:00"/>
    <n v="402248"/>
    <n v="129685"/>
    <n v="22924"/>
    <n v="84"/>
    <n v="22803"/>
    <n v="11772"/>
  </r>
  <r>
    <x v="25"/>
    <x v="25"/>
    <s v="Puri"/>
    <s v="Puri"/>
    <n v="1697983"/>
    <d v="2020-12-01T00:00:00"/>
    <n v="1078666"/>
    <n v="523160"/>
    <n v="45431"/>
    <n v="459"/>
    <n v="44903"/>
    <n v="196055"/>
  </r>
  <r>
    <x v="25"/>
    <x v="25"/>
    <s v="Rayagada"/>
    <s v="Rayagada"/>
    <n v="961959"/>
    <d v="2020-05-17T00:00:00"/>
    <n v="549767"/>
    <n v="184420"/>
    <n v="20224"/>
    <n v="167"/>
    <n v="19981"/>
    <n v="10690"/>
  </r>
  <r>
    <x v="25"/>
    <x v="25"/>
    <s v="Sambalpur"/>
    <s v="Sambalpur"/>
    <n v="1044410"/>
    <d v="2020-05-17T00:00:00"/>
    <n v="768989"/>
    <n v="418110"/>
    <n v="31651"/>
    <n v="240"/>
    <n v="31315"/>
    <n v="17832"/>
  </r>
  <r>
    <x v="25"/>
    <x v="25"/>
    <s v="Subarnapur"/>
    <s v="Subarnapur"/>
    <n v="652107"/>
    <m/>
    <n v="418336"/>
    <n v="192102"/>
    <n v="13187"/>
    <n v="61"/>
    <n v="13115"/>
    <n v="326125"/>
  </r>
  <r>
    <x v="25"/>
    <x v="25"/>
    <s v="Sundargarh"/>
    <s v="Sundargarh"/>
    <n v="2080664"/>
    <m/>
    <n v="1122762"/>
    <n v="490428"/>
    <n v="61841"/>
    <n v="594"/>
    <n v="61167"/>
    <n v="1050445"/>
  </r>
  <r>
    <x v="26"/>
    <x v="26"/>
    <s v="Karaikal"/>
    <s v="Karaikal"/>
    <n v="200222"/>
    <d v="2021-01-27T00:00:00"/>
    <n v="111152"/>
    <n v="57491"/>
    <n v="16488"/>
    <n v="250"/>
    <n v="16150"/>
    <n v="81386"/>
  </r>
  <r>
    <x v="26"/>
    <x v="26"/>
    <s v="Mahe"/>
    <s v="Mahe"/>
    <n v="41816"/>
    <d v="2021-01-27T00:00:00"/>
    <n v="34018"/>
    <n v="25943"/>
    <n v="5867"/>
    <n v="47"/>
    <n v="5744"/>
    <n v="45348"/>
  </r>
  <r>
    <x v="26"/>
    <x v="26"/>
    <s v="Puducherry"/>
    <s v="Puducherry"/>
    <n v="950289"/>
    <d v="2021-01-27T00:00:00"/>
    <n v="558708"/>
    <n v="305464"/>
    <n v="98885"/>
    <n v="1453"/>
    <n v="97171"/>
    <n v="475081"/>
  </r>
  <r>
    <x v="27"/>
    <x v="27"/>
    <s v="Amritsar"/>
    <s v="Amritsar"/>
    <n v="2490891"/>
    <d v="2020-09-02T00:00:00"/>
    <n v="1263073"/>
    <n v="446487"/>
    <n v="47379"/>
    <n v="1598"/>
    <n v="45757"/>
    <n v="112916"/>
  </r>
  <r>
    <x v="27"/>
    <x v="27"/>
    <s v="Barnala"/>
    <s v="Barnala"/>
    <n v="596294"/>
    <d v="2020-12-20T00:00:00"/>
    <n v="328464"/>
    <n v="104197"/>
    <n v="5950"/>
    <n v="244"/>
    <n v="5696"/>
    <n v="66422"/>
  </r>
  <r>
    <x v="27"/>
    <x v="27"/>
    <s v="Bathinda"/>
    <s v="Bathinda"/>
    <n v="1388859"/>
    <d v="2020-12-20T00:00:00"/>
    <n v="623604"/>
    <n v="202311"/>
    <n v="41728"/>
    <n v="1042"/>
    <n v="40668"/>
    <n v="139353"/>
  </r>
  <r>
    <x v="27"/>
    <x v="27"/>
    <s v="Faridkot"/>
    <s v="Faridkot"/>
    <n v="618008"/>
    <d v="2020-09-02T00:00:00"/>
    <n v="330654"/>
    <n v="128653"/>
    <n v="13927"/>
    <n v="315"/>
    <n v="13602"/>
    <n v="30598"/>
  </r>
  <r>
    <x v="27"/>
    <x v="27"/>
    <s v="Fatehgarh Sahib"/>
    <s v="Fatehgarh Sahib"/>
    <n v="599814"/>
    <d v="2020-12-20T00:00:00"/>
    <n v="354921"/>
    <n v="135247"/>
    <n v="8876"/>
    <n v="335"/>
    <n v="8538"/>
    <n v="72874"/>
  </r>
  <r>
    <x v="27"/>
    <x v="27"/>
    <s v="Fazilka"/>
    <s v="Fazilka"/>
    <n v="1180483"/>
    <d v="2020-12-10T00:00:00"/>
    <n v="490080"/>
    <n v="131519"/>
    <n v="20271"/>
    <n v="528"/>
    <n v="19729"/>
    <n v="73724"/>
  </r>
  <r>
    <x v="27"/>
    <x v="27"/>
    <s v="Ferozepur"/>
    <s v="Ferozepur"/>
    <n v="2026831"/>
    <d v="2020-12-20T00:00:00"/>
    <n v="476343"/>
    <n v="128043"/>
    <n v="14347"/>
    <n v="504"/>
    <n v="13832"/>
    <n v="82053"/>
  </r>
  <r>
    <x v="27"/>
    <x v="27"/>
    <s v="Gurdaspur"/>
    <s v="Gurdaspur"/>
    <n v="2299026"/>
    <d v="2020-12-20T00:00:00"/>
    <n v="862133"/>
    <n v="415351"/>
    <n v="22381"/>
    <n v="801"/>
    <n v="21576"/>
    <n v="260229"/>
  </r>
  <r>
    <x v="27"/>
    <x v="27"/>
    <s v="Hoshiarpur"/>
    <s v="Hoshiarpur"/>
    <n v="1582793"/>
    <d v="2020-12-20T00:00:00"/>
    <n v="1000636"/>
    <n v="574716"/>
    <n v="30822"/>
    <n v="986"/>
    <n v="29828"/>
    <n v="236672"/>
  </r>
  <r>
    <x v="27"/>
    <x v="27"/>
    <s v="Jalandhar"/>
    <s v="Jalandhar"/>
    <n v="2181753"/>
    <d v="2020-12-20T00:00:00"/>
    <n v="1433553"/>
    <n v="681370"/>
    <n v="63396"/>
    <n v="1496"/>
    <n v="61864"/>
    <n v="475433"/>
  </r>
  <r>
    <x v="27"/>
    <x v="27"/>
    <s v="Kapurthala"/>
    <s v="Kapurthala"/>
    <n v="817668"/>
    <d v="2020-09-02T00:00:00"/>
    <n v="465285"/>
    <n v="187476"/>
    <n v="17852"/>
    <n v="556"/>
    <n v="17294"/>
    <n v="47584"/>
  </r>
  <r>
    <x v="27"/>
    <x v="27"/>
    <s v="Ludhiana"/>
    <s v="Ludhiana"/>
    <n v="3487882"/>
    <d v="2020-12-20T00:00:00"/>
    <n v="2473646"/>
    <n v="943401"/>
    <n v="87608"/>
    <n v="2106"/>
    <n v="85484"/>
    <n v="558495"/>
  </r>
  <r>
    <x v="27"/>
    <x v="27"/>
    <s v="Mansa"/>
    <s v="Mansa"/>
    <n v="768808"/>
    <d v="2020-09-02T00:00:00"/>
    <n v="372366"/>
    <n v="89830"/>
    <n v="15606"/>
    <n v="380"/>
    <n v="15226"/>
    <n v="34681"/>
  </r>
  <r>
    <x v="27"/>
    <x v="27"/>
    <s v="Moga"/>
    <s v="Moga"/>
    <n v="992289"/>
    <d v="2020-12-20T00:00:00"/>
    <n v="541556"/>
    <n v="178908"/>
    <n v="8675"/>
    <n v="233"/>
    <n v="8440"/>
    <n v="81644"/>
  </r>
  <r>
    <x v="27"/>
    <x v="27"/>
    <s v="Pathankot"/>
    <s v="Pathankot"/>
    <n v="626154"/>
    <d v="2020-09-02T00:00:00"/>
    <n v="424889"/>
    <n v="196822"/>
    <n v="18814"/>
    <n v="419"/>
    <n v="18373"/>
    <n v="38519"/>
  </r>
  <r>
    <x v="27"/>
    <x v="27"/>
    <s v="Patiala"/>
    <s v="Patiala"/>
    <n v="2892282"/>
    <d v="2020-12-20T00:00:00"/>
    <n v="1051467"/>
    <n v="396473"/>
    <n v="48927"/>
    <n v="1358"/>
    <n v="47561"/>
    <n v="297807"/>
  </r>
  <r>
    <x v="27"/>
    <x v="27"/>
    <s v="Rupnagar"/>
    <s v="Rupnagar"/>
    <n v="683349"/>
    <d v="2020-12-20T00:00:00"/>
    <n v="384637"/>
    <n v="182919"/>
    <n v="12963"/>
    <n v="423"/>
    <n v="12517"/>
    <n v="104226"/>
  </r>
  <r>
    <x v="27"/>
    <x v="27"/>
    <s v="S.A.S. Nagar"/>
    <s v="S.A.S. Nagar"/>
    <n v="986147"/>
    <d v="2020-09-02T00:00:00"/>
    <n v="872096"/>
    <n v="402212"/>
    <n v="68821"/>
    <n v="1068"/>
    <n v="67726"/>
    <n v="75942"/>
  </r>
  <r>
    <x v="27"/>
    <x v="27"/>
    <s v="Sangrur"/>
    <s v="Sangrur"/>
    <n v="1654408"/>
    <d v="2020-12-19T00:00:00"/>
    <n v="730511"/>
    <n v="218820"/>
    <n v="15762"/>
    <n v="875"/>
    <n v="14884"/>
    <n v="174213"/>
  </r>
  <r>
    <x v="27"/>
    <x v="27"/>
    <s v="Shahid Bhagat Singh Nagar"/>
    <s v="Shahid Bhagat Singh Nagar"/>
    <n v="614362"/>
    <d v="2020-12-20T00:00:00"/>
    <n v="392113"/>
    <n v="172294"/>
    <n v="11469"/>
    <n v="388"/>
    <n v="11080"/>
    <n v="83449"/>
  </r>
  <r>
    <x v="27"/>
    <x v="27"/>
    <s v="Sri Muktsar Sahib"/>
    <s v="Sri Muktsar Sahib"/>
    <n v="902702"/>
    <d v="2020-12-12T00:00:00"/>
    <n v="473193"/>
    <n v="142901"/>
    <n v="18784"/>
    <n v="524"/>
    <n v="18257"/>
    <n v="77371"/>
  </r>
  <r>
    <x v="27"/>
    <x v="27"/>
    <s v="Tarn Taran"/>
    <s v="Tarn Taran"/>
    <n v="1120070"/>
    <d v="2020-12-18T00:00:00"/>
    <n v="597303"/>
    <n v="178839"/>
    <n v="8043"/>
    <n v="380"/>
    <n v="7659"/>
    <n v="115467"/>
  </r>
  <r>
    <x v="28"/>
    <x v="28"/>
    <s v="Ajmer"/>
    <s v="Ajmer"/>
    <n v="2584913"/>
    <d v="2021-02-01T00:00:00"/>
    <n v="1752308"/>
    <n v="1042482"/>
    <n v="37769"/>
    <n v="410"/>
    <n v="37352"/>
    <n v="280099"/>
  </r>
  <r>
    <x v="28"/>
    <x v="28"/>
    <s v="Alwar"/>
    <s v="Alwar"/>
    <n v="3671999"/>
    <d v="2021-02-01T00:00:00"/>
    <n v="2237787"/>
    <n v="1029095"/>
    <n v="59694"/>
    <n v="307"/>
    <n v="59387"/>
    <n v="321726"/>
  </r>
  <r>
    <x v="28"/>
    <x v="28"/>
    <s v="Banswara"/>
    <s v="Banswara"/>
    <n v="1798194"/>
    <d v="2021-02-01T00:00:00"/>
    <n v="1024293"/>
    <n v="525793"/>
    <n v="10005"/>
    <n v="104"/>
    <n v="9901"/>
    <n v="53783"/>
  </r>
  <r>
    <x v="28"/>
    <x v="28"/>
    <s v="Baran"/>
    <s v="Baran"/>
    <n v="1223921"/>
    <d v="2021-02-01T00:00:00"/>
    <n v="763006"/>
    <n v="297741"/>
    <n v="11996"/>
    <n v="61"/>
    <n v="11934"/>
    <n v="52166"/>
  </r>
  <r>
    <x v="28"/>
    <x v="28"/>
    <s v="Barmer"/>
    <s v="Barmer"/>
    <n v="2604453"/>
    <d v="2021-02-01T00:00:00"/>
    <n v="1455732"/>
    <n v="621465"/>
    <n v="15563"/>
    <n v="185"/>
    <n v="15377"/>
    <n v="121649"/>
  </r>
  <r>
    <x v="28"/>
    <x v="28"/>
    <s v="Bharatpur"/>
    <s v="Bharatpur"/>
    <n v="2549121"/>
    <d v="2021-02-01T00:00:00"/>
    <n v="1351114"/>
    <n v="590401"/>
    <n v="19601"/>
    <n v="260"/>
    <n v="19341"/>
    <n v="211241"/>
  </r>
  <r>
    <x v="28"/>
    <x v="28"/>
    <s v="Bhilwara"/>
    <s v="Bhilwara"/>
    <n v="2410459"/>
    <d v="2021-02-01T00:00:00"/>
    <n v="1525323"/>
    <n v="723691"/>
    <n v="29781"/>
    <n v="156"/>
    <n v="29625"/>
    <n v="163654"/>
  </r>
  <r>
    <x v="28"/>
    <x v="28"/>
    <s v="Bikaner"/>
    <s v="Bikaner"/>
    <n v="2367745"/>
    <d v="2021-02-01T00:00:00"/>
    <n v="1461174"/>
    <n v="714590"/>
    <n v="40339"/>
    <n v="545"/>
    <n v="39792"/>
    <n v="298471"/>
  </r>
  <r>
    <x v="28"/>
    <x v="28"/>
    <s v="Bundi"/>
    <s v="Bundi"/>
    <n v="1113725"/>
    <d v="2021-02-01T00:00:00"/>
    <n v="709316"/>
    <n v="362835"/>
    <n v="7967"/>
    <n v="48"/>
    <n v="7919"/>
    <n v="62150"/>
  </r>
  <r>
    <x v="28"/>
    <x v="28"/>
    <s v="Chittorgarh"/>
    <s v="Chittorgarh"/>
    <n v="1544392"/>
    <d v="2021-02-01T00:00:00"/>
    <n v="978713"/>
    <n v="482350"/>
    <n v="19809"/>
    <n v="139"/>
    <n v="19670"/>
    <n v="125906"/>
  </r>
  <r>
    <x v="28"/>
    <x v="28"/>
    <s v="Churu"/>
    <s v="Churu"/>
    <n v="2041172"/>
    <d v="2021-02-01T00:00:00"/>
    <n v="1301558"/>
    <n v="582443"/>
    <n v="16720"/>
    <n v="107"/>
    <n v="16613"/>
    <n v="140060"/>
  </r>
  <r>
    <x v="28"/>
    <x v="28"/>
    <s v="Dausa"/>
    <s v="Dausa"/>
    <n v="1637226"/>
    <d v="2021-02-01T00:00:00"/>
    <n v="941513"/>
    <n v="395584"/>
    <n v="13351"/>
    <n v="62"/>
    <n v="13289"/>
    <n v="68355"/>
  </r>
  <r>
    <x v="28"/>
    <x v="28"/>
    <s v="Dholpur"/>
    <s v="Dholpur"/>
    <n v="1207293"/>
    <d v="2021-02-01T00:00:00"/>
    <n v="660103"/>
    <n v="279501"/>
    <n v="11010"/>
    <n v="48"/>
    <n v="10962"/>
    <n v="126813"/>
  </r>
  <r>
    <x v="28"/>
    <x v="28"/>
    <s v="Dungarpur"/>
    <s v="Dungarpur"/>
    <n v="1388906"/>
    <d v="2021-02-01T00:00:00"/>
    <n v="737200"/>
    <n v="349762"/>
    <n v="18407"/>
    <n v="131"/>
    <n v="18276"/>
    <n v="131120"/>
  </r>
  <r>
    <x v="28"/>
    <x v="28"/>
    <s v="Ganganagar"/>
    <s v="Ganganagar"/>
    <n v="1969520"/>
    <d v="2021-02-01T00:00:00"/>
    <n v="1278952"/>
    <n v="525137"/>
    <n v="19354"/>
    <n v="150"/>
    <n v="19203"/>
    <n v="90383"/>
  </r>
  <r>
    <x v="28"/>
    <x v="28"/>
    <s v="Hanumangarh"/>
    <s v="Hanumangarh"/>
    <n v="1779650"/>
    <d v="2021-02-01T00:00:00"/>
    <n v="1230511"/>
    <n v="588688"/>
    <n v="16053"/>
    <n v="111"/>
    <n v="15942"/>
    <n v="90568"/>
  </r>
  <r>
    <x v="28"/>
    <x v="28"/>
    <s v="Jaipur"/>
    <s v="Jaipur"/>
    <n v="6663971"/>
    <d v="2021-02-01T00:00:00"/>
    <n v="4582410"/>
    <n v="2189042"/>
    <n v="187804"/>
    <n v="1970"/>
    <n v="185816"/>
    <n v="1062685"/>
  </r>
  <r>
    <x v="28"/>
    <x v="28"/>
    <s v="Jaisalmer"/>
    <s v="Jaisalmer"/>
    <n v="672008"/>
    <d v="2021-02-01T00:00:00"/>
    <n v="416014"/>
    <n v="194163"/>
    <n v="13639"/>
    <n v="66"/>
    <n v="13573"/>
    <n v="86901"/>
  </r>
  <r>
    <x v="28"/>
    <x v="28"/>
    <s v="Jajpur"/>
    <s v="Jajpur"/>
    <n v="1826275"/>
    <d v="2020-08-23T00:00:00"/>
    <n v="1087735"/>
    <n v="383313"/>
    <n v="43735"/>
    <n v="172"/>
    <n v="43461"/>
    <n v="75823"/>
  </r>
  <r>
    <x v="28"/>
    <x v="28"/>
    <s v="Jalore"/>
    <s v="Jalore"/>
    <n v="1830151"/>
    <d v="2021-02-01T00:00:00"/>
    <n v="987519"/>
    <n v="393953"/>
    <n v="10067"/>
    <n v="72"/>
    <n v="9995"/>
    <n v="189205"/>
  </r>
  <r>
    <x v="28"/>
    <x v="28"/>
    <s v="Jhalawar"/>
    <s v="Jhalawar"/>
    <n v="1411327"/>
    <d v="2021-02-01T00:00:00"/>
    <n v="922646"/>
    <n v="363082"/>
    <n v="13612"/>
    <n v="187"/>
    <n v="13425"/>
    <n v="103969"/>
  </r>
  <r>
    <x v="28"/>
    <x v="28"/>
    <s v="Jhunjhunu"/>
    <s v="Jhunjhunu"/>
    <n v="2139658"/>
    <d v="2021-02-01T00:00:00"/>
    <n v="1449967"/>
    <n v="787196"/>
    <n v="14811"/>
    <n v="158"/>
    <n v="14653"/>
    <n v="130838"/>
  </r>
  <r>
    <x v="28"/>
    <x v="28"/>
    <s v="Jodhpur"/>
    <s v="Jodhpur"/>
    <n v="3685681"/>
    <d v="2021-02-01T00:00:00"/>
    <n v="2263325"/>
    <n v="1036743"/>
    <n v="112412"/>
    <n v="1103"/>
    <n v="111308"/>
    <n v="657165"/>
  </r>
  <r>
    <x v="28"/>
    <x v="28"/>
    <s v="Karauli"/>
    <s v="Karauli"/>
    <n v="1458459"/>
    <d v="2021-02-01T00:00:00"/>
    <n v="813922"/>
    <n v="395700"/>
    <n v="7156"/>
    <n v="70"/>
    <n v="7086"/>
    <n v="68059"/>
  </r>
  <r>
    <x v="28"/>
    <x v="28"/>
    <s v="Kota"/>
    <s v="Kota"/>
    <n v="1950491"/>
    <d v="2021-02-01T00:00:00"/>
    <n v="1269245"/>
    <n v="655588"/>
    <n v="57053"/>
    <n v="449"/>
    <n v="56603"/>
    <n v="384035"/>
  </r>
  <r>
    <x v="28"/>
    <x v="28"/>
    <s v="Nagaur"/>
    <s v="Nagaur"/>
    <n v="3309234"/>
    <d v="2021-02-01T00:00:00"/>
    <n v="2077555"/>
    <n v="1016874"/>
    <n v="17737"/>
    <n v="177"/>
    <n v="17560"/>
    <n v="238690"/>
  </r>
  <r>
    <x v="28"/>
    <x v="28"/>
    <s v="Pali"/>
    <s v="Pali"/>
    <n v="2038533"/>
    <d v="2021-02-01T00:00:00"/>
    <n v="1200554"/>
    <n v="513058"/>
    <n v="27324"/>
    <n v="287"/>
    <n v="27037"/>
    <n v="193125"/>
  </r>
  <r>
    <x v="28"/>
    <x v="28"/>
    <s v="Rajsamand"/>
    <s v="Rajsamand"/>
    <n v="1158283"/>
    <d v="2021-02-01T00:00:00"/>
    <n v="691497"/>
    <n v="299553"/>
    <n v="17044"/>
    <n v="169"/>
    <n v="16875"/>
    <n v="100497"/>
  </r>
  <r>
    <x v="28"/>
    <x v="28"/>
    <s v="Sawai Madhopur"/>
    <s v="Sawai Madhopur"/>
    <n v="1338114"/>
    <d v="2021-02-01T00:00:00"/>
    <n v="756544"/>
    <n v="347992"/>
    <n v="10618"/>
    <n v="61"/>
    <n v="10557"/>
    <n v="89992"/>
  </r>
  <r>
    <x v="28"/>
    <x v="28"/>
    <s v="Sikar"/>
    <s v="Sikar"/>
    <n v="2677737"/>
    <d v="2021-02-01T00:00:00"/>
    <n v="1838263"/>
    <n v="821713"/>
    <n v="30618"/>
    <n v="335"/>
    <n v="30283"/>
    <n v="180351"/>
  </r>
  <r>
    <x v="28"/>
    <x v="28"/>
    <s v="Sirohi"/>
    <s v="Sirohi"/>
    <n v="1037185"/>
    <d v="2021-02-01T00:00:00"/>
    <n v="610090"/>
    <n v="348789"/>
    <n v="13732"/>
    <n v="79"/>
    <n v="13653"/>
    <n v="91482"/>
  </r>
  <r>
    <x v="28"/>
    <x v="28"/>
    <s v="Tonk"/>
    <s v="Tonk"/>
    <n v="1421711"/>
    <d v="2021-02-01T00:00:00"/>
    <n v="884688"/>
    <n v="419023"/>
    <n v="9498"/>
    <n v="92"/>
    <n v="9406"/>
    <n v="78974"/>
  </r>
  <r>
    <x v="28"/>
    <x v="28"/>
    <s v="Udaipur"/>
    <s v="Udaipur"/>
    <n v="3067549"/>
    <d v="2021-02-01T00:00:00"/>
    <n v="1715072"/>
    <n v="854773"/>
    <n v="56405"/>
    <n v="753"/>
    <n v="55652"/>
    <n v="279724"/>
  </r>
  <r>
    <x v="29"/>
    <x v="29"/>
    <s v="East Sikkim"/>
    <s v="East Sikkim"/>
    <n v="281293"/>
    <m/>
    <n v="263526"/>
    <n v="229361"/>
    <n v="0"/>
    <n v="0"/>
    <n v="0"/>
    <n v="137833"/>
  </r>
  <r>
    <x v="29"/>
    <x v="29"/>
    <s v="North Sikkim"/>
    <s v="North Sikkim"/>
    <n v="43354"/>
    <m/>
    <n v="33137"/>
    <n v="27820"/>
    <n v="0"/>
    <n v="0"/>
    <n v="0"/>
    <n v="21243"/>
  </r>
  <r>
    <x v="29"/>
    <x v="29"/>
    <s v="South Sikkim"/>
    <s v="South Sikkim"/>
    <n v="146742"/>
    <m/>
    <n v="121481"/>
    <n v="105432"/>
    <n v="0"/>
    <n v="0"/>
    <n v="0"/>
    <n v="71903"/>
  </r>
  <r>
    <x v="29"/>
    <x v="29"/>
    <s v="West Sikkim"/>
    <s v="West Sikkim"/>
    <n v="136299"/>
    <m/>
    <n v="103619"/>
    <n v="88896"/>
    <n v="0"/>
    <n v="0"/>
    <n v="0"/>
    <n v="66786"/>
  </r>
  <r>
    <x v="30"/>
    <x v="30"/>
    <s v="Ariyalur"/>
    <s v="Ariyalur"/>
    <n v="752481"/>
    <d v="2020-07-23T00:00:00"/>
    <n v="475390"/>
    <n v="157166"/>
    <n v="16854"/>
    <n v="261"/>
    <n v="16548"/>
    <n v="26712"/>
  </r>
  <r>
    <x v="30"/>
    <x v="30"/>
    <s v="Chengalpattu"/>
    <s v="Chengalpattu"/>
    <n v="2556244"/>
    <d v="2020-07-23T00:00:00"/>
    <n v="1337641"/>
    <n v="604784"/>
    <n v="171777"/>
    <n v="2506"/>
    <n v="168327"/>
    <n v="137659"/>
  </r>
  <r>
    <x v="30"/>
    <x v="30"/>
    <s v="Chennai"/>
    <s v="Chennai"/>
    <n v="7100000"/>
    <d v="2021-02-01T00:00:00"/>
    <n v="4532809"/>
    <n v="2671294"/>
    <n v="554672"/>
    <n v="8546"/>
    <n v="544701"/>
    <n v="2945113"/>
  </r>
  <r>
    <x v="30"/>
    <x v="30"/>
    <s v="Coimbatore"/>
    <s v="Coimbatore"/>
    <n v="3472578"/>
    <d v="2020-07-23T00:00:00"/>
    <n v="2717202"/>
    <n v="1205484"/>
    <n v="246780"/>
    <n v="2416"/>
    <n v="243070"/>
    <n v="225497"/>
  </r>
  <r>
    <x v="30"/>
    <x v="30"/>
    <s v="Cuddalore"/>
    <s v="Cuddalore"/>
    <n v="2600880"/>
    <d v="2020-07-23T00:00:00"/>
    <n v="1529591"/>
    <n v="646400"/>
    <n v="64085"/>
    <n v="867"/>
    <n v="62997"/>
    <n v="68476"/>
  </r>
  <r>
    <x v="30"/>
    <x v="30"/>
    <s v="Dharmapuri"/>
    <s v="Dharmapuri"/>
    <n v="1502900"/>
    <d v="2020-12-22T00:00:00"/>
    <n v="770955"/>
    <n v="279901"/>
    <n v="28425"/>
    <n v="274"/>
    <n v="27957"/>
    <n v="178015"/>
  </r>
  <r>
    <x v="30"/>
    <x v="30"/>
    <s v="Dindigul"/>
    <s v="Dindigul"/>
    <n v="2161367"/>
    <d v="2020-07-23T00:00:00"/>
    <n v="1236504"/>
    <n v="493453"/>
    <n v="33099"/>
    <n v="645"/>
    <n v="32348"/>
    <n v="44349"/>
  </r>
  <r>
    <x v="30"/>
    <x v="30"/>
    <s v="Erode"/>
    <s v="Erode"/>
    <n v="2259608"/>
    <d v="2020-07-23T00:00:00"/>
    <n v="1370925"/>
    <n v="552624"/>
    <n v="104303"/>
    <n v="686"/>
    <n v="102836"/>
    <n v="118391"/>
  </r>
  <r>
    <x v="30"/>
    <x v="30"/>
    <s v="Kallakurichi"/>
    <s v="Kallakurichi"/>
    <n v="1370281"/>
    <d v="2020-07-23T00:00:00"/>
    <n v="696213"/>
    <n v="299822"/>
    <n v="31364"/>
    <n v="210"/>
    <n v="31056"/>
    <n v="43996"/>
  </r>
  <r>
    <x v="30"/>
    <x v="30"/>
    <s v="Kancheepuram"/>
    <s v="Kancheepuram"/>
    <n v="1166401"/>
    <d v="2020-07-23T00:00:00"/>
    <n v="663206"/>
    <n v="250181"/>
    <n v="74970"/>
    <n v="1258"/>
    <n v="73386"/>
    <n v="74990"/>
  </r>
  <r>
    <x v="30"/>
    <x v="30"/>
    <s v="Kanyakumari"/>
    <s v="Kanyakumari"/>
    <n v="1863178"/>
    <d v="2020-07-23T00:00:00"/>
    <n v="1100888"/>
    <n v="450620"/>
    <n v="62362"/>
    <n v="1048"/>
    <n v="61112"/>
    <n v="110781"/>
  </r>
  <r>
    <x v="30"/>
    <x v="30"/>
    <s v="Karur"/>
    <s v="Karur"/>
    <n v="1076588"/>
    <d v="2020-07-23T00:00:00"/>
    <n v="626136"/>
    <n v="289120"/>
    <n v="24091"/>
    <n v="356"/>
    <n v="23523"/>
    <n v="29235"/>
  </r>
  <r>
    <x v="30"/>
    <x v="30"/>
    <s v="Krishnagiri"/>
    <s v="Krishnagiri"/>
    <n v="1883731"/>
    <d v="2020-07-23T00:00:00"/>
    <n v="1040491"/>
    <n v="407695"/>
    <n v="43570"/>
    <n v="348"/>
    <n v="43036"/>
    <n v="36069"/>
  </r>
  <r>
    <x v="30"/>
    <x v="30"/>
    <s v="Madurai"/>
    <s v="Madurai"/>
    <n v="3991038"/>
    <d v="2020-07-23T00:00:00"/>
    <n v="1500331"/>
    <n v="583138"/>
    <n v="75215"/>
    <n v="1172"/>
    <n v="73853"/>
    <n v="134886"/>
  </r>
  <r>
    <x v="30"/>
    <x v="30"/>
    <s v="Mayiladuthurai"/>
    <s v="Mayiladuthurai"/>
    <n v="901000"/>
    <m/>
    <n v="0"/>
    <n v="0"/>
    <n v="23280"/>
    <n v="316"/>
    <n v="22878"/>
    <n v="453130"/>
  </r>
  <r>
    <x v="30"/>
    <x v="30"/>
    <s v="Nagapattinam"/>
    <s v="Nagapattinam"/>
    <n v="1614069"/>
    <d v="2020-07-23T00:00:00"/>
    <n v="813495"/>
    <n v="289588"/>
    <n v="21074"/>
    <n v="346"/>
    <n v="20561"/>
    <n v="31521"/>
  </r>
  <r>
    <x v="30"/>
    <x v="30"/>
    <s v="Namakkal"/>
    <s v="Namakkal"/>
    <n v="1721179"/>
    <d v="2020-07-23T00:00:00"/>
    <n v="987830"/>
    <n v="397079"/>
    <n v="52245"/>
    <n v="498"/>
    <n v="51253"/>
    <n v="50880"/>
  </r>
  <r>
    <x v="30"/>
    <x v="30"/>
    <s v="Nilgiris"/>
    <s v="Nilgiris"/>
    <n v="735071"/>
    <d v="2020-07-23T00:00:00"/>
    <n v="501986"/>
    <n v="343811"/>
    <n v="33566"/>
    <n v="212"/>
    <n v="33164"/>
    <n v="62622"/>
  </r>
  <r>
    <x v="30"/>
    <x v="30"/>
    <s v="Perambalur"/>
    <s v="Perambalur"/>
    <n v="564511"/>
    <d v="2020-07-23T00:00:00"/>
    <n v="326872"/>
    <n v="136491"/>
    <n v="12067"/>
    <n v="243"/>
    <n v="11790"/>
    <n v="14014"/>
  </r>
  <r>
    <x v="30"/>
    <x v="30"/>
    <s v="Pudukkottai"/>
    <s v="Pudukkottai"/>
    <n v="1918725"/>
    <d v="2020-07-23T00:00:00"/>
    <n v="827320"/>
    <n v="314780"/>
    <n v="30183"/>
    <n v="416"/>
    <n v="29627"/>
    <n v="35926"/>
  </r>
  <r>
    <x v="30"/>
    <x v="30"/>
    <s v="Ramanathapuram"/>
    <s v="Ramanathapuram"/>
    <n v="1337560"/>
    <d v="2020-07-23T00:00:00"/>
    <n v="660673"/>
    <n v="280037"/>
    <n v="20564"/>
    <n v="357"/>
    <n v="20158"/>
    <n v="33671"/>
  </r>
  <r>
    <x v="30"/>
    <x v="30"/>
    <s v="Ranipet"/>
    <s v="Ranipet"/>
    <n v="1210277"/>
    <d v="2020-07-23T00:00:00"/>
    <n v="557267"/>
    <n v="174051"/>
    <n v="43436"/>
    <n v="775"/>
    <n v="42557"/>
    <n v="41836"/>
  </r>
  <r>
    <x v="30"/>
    <x v="30"/>
    <s v="Salem"/>
    <s v="Salem"/>
    <n v="3480008"/>
    <d v="2020-07-23T00:00:00"/>
    <n v="1925084"/>
    <n v="791376"/>
    <n v="99893"/>
    <n v="1685"/>
    <n v="97619"/>
    <n v="129606"/>
  </r>
  <r>
    <x v="30"/>
    <x v="30"/>
    <s v="Sivaganga"/>
    <s v="Sivaganga"/>
    <n v="1341250"/>
    <d v="2020-07-23T00:00:00"/>
    <n v="726010"/>
    <n v="287468"/>
    <n v="20195"/>
    <n v="206"/>
    <n v="19854"/>
    <n v="35921"/>
  </r>
  <r>
    <x v="30"/>
    <x v="30"/>
    <s v="Tenkasi"/>
    <s v="Tenkasi"/>
    <n v="1407627"/>
    <d v="2020-07-23T00:00:00"/>
    <n v="736882"/>
    <n v="233177"/>
    <n v="27357"/>
    <n v="484"/>
    <n v="26834"/>
    <n v="40016"/>
  </r>
  <r>
    <x v="30"/>
    <x v="30"/>
    <s v="Thanjavur"/>
    <s v="Thanjavur"/>
    <n v="2402781"/>
    <d v="2020-07-23T00:00:00"/>
    <n v="1224986"/>
    <n v="486660"/>
    <n v="75352"/>
    <n v="972"/>
    <n v="73874"/>
    <n v="105121"/>
  </r>
  <r>
    <x v="30"/>
    <x v="30"/>
    <s v="Theni"/>
    <s v="Theni"/>
    <n v="1243684"/>
    <d v="2020-07-23T00:00:00"/>
    <n v="660187"/>
    <n v="304832"/>
    <n v="43571"/>
    <n v="521"/>
    <n v="43018"/>
    <n v="67624"/>
  </r>
  <r>
    <x v="30"/>
    <x v="30"/>
    <s v="Thiruvallur"/>
    <s v="Thiruvallur"/>
    <n v="3725697"/>
    <d v="2020-07-23T00:00:00"/>
    <n v="1425728"/>
    <n v="563426"/>
    <n v="119370"/>
    <n v="1842"/>
    <n v="117138"/>
    <n v="127633"/>
  </r>
  <r>
    <x v="30"/>
    <x v="30"/>
    <s v="Thiruvarur"/>
    <s v="Thiruvarur"/>
    <n v="1268094"/>
    <d v="2020-07-23T00:00:00"/>
    <n v="630274"/>
    <n v="246969"/>
    <n v="41461"/>
    <n v="442"/>
    <n v="40760"/>
    <n v="88175"/>
  </r>
  <r>
    <x v="30"/>
    <x v="30"/>
    <s v="Thoothukkudi"/>
    <s v="Thoothukkudi"/>
    <n v="1738376"/>
    <d v="2020-07-23T00:00:00"/>
    <n v="984706"/>
    <n v="328797"/>
    <n v="56304"/>
    <n v="409"/>
    <n v="55757"/>
    <n v="77440"/>
  </r>
  <r>
    <x v="30"/>
    <x v="30"/>
    <s v="Tiruchirappalli"/>
    <s v="Tiruchirappalli"/>
    <n v="2713858"/>
    <d v="2020-08-07T00:00:00"/>
    <n v="1468456"/>
    <n v="636356"/>
    <n v="77534"/>
    <n v="1059"/>
    <n v="76038"/>
    <n v="131353"/>
  </r>
  <r>
    <x v="30"/>
    <x v="30"/>
    <s v="Tirunelveli"/>
    <s v="Tirunelveli"/>
    <n v="1665253"/>
    <d v="2020-07-23T00:00:00"/>
    <n v="815687"/>
    <n v="275985"/>
    <n v="49374"/>
    <n v="432"/>
    <n v="48812"/>
    <n v="78895"/>
  </r>
  <r>
    <x v="30"/>
    <x v="30"/>
    <s v="Tirupathur"/>
    <s v="Tirupathur"/>
    <n v="1111812"/>
    <d v="2020-07-23T00:00:00"/>
    <n v="541496"/>
    <n v="205219"/>
    <n v="29301"/>
    <n v="625"/>
    <n v="28600"/>
    <n v="38648"/>
  </r>
  <r>
    <x v="30"/>
    <x v="30"/>
    <s v="Tiruppur"/>
    <s v="Tiruppur"/>
    <n v="2471222"/>
    <d v="2020-07-23T00:00:00"/>
    <n v="1671392"/>
    <n v="611015"/>
    <n v="95405"/>
    <n v="979"/>
    <n v="93683"/>
    <n v="84003"/>
  </r>
  <r>
    <x v="30"/>
    <x v="30"/>
    <s v="Tiruvannamalai"/>
    <s v="Tiruvannamalai"/>
    <n v="2468965"/>
    <d v="2020-07-23T00:00:00"/>
    <n v="1270049"/>
    <n v="533376"/>
    <n v="54968"/>
    <n v="667"/>
    <n v="54122"/>
    <n v="103654"/>
  </r>
  <r>
    <x v="30"/>
    <x v="30"/>
    <s v="Vellore"/>
    <s v="Vellore"/>
    <n v="1614242"/>
    <d v="2020-07-23T00:00:00"/>
    <n v="763735"/>
    <n v="336366"/>
    <n v="49864"/>
    <n v="1131"/>
    <n v="48564"/>
    <n v="72868"/>
  </r>
  <r>
    <x v="30"/>
    <x v="30"/>
    <s v="Viluppuram"/>
    <s v="Viluppuram"/>
    <n v="2093003"/>
    <d v="2020-07-23T00:00:00"/>
    <n v="1085842"/>
    <n v="444502"/>
    <n v="45857"/>
    <n v="356"/>
    <n v="45382"/>
    <n v="74992"/>
  </r>
  <r>
    <x v="30"/>
    <x v="30"/>
    <s v="Virudhunagar"/>
    <s v="Virudhunagar"/>
    <n v="1943309"/>
    <d v="2020-07-23T00:00:00"/>
    <n v="1072788"/>
    <n v="505098"/>
    <n v="46294"/>
    <n v="548"/>
    <n v="45687"/>
    <n v="51767"/>
  </r>
  <r>
    <x v="31"/>
    <x v="31"/>
    <s v="Adilabad"/>
    <s v="Adilabad"/>
    <n v="708952"/>
    <m/>
    <n v="376263"/>
    <n v="89337"/>
    <n v="0"/>
    <n v="0"/>
    <n v="0"/>
    <n v="347386"/>
  </r>
  <r>
    <x v="31"/>
    <x v="31"/>
    <s v="Bhadradri Kothagudem"/>
    <s v="Bhadradri Kothagudem"/>
    <n v="1304811"/>
    <m/>
    <n v="599183"/>
    <n v="204318"/>
    <n v="0"/>
    <n v="0"/>
    <n v="0"/>
    <n v="639357"/>
  </r>
  <r>
    <x v="31"/>
    <x v="31"/>
    <s v="Hyderabad"/>
    <s v="Hyderabad"/>
    <n v="3441992"/>
    <m/>
    <n v="3150245"/>
    <n v="1893217"/>
    <n v="0"/>
    <n v="0"/>
    <n v="0"/>
    <n v="1686576"/>
  </r>
  <r>
    <x v="31"/>
    <x v="31"/>
    <s v="Jagtial"/>
    <s v="Jagtial"/>
    <n v="983414"/>
    <m/>
    <n v="580926"/>
    <n v="190526"/>
    <n v="0"/>
    <n v="0"/>
    <n v="0"/>
    <n v="481872"/>
  </r>
  <r>
    <x v="31"/>
    <x v="31"/>
    <s v="Jangaon"/>
    <s v="Jangaon"/>
    <n v="582457"/>
    <m/>
    <n v="327527"/>
    <n v="128207"/>
    <n v="0"/>
    <n v="0"/>
    <n v="0"/>
    <n v="285403"/>
  </r>
  <r>
    <x v="31"/>
    <x v="31"/>
    <s v="Jayashankar Bhupalapally"/>
    <s v="Jayashankar Bhupalapally"/>
    <n v="712257"/>
    <m/>
    <n v="262313"/>
    <n v="127108"/>
    <n v="0"/>
    <n v="0"/>
    <n v="0"/>
    <n v="349005"/>
  </r>
  <r>
    <x v="31"/>
    <x v="31"/>
    <s v="Jogulamba Gadwal"/>
    <s v="Jogulamba Gadwal"/>
    <n v="664971"/>
    <m/>
    <n v="306919"/>
    <n v="59886"/>
    <n v="0"/>
    <n v="0"/>
    <n v="0"/>
    <n v="325835"/>
  </r>
  <r>
    <x v="31"/>
    <x v="31"/>
    <s v="Kamareddy"/>
    <s v="Kamareddy"/>
    <n v="972625"/>
    <m/>
    <n v="557684"/>
    <n v="183176"/>
    <n v="0"/>
    <n v="0"/>
    <n v="0"/>
    <n v="476586"/>
  </r>
  <r>
    <x v="31"/>
    <x v="31"/>
    <s v="Karimnagar"/>
    <s v="Karimnagar"/>
    <n v="1016063"/>
    <m/>
    <n v="657167"/>
    <n v="384862"/>
    <n v="0"/>
    <n v="0"/>
    <n v="0"/>
    <n v="497870"/>
  </r>
  <r>
    <x v="31"/>
    <x v="31"/>
    <s v="Khammam"/>
    <s v="Khammam"/>
    <n v="1401639"/>
    <m/>
    <n v="856707"/>
    <n v="333812"/>
    <n v="0"/>
    <n v="0"/>
    <n v="0"/>
    <n v="686803"/>
  </r>
  <r>
    <x v="31"/>
    <x v="31"/>
    <s v="Komaram Bheem"/>
    <s v="Komaram Bheem"/>
    <n v="515835"/>
    <m/>
    <n v="275644"/>
    <n v="51593"/>
    <n v="0"/>
    <n v="0"/>
    <n v="0"/>
    <n v="252759"/>
  </r>
  <r>
    <x v="31"/>
    <x v="31"/>
    <s v="Mahabubabad"/>
    <s v="Mahabubabad"/>
    <n v="1318110"/>
    <m/>
    <n v="468199"/>
    <n v="172007"/>
    <n v="0"/>
    <n v="0"/>
    <n v="0"/>
    <n v="645873"/>
  </r>
  <r>
    <x v="31"/>
    <x v="31"/>
    <s v="Mancherial"/>
    <s v="Mancherial"/>
    <n v="807037"/>
    <m/>
    <n v="480069"/>
    <n v="170258"/>
    <n v="0"/>
    <n v="0"/>
    <n v="0"/>
    <n v="395448"/>
  </r>
  <r>
    <x v="31"/>
    <x v="31"/>
    <s v="Medak"/>
    <s v="Medak"/>
    <n v="767428"/>
    <m/>
    <n v="458648"/>
    <n v="140778"/>
    <n v="0"/>
    <n v="0"/>
    <n v="0"/>
    <n v="376039"/>
  </r>
  <r>
    <x v="31"/>
    <x v="31"/>
    <s v="Medchal Malkajgiri"/>
    <s v="Medchal Malkajgiri"/>
    <n v="2542203"/>
    <m/>
    <n v="2149958"/>
    <n v="1317832"/>
    <n v="0"/>
    <n v="0"/>
    <n v="0"/>
    <n v="1245679"/>
  </r>
  <r>
    <x v="31"/>
    <x v="31"/>
    <s v="Mulugu"/>
    <s v="Mulugu"/>
    <n v="294671"/>
    <m/>
    <n v="186104"/>
    <n v="76648"/>
    <n v="0"/>
    <n v="0"/>
    <n v="0"/>
    <n v="144388"/>
  </r>
  <r>
    <x v="31"/>
    <x v="31"/>
    <s v="Nagarkurnool"/>
    <s v="Nagarkurnool"/>
    <n v="893308"/>
    <m/>
    <n v="464888"/>
    <n v="106589"/>
    <n v="0"/>
    <n v="0"/>
    <n v="0"/>
    <n v="437720"/>
  </r>
  <r>
    <x v="31"/>
    <x v="31"/>
    <s v="Nalgonda"/>
    <s v="Nalgonda"/>
    <n v="1631399"/>
    <m/>
    <n v="891308"/>
    <n v="254218"/>
    <n v="0"/>
    <n v="0"/>
    <n v="0"/>
    <n v="799385"/>
  </r>
  <r>
    <x v="31"/>
    <x v="31"/>
    <s v="Narayanpet"/>
    <s v="Narayanpet"/>
    <n v="566874"/>
    <m/>
    <n v="288388"/>
    <n v="50219"/>
    <n v="0"/>
    <n v="0"/>
    <n v="0"/>
    <n v="277768"/>
  </r>
  <r>
    <x v="31"/>
    <x v="31"/>
    <s v="Nirmal"/>
    <s v="Nirmal"/>
    <n v="709415"/>
    <m/>
    <n v="378315"/>
    <n v="130107"/>
    <n v="0"/>
    <n v="0"/>
    <n v="0"/>
    <n v="347613"/>
  </r>
  <r>
    <x v="31"/>
    <x v="31"/>
    <s v="Nizamabad"/>
    <s v="Nizamabad"/>
    <n v="1534428"/>
    <m/>
    <n v="858574"/>
    <n v="250862"/>
    <n v="0"/>
    <n v="0"/>
    <n v="0"/>
    <n v="751869"/>
  </r>
  <r>
    <x v="31"/>
    <x v="31"/>
    <s v="Peddapalli"/>
    <s v="Peddapalli"/>
    <n v="795332"/>
    <m/>
    <n v="463510"/>
    <n v="201940"/>
    <n v="0"/>
    <n v="0"/>
    <n v="0"/>
    <n v="389712"/>
  </r>
  <r>
    <x v="31"/>
    <x v="31"/>
    <s v="Rajanna Sircilla"/>
    <s v="Rajanna Sircilla"/>
    <n v="546121"/>
    <m/>
    <n v="372065"/>
    <n v="144680"/>
    <n v="0"/>
    <n v="0"/>
    <n v="0"/>
    <n v="267599"/>
  </r>
  <r>
    <x v="31"/>
    <x v="31"/>
    <s v="Ranga Reddy"/>
    <s v="Ranga Reddy"/>
    <n v="2551731"/>
    <m/>
    <n v="2348542"/>
    <n v="1291404"/>
    <n v="0"/>
    <n v="0"/>
    <n v="0"/>
    <n v="1250348"/>
  </r>
  <r>
    <x v="31"/>
    <x v="31"/>
    <s v="Sangareddy"/>
    <s v="Sangareddy"/>
    <n v="1527628"/>
    <m/>
    <n v="851395"/>
    <n v="299316"/>
    <n v="0"/>
    <n v="0"/>
    <n v="0"/>
    <n v="748537"/>
  </r>
  <r>
    <x v="31"/>
    <x v="31"/>
    <s v="Siddipet"/>
    <s v="Siddipet"/>
    <n v="993376"/>
    <m/>
    <n v="582450"/>
    <n v="242462"/>
    <n v="0"/>
    <n v="0"/>
    <n v="0"/>
    <n v="486754"/>
  </r>
  <r>
    <x v="31"/>
    <x v="31"/>
    <s v="Suryapet"/>
    <s v="Suryapet"/>
    <n v="1099560"/>
    <m/>
    <n v="610724"/>
    <n v="208278"/>
    <n v="0"/>
    <n v="0"/>
    <n v="0"/>
    <n v="538784"/>
  </r>
  <r>
    <x v="31"/>
    <x v="31"/>
    <s v="Vikarabad"/>
    <s v="Vikarabad"/>
    <n v="881250"/>
    <m/>
    <n v="427669"/>
    <n v="87989"/>
    <n v="0"/>
    <n v="0"/>
    <n v="0"/>
    <n v="431812"/>
  </r>
  <r>
    <x v="31"/>
    <x v="31"/>
    <s v="Wanaparthy"/>
    <s v="Wanaparthy"/>
    <n v="751553"/>
    <m/>
    <n v="289412"/>
    <n v="81870"/>
    <n v="0"/>
    <n v="0"/>
    <n v="0"/>
    <n v="368260"/>
  </r>
  <r>
    <x v="31"/>
    <x v="31"/>
    <s v="Warangal Rural"/>
    <s v="Warangal Rural"/>
    <n v="716457"/>
    <m/>
    <n v="342881"/>
    <n v="105289"/>
    <n v="0"/>
    <n v="0"/>
    <n v="0"/>
    <n v="351063"/>
  </r>
  <r>
    <x v="31"/>
    <x v="31"/>
    <s v="Warangal Urban"/>
    <s v="Warangal Urban"/>
    <n v="1135707"/>
    <m/>
    <n v="687410"/>
    <n v="418947"/>
    <n v="0"/>
    <n v="0"/>
    <n v="0"/>
    <n v="556496"/>
  </r>
  <r>
    <x v="31"/>
    <x v="31"/>
    <s v="Yadadri Bhuvanagiri"/>
    <s v="Yadadri Bhuvanagiri"/>
    <n v="726465"/>
    <m/>
    <n v="463854"/>
    <n v="223506"/>
    <n v="0"/>
    <n v="0"/>
    <n v="0"/>
    <n v="355967"/>
  </r>
  <r>
    <x v="32"/>
    <x v="32"/>
    <s v="Dhalai"/>
    <s v="Dhalai"/>
    <n v="377988"/>
    <d v="2021-02-02T00:00:00"/>
    <n v="258334"/>
    <n v="164654"/>
    <n v="7037"/>
    <n v="35"/>
    <n v="7000"/>
    <n v="65100"/>
  </r>
  <r>
    <x v="32"/>
    <x v="32"/>
    <s v="Gomati"/>
    <s v="Gomati"/>
    <n v="436868"/>
    <d v="2021-02-02T00:00:00"/>
    <n v="279099"/>
    <n v="161408"/>
    <n v="8134"/>
    <n v="74"/>
    <n v="8043"/>
    <n v="51504"/>
  </r>
  <r>
    <x v="32"/>
    <x v="32"/>
    <s v="Khowai"/>
    <s v="Khowai"/>
    <n v="327391"/>
    <d v="2021-02-02T00:00:00"/>
    <n v="202148"/>
    <n v="111955"/>
    <n v="4559"/>
    <n v="54"/>
    <n v="4500"/>
    <n v="26325"/>
  </r>
  <r>
    <x v="32"/>
    <x v="32"/>
    <s v="North Tripura"/>
    <s v="North Tripura"/>
    <n v="415946"/>
    <d v="2021-02-02T00:00:00"/>
    <n v="283802"/>
    <n v="190594"/>
    <n v="7250"/>
    <n v="34"/>
    <n v="7199"/>
    <n v="104556"/>
  </r>
  <r>
    <x v="32"/>
    <x v="32"/>
    <s v="Sipahijala"/>
    <s v="Sipahijala"/>
    <n v="484233"/>
    <d v="2021-02-02T00:00:00"/>
    <n v="330932"/>
    <n v="211903"/>
    <n v="6360"/>
    <n v="75"/>
    <n v="6273"/>
    <n v="56247"/>
  </r>
  <r>
    <x v="32"/>
    <x v="32"/>
    <s v="South Tripura"/>
    <s v="South Tripura"/>
    <n v="433737"/>
    <d v="2021-02-02T00:00:00"/>
    <n v="303987"/>
    <n v="209259"/>
    <n v="10168"/>
    <n v="53"/>
    <n v="10104"/>
    <n v="88114"/>
  </r>
  <r>
    <x v="32"/>
    <x v="32"/>
    <s v="Unokoti"/>
    <s v="Unokoti"/>
    <n v="277335"/>
    <d v="2021-02-02T00:00:00"/>
    <n v="173390"/>
    <n v="101178"/>
    <n v="8609"/>
    <n v="68"/>
    <n v="8530"/>
    <n v="39234"/>
  </r>
  <r>
    <x v="32"/>
    <x v="32"/>
    <s v="West Tripura"/>
    <s v="West Tripura"/>
    <n v="917534"/>
    <d v="2021-02-02T00:00:00"/>
    <n v="676784"/>
    <n v="470030"/>
    <n v="32351"/>
    <n v="420"/>
    <n v="31817"/>
    <n v="219114"/>
  </r>
  <r>
    <x v="33"/>
    <x v="33"/>
    <s v="Agra"/>
    <s v="Agra"/>
    <n v="4380793"/>
    <d v="2021-01-31T00:00:00"/>
    <n v="2172907"/>
    <n v="746386"/>
    <n v="25765"/>
    <n v="457"/>
    <n v="25308"/>
    <n v="504243"/>
  </r>
  <r>
    <x v="33"/>
    <x v="33"/>
    <s v="Aligarh"/>
    <s v="Aligarh"/>
    <n v="3673849"/>
    <d v="2021-01-31T00:00:00"/>
    <n v="1589498"/>
    <n v="498586"/>
    <n v="21280"/>
    <n v="108"/>
    <n v="21172"/>
    <n v="493465"/>
  </r>
  <r>
    <x v="33"/>
    <x v="33"/>
    <s v="Ambedkar Nagar"/>
    <s v="Ambedkar Nagar"/>
    <n v="2398709"/>
    <d v="2021-01-31T00:00:00"/>
    <n v="1135268"/>
    <n v="349925"/>
    <n v="5040"/>
    <n v="152"/>
    <n v="4885"/>
    <n v="125671"/>
  </r>
  <r>
    <x v="33"/>
    <x v="33"/>
    <s v="Amethi"/>
    <s v="Amethi"/>
    <n v="2549935"/>
    <d v="2021-01-31T00:00:00"/>
    <n v="1015454"/>
    <n v="375261"/>
    <n v="9972"/>
    <n v="143"/>
    <n v="9828"/>
    <n v="272000"/>
  </r>
  <r>
    <x v="33"/>
    <x v="33"/>
    <s v="Amroha"/>
    <s v="Amroha"/>
    <n v="1838771"/>
    <d v="2021-01-13T00:00:00"/>
    <n v="871164"/>
    <n v="265607"/>
    <n v="16616"/>
    <n v="203"/>
    <n v="16412"/>
    <n v="262346"/>
  </r>
  <r>
    <x v="33"/>
    <x v="33"/>
    <s v="Auraiya"/>
    <s v="Auraiya"/>
    <n v="1372287"/>
    <d v="2021-01-10T00:00:00"/>
    <n v="614711"/>
    <n v="180775"/>
    <n v="10090"/>
    <n v="203"/>
    <n v="9887"/>
    <n v="112124"/>
  </r>
  <r>
    <x v="33"/>
    <x v="33"/>
    <s v="Ayodhya"/>
    <s v="Ayodhya"/>
    <n v="2468371"/>
    <d v="2021-01-31T00:00:00"/>
    <n v="1270889"/>
    <n v="418182"/>
    <n v="16919"/>
    <n v="290"/>
    <n v="16629"/>
    <n v="385194"/>
  </r>
  <r>
    <x v="33"/>
    <x v="33"/>
    <s v="Azamgarh"/>
    <s v="Azamgarh"/>
    <n v="4616509"/>
    <d v="2020-12-27T00:00:00"/>
    <n v="2165409"/>
    <n v="643824"/>
    <n v="17906"/>
    <n v="228"/>
    <n v="17675"/>
    <n v="21427"/>
  </r>
  <r>
    <x v="33"/>
    <x v="33"/>
    <s v="Baghpat"/>
    <s v="Baghpat"/>
    <n v="1302156"/>
    <d v="2021-01-31T00:00:00"/>
    <n v="692255"/>
    <n v="337171"/>
    <n v="9132"/>
    <n v="141"/>
    <n v="8991"/>
    <n v="331758"/>
  </r>
  <r>
    <x v="33"/>
    <x v="33"/>
    <s v="Bahraich"/>
    <s v="Bahraich"/>
    <n v="2384239"/>
    <d v="2021-01-31T00:00:00"/>
    <n v="1752196"/>
    <n v="642554"/>
    <n v="11549"/>
    <n v="178"/>
    <n v="11371"/>
    <n v="313999"/>
  </r>
  <r>
    <x v="33"/>
    <x v="33"/>
    <s v="Ballia"/>
    <s v="Ballia"/>
    <n v="3223642"/>
    <d v="2021-01-31T00:00:00"/>
    <n v="1433455"/>
    <n v="388341"/>
    <n v="21610"/>
    <n v="234"/>
    <n v="21376"/>
    <n v="278225"/>
  </r>
  <r>
    <x v="33"/>
    <x v="33"/>
    <s v="Balrampur"/>
    <s v="Balrampur"/>
    <n v="2149066"/>
    <d v="2021-01-31T00:00:00"/>
    <n v="995084"/>
    <n v="438892"/>
    <n v="7494"/>
    <n v="138"/>
    <n v="7354"/>
    <n v="279984"/>
  </r>
  <r>
    <x v="33"/>
    <x v="33"/>
    <s v="Banda"/>
    <s v="Banda"/>
    <n v="1799541"/>
    <d v="2021-01-10T00:00:00"/>
    <n v="795903"/>
    <n v="236840"/>
    <n v="10992"/>
    <n v="158"/>
    <n v="10832"/>
    <n v="308681"/>
  </r>
  <r>
    <x v="33"/>
    <x v="33"/>
    <s v="Barabanki"/>
    <s v="Barabanki"/>
    <n v="3257983"/>
    <d v="2021-01-30T00:00:00"/>
    <n v="1589704"/>
    <n v="448292"/>
    <n v="19850"/>
    <n v="225"/>
    <n v="19624"/>
    <n v="157347"/>
  </r>
  <r>
    <x v="33"/>
    <x v="33"/>
    <s v="Bareilly"/>
    <s v="Bareilly"/>
    <n v="4465344"/>
    <d v="2021-01-13T00:00:00"/>
    <n v="2221830"/>
    <n v="749751"/>
    <n v="44028"/>
    <n v="377"/>
    <n v="43650"/>
    <n v="487223"/>
  </r>
  <r>
    <x v="33"/>
    <x v="33"/>
    <s v="Basti"/>
    <s v="Basti"/>
    <n v="2461056"/>
    <d v="2021-01-31T00:00:00"/>
    <n v="1189235"/>
    <n v="399451"/>
    <n v="11717"/>
    <n v="330"/>
    <n v="11385"/>
    <n v="302428"/>
  </r>
  <r>
    <x v="33"/>
    <x v="33"/>
    <s v="Bhadohi"/>
    <s v="Bhadohi"/>
    <n v="1554203"/>
    <d v="2021-01-31T00:00:00"/>
    <n v="793094"/>
    <n v="244431"/>
    <n v="7720"/>
    <n v="163"/>
    <n v="7557"/>
    <n v="122883"/>
  </r>
  <r>
    <x v="33"/>
    <x v="33"/>
    <s v="Bijnor"/>
    <s v="Bijnor"/>
    <n v="3683896"/>
    <d v="2021-01-30T00:00:00"/>
    <n v="1756682"/>
    <n v="600482"/>
    <n v="14794"/>
    <n v="126"/>
    <n v="14668"/>
    <n v="320382"/>
  </r>
  <r>
    <x v="33"/>
    <x v="33"/>
    <s v="Budaun"/>
    <s v="Budaun"/>
    <n v="3712738"/>
    <d v="2021-01-23T00:00:00"/>
    <n v="1408673"/>
    <n v="364360"/>
    <n v="14941"/>
    <n v="98"/>
    <n v="14843"/>
    <n v="231677"/>
  </r>
  <r>
    <x v="33"/>
    <x v="33"/>
    <s v="Bulandshahr"/>
    <s v="Bulandshahr"/>
    <n v="3498507"/>
    <d v="2020-12-07T00:00:00"/>
    <n v="1647985"/>
    <n v="646236"/>
    <n v="20215"/>
    <n v="243"/>
    <n v="19972"/>
    <n v="279197"/>
  </r>
  <r>
    <x v="33"/>
    <x v="33"/>
    <s v="Chandauli"/>
    <s v="Chandauli"/>
    <n v="1952713"/>
    <d v="2021-01-31T00:00:00"/>
    <n v="939599"/>
    <n v="238646"/>
    <n v="16208"/>
    <n v="356"/>
    <n v="15852"/>
    <n v="219353"/>
  </r>
  <r>
    <x v="33"/>
    <x v="33"/>
    <s v="Chitrakoot"/>
    <s v="Chitrakoot"/>
    <n v="990626"/>
    <d v="2021-01-10T00:00:00"/>
    <n v="447303"/>
    <n v="129157"/>
    <n v="7110"/>
    <n v="79"/>
    <n v="7031"/>
    <n v="237615"/>
  </r>
  <r>
    <x v="33"/>
    <x v="33"/>
    <s v="Deoria"/>
    <s v="Deoria"/>
    <n v="3098637"/>
    <d v="2021-01-31T00:00:00"/>
    <n v="1597034"/>
    <n v="537293"/>
    <n v="20223"/>
    <n v="220"/>
    <n v="20003"/>
    <n v="314631"/>
  </r>
  <r>
    <x v="33"/>
    <x v="33"/>
    <s v="Etah"/>
    <s v="Etah"/>
    <n v="1761152"/>
    <d v="2021-01-31T00:00:00"/>
    <n v="788675"/>
    <n v="213371"/>
    <n v="9968"/>
    <n v="99"/>
    <n v="9868"/>
    <n v="268279"/>
  </r>
  <r>
    <x v="33"/>
    <x v="33"/>
    <s v="Etawah"/>
    <s v="Etawah"/>
    <n v="1579160"/>
    <d v="2021-01-10T00:00:00"/>
    <n v="708258"/>
    <n v="253661"/>
    <n v="13933"/>
    <n v="293"/>
    <n v="13640"/>
    <n v="304727"/>
  </r>
  <r>
    <x v="33"/>
    <x v="33"/>
    <s v="Farrukhabad"/>
    <s v="Farrukhabad"/>
    <n v="1887577"/>
    <d v="2021-01-10T00:00:00"/>
    <n v="833824"/>
    <n v="229745"/>
    <n v="10348"/>
    <n v="194"/>
    <n v="10153"/>
    <n v="237030"/>
  </r>
  <r>
    <x v="33"/>
    <x v="33"/>
    <s v="Fatehpur"/>
    <s v="Fatehpur"/>
    <n v="2632684"/>
    <d v="2021-01-10T00:00:00"/>
    <n v="1246314"/>
    <n v="410120"/>
    <n v="6814"/>
    <n v="139"/>
    <n v="6674"/>
    <n v="86335"/>
  </r>
  <r>
    <x v="33"/>
    <x v="33"/>
    <s v="Firozabad"/>
    <s v="Firozabad"/>
    <n v="2496761"/>
    <d v="2021-01-31T00:00:00"/>
    <n v="1005224"/>
    <n v="328351"/>
    <n v="8720"/>
    <n v="135"/>
    <n v="8585"/>
    <n v="327016"/>
  </r>
  <r>
    <x v="33"/>
    <x v="33"/>
    <s v="Gautam Buddha Nagar"/>
    <s v="Gautam Buddha Nagar"/>
    <n v="1674714"/>
    <d v="2021-01-24T00:00:00"/>
    <n v="1799728"/>
    <n v="974353"/>
    <n v="63353"/>
    <n v="467"/>
    <n v="62876"/>
    <n v="707072"/>
  </r>
  <r>
    <x v="33"/>
    <x v="33"/>
    <s v="Ghaziabad"/>
    <s v="Ghaziabad"/>
    <n v="4661452"/>
    <d v="2021-01-24T00:00:00"/>
    <n v="2247039"/>
    <n v="1071908"/>
    <n v="55673"/>
    <n v="461"/>
    <n v="55207"/>
    <n v="740447"/>
  </r>
  <r>
    <x v="33"/>
    <x v="33"/>
    <s v="Ghazipur"/>
    <s v="Ghazipur"/>
    <n v="3622727"/>
    <d v="2021-01-31T00:00:00"/>
    <n v="1690195"/>
    <n v="509886"/>
    <n v="21641"/>
    <n v="282"/>
    <n v="21359"/>
    <n v="276557"/>
  </r>
  <r>
    <x v="33"/>
    <x v="33"/>
    <s v="Gonda"/>
    <s v="Gonda"/>
    <n v="3431386"/>
    <d v="2021-01-31T00:00:00"/>
    <n v="1604382"/>
    <n v="555773"/>
    <n v="12282"/>
    <n v="266"/>
    <n v="12016"/>
    <n v="247375"/>
  </r>
  <r>
    <x v="33"/>
    <x v="33"/>
    <s v="Gorakhpur"/>
    <s v="Gorakhpur"/>
    <n v="4436275"/>
    <d v="2021-01-31T00:00:00"/>
    <n v="2347051"/>
    <n v="889085"/>
    <n v="59439"/>
    <n v="848"/>
    <n v="58588"/>
    <n v="510255"/>
  </r>
  <r>
    <x v="33"/>
    <x v="33"/>
    <s v="Hamirpur"/>
    <s v="Hamirpur"/>
    <n v="1104021"/>
    <d v="2021-01-10T00:00:00"/>
    <n v="561456"/>
    <n v="185949"/>
    <n v="5232"/>
    <n v="102"/>
    <n v="5130"/>
    <n v="242998"/>
  </r>
  <r>
    <x v="33"/>
    <x v="33"/>
    <s v="Hapur"/>
    <s v="Hapur"/>
    <n v="1338211"/>
    <d v="2021-01-03T00:00:00"/>
    <n v="658863"/>
    <n v="254519"/>
    <n v="12638"/>
    <n v="217"/>
    <n v="12421"/>
    <n v="306044"/>
  </r>
  <r>
    <x v="33"/>
    <x v="33"/>
    <s v="Hardoi"/>
    <s v="Hardoi"/>
    <n v="4091380"/>
    <d v="2021-01-30T00:00:00"/>
    <n v="1852490"/>
    <n v="537647"/>
    <n v="13755"/>
    <n v="349"/>
    <n v="13406"/>
    <n v="231661"/>
  </r>
  <r>
    <x v="33"/>
    <x v="33"/>
    <s v="Hathras"/>
    <s v="Hathras"/>
    <n v="1565678"/>
    <d v="2021-01-31T00:00:00"/>
    <n v="701190"/>
    <n v="234481"/>
    <n v="2920"/>
    <n v="43"/>
    <n v="2877"/>
    <n v="261985"/>
  </r>
  <r>
    <x v="33"/>
    <x v="33"/>
    <s v="Jalaun"/>
    <s v="Jalaun"/>
    <n v="1670718"/>
    <d v="2021-01-10T00:00:00"/>
    <n v="819651"/>
    <n v="251406"/>
    <n v="11687"/>
    <n v="202"/>
    <n v="11482"/>
    <n v="227562"/>
  </r>
  <r>
    <x v="33"/>
    <x v="33"/>
    <s v="Jaunpur"/>
    <s v="Jaunpur"/>
    <n v="4476072"/>
    <d v="2021-01-20T00:00:00"/>
    <n v="2189622"/>
    <n v="667013"/>
    <n v="22584"/>
    <n v="235"/>
    <n v="22349"/>
    <n v="334116"/>
  </r>
  <r>
    <x v="33"/>
    <x v="33"/>
    <s v="Jhansi"/>
    <s v="Jhansi"/>
    <n v="2000755"/>
    <d v="2020-11-26T00:00:00"/>
    <n v="1132511"/>
    <n v="379818"/>
    <n v="36556"/>
    <n v="663"/>
    <n v="35892"/>
    <n v="330818"/>
  </r>
  <r>
    <x v="33"/>
    <x v="33"/>
    <s v="Kannauj"/>
    <s v="Kannauj"/>
    <n v="1658005"/>
    <d v="2021-01-10T00:00:00"/>
    <n v="755119"/>
    <n v="257048"/>
    <n v="9231"/>
    <n v="114"/>
    <n v="9115"/>
    <n v="128634"/>
  </r>
  <r>
    <x v="33"/>
    <x v="33"/>
    <s v="Kanpur Dehat"/>
    <s v="Kanpur Dehat"/>
    <n v="1795092"/>
    <d v="2021-01-10T00:00:00"/>
    <n v="923661"/>
    <n v="290898"/>
    <n v="6197"/>
    <n v="110"/>
    <n v="6087"/>
    <n v="347795"/>
  </r>
  <r>
    <x v="33"/>
    <x v="33"/>
    <s v="Kanpur Nagar"/>
    <s v="Kanpur Nagar"/>
    <n v="4572951"/>
    <d v="2021-01-10T00:00:00"/>
    <n v="2251558"/>
    <n v="859280"/>
    <n v="82933"/>
    <n v="1905"/>
    <n v="81024"/>
    <n v="727286"/>
  </r>
  <r>
    <x v="33"/>
    <x v="33"/>
    <s v="Kasganj"/>
    <s v="Kasganj"/>
    <n v="1438156"/>
    <d v="2021-01-31T00:00:00"/>
    <n v="608818"/>
    <n v="147948"/>
    <n v="4250"/>
    <n v="53"/>
    <n v="4197"/>
    <n v="274094"/>
  </r>
  <r>
    <x v="33"/>
    <x v="33"/>
    <s v="Kaushambi"/>
    <s v="Kaushambi"/>
    <n v="1596909"/>
    <d v="2021-01-14T00:00:00"/>
    <n v="760960"/>
    <n v="218775"/>
    <n v="4424"/>
    <n v="70"/>
    <n v="4353"/>
    <n v="209276"/>
  </r>
  <r>
    <x v="33"/>
    <x v="33"/>
    <s v="Kushinagar"/>
    <s v="Kushinagar"/>
    <n v="3560830"/>
    <d v="2021-01-30T00:00:00"/>
    <n v="1632782"/>
    <n v="458054"/>
    <n v="15617"/>
    <n v="228"/>
    <n v="15389"/>
    <n v="322580"/>
  </r>
  <r>
    <x v="33"/>
    <x v="33"/>
    <s v="Lakhimpur Kheri"/>
    <s v="Lakhimpur Kheri"/>
    <n v="4013634"/>
    <d v="2021-01-30T00:00:00"/>
    <n v="1829019"/>
    <n v="382178"/>
    <n v="24410"/>
    <n v="292"/>
    <n v="24117"/>
    <n v="380738"/>
  </r>
  <r>
    <x v="33"/>
    <x v="33"/>
    <s v="Lalitpur"/>
    <s v="Lalitpur"/>
    <n v="1218002"/>
    <d v="2020-08-07T00:00:00"/>
    <n v="627553"/>
    <n v="143519"/>
    <n v="12742"/>
    <n v="128"/>
    <n v="12613"/>
    <n v="28152"/>
  </r>
  <r>
    <x v="33"/>
    <x v="33"/>
    <s v="Lucknow"/>
    <s v="Lucknow"/>
    <n v="4588455"/>
    <d v="2020-12-13T00:00:00"/>
    <n v="3106658"/>
    <n v="1488333"/>
    <n v="238839"/>
    <n v="2651"/>
    <n v="236165"/>
    <n v="1357002"/>
  </r>
  <r>
    <x v="33"/>
    <x v="33"/>
    <s v="Maharajganj"/>
    <s v="Maharajganj"/>
    <n v="2665292"/>
    <d v="2021-01-31T00:00:00"/>
    <n v="1283534"/>
    <n v="372559"/>
    <n v="12440"/>
    <n v="140"/>
    <n v="12300"/>
    <n v="340936"/>
  </r>
  <r>
    <x v="33"/>
    <x v="33"/>
    <s v="Mahoba"/>
    <s v="Mahoba"/>
    <n v="876055"/>
    <d v="2021-01-10T00:00:00"/>
    <n v="444352"/>
    <n v="148388"/>
    <n v="4268"/>
    <n v="86"/>
    <n v="4182"/>
    <n v="145126"/>
  </r>
  <r>
    <x v="33"/>
    <x v="33"/>
    <s v="Mainpuri"/>
    <s v="Mainpuri"/>
    <n v="1847194"/>
    <d v="2021-01-31T00:00:00"/>
    <n v="860461"/>
    <n v="219990"/>
    <n v="10028"/>
    <n v="182"/>
    <n v="9846"/>
    <n v="233510"/>
  </r>
  <r>
    <x v="33"/>
    <x v="33"/>
    <s v="Mathura"/>
    <s v="Mathura"/>
    <n v="2541894"/>
    <d v="2021-01-29T00:00:00"/>
    <n v="1207578"/>
    <n v="418117"/>
    <n v="20297"/>
    <n v="402"/>
    <n v="19893"/>
    <n v="208527"/>
  </r>
  <r>
    <x v="33"/>
    <x v="33"/>
    <s v="Mau"/>
    <s v="Mau"/>
    <n v="2205170"/>
    <d v="2021-01-31T00:00:00"/>
    <n v="1017497"/>
    <n v="307052"/>
    <n v="8333"/>
    <n v="80"/>
    <n v="8252"/>
    <n v="285611"/>
  </r>
  <r>
    <x v="33"/>
    <x v="33"/>
    <s v="Meerut"/>
    <s v="Meerut"/>
    <n v="3447405"/>
    <d v="2021-01-31T00:00:00"/>
    <n v="1764744"/>
    <n v="842448"/>
    <n v="69480"/>
    <n v="898"/>
    <n v="68567"/>
    <n v="833144"/>
  </r>
  <r>
    <x v="33"/>
    <x v="33"/>
    <s v="Mirzapur"/>
    <s v="Mirzapur"/>
    <n v="2494533"/>
    <d v="2021-01-31T00:00:00"/>
    <n v="1335308"/>
    <n v="462157"/>
    <n v="11088"/>
    <n v="116"/>
    <n v="10972"/>
    <n v="318308"/>
  </r>
  <r>
    <x v="33"/>
    <x v="33"/>
    <s v="Moradabad"/>
    <s v="Moradabad"/>
    <n v="4773138"/>
    <d v="2021-01-13T00:00:00"/>
    <n v="1390249"/>
    <n v="443211"/>
    <n v="39102"/>
    <n v="349"/>
    <n v="38752"/>
    <n v="420010"/>
  </r>
  <r>
    <x v="33"/>
    <x v="33"/>
    <s v="Muzaffarnagar"/>
    <s v="Muzaffarnagar"/>
    <n v="4138605"/>
    <d v="2021-01-25T00:00:00"/>
    <n v="1264005"/>
    <n v="467387"/>
    <n v="31009"/>
    <n v="269"/>
    <n v="30737"/>
    <n v="177208"/>
  </r>
  <r>
    <x v="33"/>
    <x v="33"/>
    <s v="Pilibhit"/>
    <s v="Pilibhit"/>
    <n v="2037225"/>
    <d v="2021-01-13T00:00:00"/>
    <n v="978332"/>
    <n v="256931"/>
    <n v="11032"/>
    <n v="193"/>
    <n v="10838"/>
    <n v="297054"/>
  </r>
  <r>
    <x v="33"/>
    <x v="33"/>
    <s v="Pratapgarh"/>
    <s v="Pratapgarh"/>
    <n v="3173752"/>
    <d v="2021-01-14T00:00:00"/>
    <n v="1480021"/>
    <n v="456869"/>
    <n v="16038"/>
    <n v="163"/>
    <n v="15875"/>
    <n v="108519"/>
  </r>
  <r>
    <x v="33"/>
    <x v="33"/>
    <s v="Prayagraj"/>
    <s v="Prayagraj"/>
    <n v="5959798"/>
    <d v="2021-01-14T00:00:00"/>
    <n v="2731341"/>
    <n v="862244"/>
    <n v="78699"/>
    <n v="1088"/>
    <n v="77609"/>
    <n v="768649"/>
  </r>
  <r>
    <x v="33"/>
    <x v="33"/>
    <s v="Rae Bareli"/>
    <s v="Rae Bareli"/>
    <n v="3404004"/>
    <d v="2021-01-30T00:00:00"/>
    <n v="1436175"/>
    <n v="344694"/>
    <n v="17104"/>
    <n v="343"/>
    <n v="16761"/>
    <n v="395960"/>
  </r>
  <r>
    <x v="33"/>
    <x v="33"/>
    <s v="Rampur"/>
    <s v="Rampur"/>
    <n v="2335398"/>
    <d v="2021-01-16T00:00:00"/>
    <n v="989666"/>
    <n v="250420"/>
    <n v="11826"/>
    <n v="148"/>
    <n v="11676"/>
    <n v="280201"/>
  </r>
  <r>
    <x v="33"/>
    <x v="33"/>
    <s v="Saharanpur"/>
    <s v="Saharanpur"/>
    <n v="3464228"/>
    <d v="2021-01-30T00:00:00"/>
    <n v="1638111"/>
    <n v="576986"/>
    <n v="32730"/>
    <n v="420"/>
    <n v="32309"/>
    <n v="282752"/>
  </r>
  <r>
    <x v="33"/>
    <x v="33"/>
    <s v="Sambhal"/>
    <s v="Sambhal"/>
    <n v="2217020"/>
    <d v="2021-01-13T00:00:00"/>
    <n v="893786"/>
    <n v="204352"/>
    <n v="9438"/>
    <n v="106"/>
    <n v="9331"/>
    <n v="314052"/>
  </r>
  <r>
    <x v="33"/>
    <x v="33"/>
    <s v="Sant Kabir Nagar"/>
    <s v="Sant Kabir Nagar"/>
    <n v="1714300"/>
    <d v="2021-01-31T00:00:00"/>
    <n v="799506"/>
    <n v="195105"/>
    <n v="8159"/>
    <n v="98"/>
    <n v="8061"/>
    <n v="296685"/>
  </r>
  <r>
    <x v="33"/>
    <x v="33"/>
    <s v="Shahjahanpur"/>
    <s v="Shahjahanpur"/>
    <n v="3002376"/>
    <d v="2021-01-13T00:00:00"/>
    <n v="1743273"/>
    <n v="538827"/>
    <n v="20361"/>
    <n v="444"/>
    <n v="19916"/>
    <n v="447375"/>
  </r>
  <r>
    <x v="33"/>
    <x v="33"/>
    <s v="Shamli"/>
    <s v="Shamli"/>
    <n v="1274815"/>
    <d v="2021-01-31T00:00:00"/>
    <n v="604968"/>
    <n v="206438"/>
    <n v="12976"/>
    <n v="45"/>
    <n v="12931"/>
    <n v="253085"/>
  </r>
  <r>
    <x v="33"/>
    <x v="33"/>
    <s v="Shrawasti"/>
    <s v="Shrawasti"/>
    <n v="1114615"/>
    <d v="2021-01-31T00:00:00"/>
    <n v="515155"/>
    <n v="181654"/>
    <n v="4388"/>
    <n v="35"/>
    <n v="4353"/>
    <n v="223760"/>
  </r>
  <r>
    <x v="33"/>
    <x v="33"/>
    <s v="Siddharthnagar"/>
    <s v="Siddharthnagar"/>
    <n v="2553526"/>
    <d v="2021-01-31T00:00:00"/>
    <n v="1225133"/>
    <n v="479630"/>
    <n v="9373"/>
    <n v="100"/>
    <n v="9273"/>
    <n v="299733"/>
  </r>
  <r>
    <x v="33"/>
    <x v="33"/>
    <s v="Sitapur"/>
    <s v="Sitapur"/>
    <n v="4474446"/>
    <d v="2021-01-28T00:00:00"/>
    <n v="2139996"/>
    <n v="497241"/>
    <n v="12398"/>
    <n v="185"/>
    <n v="12211"/>
    <n v="295672"/>
  </r>
  <r>
    <x v="33"/>
    <x v="33"/>
    <s v="Sonbhadra"/>
    <s v="Sonbhadra"/>
    <n v="1862612"/>
    <d v="2021-01-31T00:00:00"/>
    <n v="812891"/>
    <n v="236871"/>
    <n v="16807"/>
    <n v="251"/>
    <n v="16556"/>
    <n v="314578"/>
  </r>
  <r>
    <x v="33"/>
    <x v="33"/>
    <s v="Sultanpur"/>
    <s v="Sultanpur"/>
    <n v="3790922"/>
    <d v="2021-01-31T00:00:00"/>
    <n v="1178195"/>
    <n v="370998"/>
    <n v="14915"/>
    <n v="138"/>
    <n v="14777"/>
    <n v="316852"/>
  </r>
  <r>
    <x v="33"/>
    <x v="33"/>
    <s v="Unnao"/>
    <s v="Unnao"/>
    <n v="3110595"/>
    <d v="2021-01-10T00:00:00"/>
    <n v="1554190"/>
    <n v="420513"/>
    <n v="15011"/>
    <n v="254"/>
    <n v="14757"/>
    <n v="306391"/>
  </r>
  <r>
    <x v="33"/>
    <x v="33"/>
    <s v="Varanasi"/>
    <s v="Varanasi"/>
    <n v="3682194"/>
    <d v="2021-01-31T00:00:00"/>
    <n v="2109381"/>
    <n v="843905"/>
    <n v="85501"/>
    <n v="971"/>
    <n v="84528"/>
    <n v="638260"/>
  </r>
  <r>
    <x v="34"/>
    <x v="34"/>
    <s v="Almora"/>
    <s v="Almora"/>
    <n v="621927"/>
    <d v="2021-01-30T00:00:00"/>
    <n v="378242"/>
    <n v="215715"/>
    <n v="12190"/>
    <n v="196"/>
    <n v="11378"/>
    <n v="90538"/>
  </r>
  <r>
    <x v="34"/>
    <x v="34"/>
    <s v="Bageshwar"/>
    <s v="Bageshwar"/>
    <n v="259840"/>
    <d v="2021-01-30T00:00:00"/>
    <n v="183447"/>
    <n v="131244"/>
    <n v="5764"/>
    <n v="60"/>
    <n v="5678"/>
    <n v="58508"/>
  </r>
  <r>
    <x v="34"/>
    <x v="34"/>
    <s v="Chamoli"/>
    <s v="Chamoli"/>
    <n v="391114"/>
    <d v="2021-01-30T00:00:00"/>
    <n v="273850"/>
    <n v="191420"/>
    <n v="12242"/>
    <n v="62"/>
    <n v="11972"/>
    <n v="96511"/>
  </r>
  <r>
    <x v="34"/>
    <x v="34"/>
    <s v="Champawat"/>
    <s v="Champawat"/>
    <n v="259315"/>
    <d v="2021-01-30T00:00:00"/>
    <n v="183354"/>
    <n v="119870"/>
    <n v="7603"/>
    <n v="53"/>
    <n v="7358"/>
    <n v="98869"/>
  </r>
  <r>
    <x v="34"/>
    <x v="34"/>
    <s v="Dehradun"/>
    <s v="Dehradun"/>
    <n v="1698560"/>
    <d v="2021-01-30T00:00:00"/>
    <n v="1465464"/>
    <n v="793803"/>
    <n v="112363"/>
    <n v="2521"/>
    <n v="108137"/>
    <n v="457677"/>
  </r>
  <r>
    <x v="34"/>
    <x v="34"/>
    <s v="Haridwar"/>
    <s v="Haridwar"/>
    <n v="1927029"/>
    <d v="2021-01-30T00:00:00"/>
    <n v="1456257"/>
    <n v="635360"/>
    <n v="51498"/>
    <n v="1019"/>
    <n v="49096"/>
    <n v="395291"/>
  </r>
  <r>
    <x v="34"/>
    <x v="34"/>
    <s v="Nainital"/>
    <s v="Nainital"/>
    <n v="955128"/>
    <d v="2021-01-30T00:00:00"/>
    <n v="722854"/>
    <n v="398680"/>
    <n v="39232"/>
    <n v="944"/>
    <n v="38140"/>
    <n v="224038"/>
  </r>
  <r>
    <x v="34"/>
    <x v="34"/>
    <s v="Pauri Garhwal"/>
    <s v="Pauri Garhwal"/>
    <n v="686527"/>
    <d v="2021-01-30T00:00:00"/>
    <n v="431320"/>
    <n v="229262"/>
    <n v="17686"/>
    <n v="315"/>
    <n v="16668"/>
    <n v="147721"/>
  </r>
  <r>
    <x v="34"/>
    <x v="34"/>
    <s v="Pithoragarh"/>
    <s v="Pithoragarh"/>
    <n v="485993"/>
    <d v="2021-01-30T00:00:00"/>
    <n v="318644"/>
    <n v="183765"/>
    <n v="10260"/>
    <n v="181"/>
    <n v="9962"/>
    <n v="77816"/>
  </r>
  <r>
    <x v="34"/>
    <x v="34"/>
    <s v="Rudraprayag"/>
    <s v="Rudraprayag"/>
    <n v="236857"/>
    <d v="2021-01-30T00:00:00"/>
    <n v="170911"/>
    <n v="113480"/>
    <n v="8800"/>
    <n v="106"/>
    <n v="8535"/>
    <n v="56778"/>
  </r>
  <r>
    <x v="34"/>
    <x v="34"/>
    <s v="Tehri Garhwal"/>
    <s v="Tehri Garhwal"/>
    <n v="616409"/>
    <d v="2021-01-30T00:00:00"/>
    <n v="381493"/>
    <n v="206527"/>
    <n v="15835"/>
    <n v="108"/>
    <n v="14827"/>
    <n v="113028"/>
  </r>
  <r>
    <x v="34"/>
    <x v="34"/>
    <s v="Udham Singh Nagar"/>
    <s v="Udham Singh Nagar"/>
    <n v="1648367"/>
    <d v="2021-01-30T00:00:00"/>
    <n v="1277738"/>
    <n v="518326"/>
    <n v="37875"/>
    <n v="761"/>
    <n v="36315"/>
    <n v="356229"/>
  </r>
  <r>
    <x v="34"/>
    <x v="34"/>
    <s v="Uttarkashi"/>
    <s v="Uttarkashi"/>
    <n v="329686"/>
    <d v="2021-01-30T00:00:00"/>
    <n v="234425"/>
    <n v="160687"/>
    <n v="12548"/>
    <n v="74"/>
    <n v="12129"/>
    <n v="126300"/>
  </r>
  <r>
    <x v="35"/>
    <x v="35"/>
    <s v="Alipurduar"/>
    <s v="Alipurduar"/>
    <n v="1700000"/>
    <m/>
    <n v="949775"/>
    <n v="353666"/>
    <n v="15589"/>
    <n v="102"/>
    <n v="15441"/>
    <n v="840794"/>
  </r>
  <r>
    <x v="35"/>
    <x v="35"/>
    <s v="Bankura"/>
    <s v="Bankura"/>
    <n v="3596292"/>
    <m/>
    <n v="2245147"/>
    <n v="706177"/>
    <n v="36313"/>
    <n v="274"/>
    <n v="35839"/>
    <n v="1780339"/>
  </r>
  <r>
    <x v="35"/>
    <x v="35"/>
    <s v="Birbhum"/>
    <s v="Birbhum"/>
    <n v="3502387"/>
    <m/>
    <n v="2152966"/>
    <n v="846286"/>
    <n v="41197"/>
    <n v="286"/>
    <n v="40727"/>
    <n v="1736768"/>
  </r>
  <r>
    <x v="35"/>
    <x v="35"/>
    <s v="Cooch Behar"/>
    <s v="Cooch Behar"/>
    <n v="2822780"/>
    <m/>
    <n v="1444232"/>
    <n v="421663"/>
    <n v="29275"/>
    <n v="97"/>
    <n v="29060"/>
    <n v="1397799"/>
  </r>
  <r>
    <x v="35"/>
    <x v="35"/>
    <s v="Dakshin Dinajpur"/>
    <s v="Dakshin Dinajpur"/>
    <n v="1670931"/>
    <m/>
    <n v="1063493"/>
    <n v="363056"/>
    <n v="17889"/>
    <n v="170"/>
    <n v="17573"/>
    <n v="827700"/>
  </r>
  <r>
    <x v="35"/>
    <x v="35"/>
    <s v="Darjeeling"/>
    <s v="Darjeeling"/>
    <n v="1842034"/>
    <m/>
    <n v="1324555"/>
    <n v="664306"/>
    <n v="57143"/>
    <n v="539"/>
    <n v="56326"/>
    <n v="931168"/>
  </r>
  <r>
    <x v="35"/>
    <x v="35"/>
    <s v="Hooghly"/>
    <s v="Hooghly"/>
    <n v="5520389"/>
    <m/>
    <n v="3368156"/>
    <n v="1343978"/>
    <n v="86300"/>
    <n v="990"/>
    <n v="84650"/>
    <n v="2748140"/>
  </r>
  <r>
    <x v="35"/>
    <x v="35"/>
    <s v="Howrah"/>
    <s v="Howrah"/>
    <n v="4841638"/>
    <m/>
    <n v="2905925"/>
    <n v="1254076"/>
    <n v="98757"/>
    <n v="1524"/>
    <n v="96567"/>
    <n v="2421781"/>
  </r>
  <r>
    <x v="35"/>
    <x v="35"/>
    <s v="Jalpaiguri"/>
    <s v="Jalpaiguri"/>
    <n v="3869675"/>
    <m/>
    <n v="1144138"/>
    <n v="410719"/>
    <n v="41982"/>
    <n v="572"/>
    <n v="41256"/>
    <n v="1917131"/>
  </r>
  <r>
    <x v="35"/>
    <x v="35"/>
    <s v="Jhargram"/>
    <s v="Jhargram"/>
    <n v="1136548"/>
    <m/>
    <n v="714456"/>
    <n v="211586"/>
    <n v="12135"/>
    <n v="27"/>
    <n v="12063"/>
    <n v="562976"/>
  </r>
  <r>
    <x v="35"/>
    <x v="35"/>
    <s v="Kalimpong"/>
    <s v="Kalimpong"/>
    <n v="251642"/>
    <m/>
    <n v="180713"/>
    <n v="124420"/>
    <n v="7036"/>
    <n v="54"/>
    <n v="6950"/>
    <n v="126822"/>
  </r>
  <r>
    <x v="35"/>
    <x v="35"/>
    <s v="Kolkata"/>
    <s v="Kolkata"/>
    <n v="4486679"/>
    <m/>
    <n v="4784084"/>
    <n v="3039486"/>
    <n v="322541"/>
    <n v="5152"/>
    <n v="315146"/>
    <n v="2359743"/>
  </r>
  <r>
    <x v="35"/>
    <x v="35"/>
    <s v="Malda"/>
    <s v="Malda"/>
    <n v="3997970"/>
    <m/>
    <n v="2029144"/>
    <n v="590497"/>
    <n v="33406"/>
    <n v="186"/>
    <n v="33121"/>
    <n v="1975708"/>
  </r>
  <r>
    <x v="35"/>
    <x v="35"/>
    <s v="Murshidabad"/>
    <s v="Murshidabad"/>
    <n v="7102430"/>
    <m/>
    <n v="3952659"/>
    <n v="976111"/>
    <n v="33993"/>
    <n v="328"/>
    <n v="33605"/>
    <n v="3497187"/>
  </r>
  <r>
    <x v="35"/>
    <x v="35"/>
    <s v="Nadia"/>
    <s v="Nadia"/>
    <n v="5168488"/>
    <m/>
    <n v="2798942"/>
    <n v="884320"/>
    <n v="73333"/>
    <n v="859"/>
    <n v="72054"/>
    <n v="2569225"/>
  </r>
  <r>
    <x v="35"/>
    <x v="35"/>
    <s v="North 24 Parganas"/>
    <s v="North 24 Parganas"/>
    <n v="10082852"/>
    <m/>
    <n v="6547702"/>
    <n v="2720315"/>
    <n v="329257"/>
    <n v="4833"/>
    <n v="323097"/>
    <n v="5105225"/>
  </r>
  <r>
    <x v="35"/>
    <x v="35"/>
    <s v="Paschim Bardhaman"/>
    <s v="Paschim Bardhaman"/>
    <n v="2882031"/>
    <m/>
    <n v="1789611"/>
    <n v="677747"/>
    <n v="57778"/>
    <n v="356"/>
    <n v="57184"/>
    <n v="1441084"/>
  </r>
  <r>
    <x v="35"/>
    <x v="35"/>
    <s v="Paschim Medinipur"/>
    <s v="Paschim Medinipur"/>
    <n v="5094238"/>
    <m/>
    <n v="2758576"/>
    <n v="877978"/>
    <n v="53581"/>
    <n v="507"/>
    <n v="52820"/>
    <n v="2522967"/>
  </r>
  <r>
    <x v="35"/>
    <x v="35"/>
    <s v="Purba Bardhaman"/>
    <s v="Purba Bardhaman"/>
    <n v="4835532"/>
    <m/>
    <n v="2596246"/>
    <n v="859528"/>
    <n v="42005"/>
    <n v="198"/>
    <n v="41588"/>
    <n v="2390413"/>
  </r>
  <r>
    <x v="35"/>
    <x v="35"/>
    <s v="Purba Medinipur"/>
    <s v="Purba Medinipur"/>
    <n v="4417377"/>
    <m/>
    <n v="3560589"/>
    <n v="1471674"/>
    <n v="63098"/>
    <n v="397"/>
    <n v="62549"/>
    <n v="2196063"/>
  </r>
  <r>
    <x v="35"/>
    <x v="35"/>
    <s v="Purulia"/>
    <s v="Purulia"/>
    <n v="2927965"/>
    <m/>
    <n v="1679941"/>
    <n v="492310"/>
    <n v="19419"/>
    <n v="113"/>
    <n v="19283"/>
    <n v="1444412"/>
  </r>
  <r>
    <x v="35"/>
    <x v="35"/>
    <s v="South 24 Parganas"/>
    <s v="South 24 Parganas"/>
    <n v="8153176"/>
    <m/>
    <n v="4850898"/>
    <n v="1832073"/>
    <n v="100957"/>
    <n v="1336"/>
    <n v="98950"/>
    <n v="4045534"/>
  </r>
  <r>
    <x v="35"/>
    <x v="35"/>
    <s v="Uttar Dinajpur"/>
    <s v="Uttar Dinajpur"/>
    <n v="3000849"/>
    <m/>
    <n v="1341457"/>
    <n v="436182"/>
    <n v="19858"/>
    <n v="238"/>
    <n v="19559"/>
    <n v="14803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548DD-725B-4959-B2B9-5057575D473B}"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S5:AD6" firstHeaderRow="0" firstDataRow="1" firstDataCol="0" rowPageCount="2" colPageCount="1"/>
  <pivotFields count="15">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39"/>
        <item x="87"/>
        <item x="89"/>
        <item x="346"/>
        <item x="325"/>
        <item x="342"/>
        <item x="92"/>
        <item x="90"/>
        <item x="91"/>
        <item x="96"/>
        <item x="318"/>
        <item x="102"/>
        <item x="93"/>
        <item x="353"/>
        <item x="340"/>
        <item x="94"/>
        <item x="333"/>
        <item x="103"/>
        <item x="98"/>
        <item x="97"/>
        <item x="99"/>
        <item x="101"/>
        <item x="331"/>
        <item x="327"/>
        <item x="347"/>
        <item x="345"/>
        <item x="336"/>
        <item x="338"/>
        <item x="598"/>
        <item x="100"/>
        <item x="337"/>
        <item x="343"/>
        <item x="344"/>
        <item x="360"/>
        <item x="591"/>
        <item x="335"/>
        <item x="311"/>
        <item x="341"/>
        <item x="326"/>
        <item x="348"/>
        <item x="604"/>
        <item x="334"/>
        <item x="603"/>
        <item x="329"/>
        <item x="330"/>
        <item x="104"/>
        <item x="584"/>
        <item x="324"/>
        <item x="349"/>
        <item x="599"/>
        <item x="109"/>
        <item x="354"/>
        <item x="319"/>
        <item x="105"/>
        <item x="350"/>
        <item x="351"/>
        <item x="317"/>
        <item x="589"/>
        <item x="602"/>
        <item x="352"/>
        <item x="590"/>
        <item x="601"/>
        <item x="322"/>
        <item x="321"/>
        <item x="597"/>
        <item x="106"/>
        <item x="323"/>
        <item x="570"/>
        <item x="592"/>
        <item x="361"/>
        <item x="316"/>
        <item x="108"/>
        <item x="315"/>
        <item x="320"/>
        <item x="367"/>
        <item x="359"/>
        <item x="110"/>
        <item x="314"/>
        <item x="594"/>
        <item x="312"/>
        <item x="107"/>
        <item x="588"/>
        <item x="585"/>
        <item x="297"/>
        <item x="596"/>
        <item x="310"/>
        <item x="304"/>
        <item x="595"/>
        <item x="600"/>
        <item x="357"/>
        <item x="356"/>
        <item x="303"/>
        <item x="358"/>
        <item x="363"/>
        <item x="111"/>
        <item x="355"/>
        <item x="587"/>
        <item x="313"/>
        <item x="577"/>
        <item x="362"/>
        <item x="368"/>
        <item x="305"/>
        <item x="582"/>
        <item x="307"/>
        <item x="302"/>
        <item x="285"/>
        <item x="112"/>
        <item x="113"/>
        <item x="364"/>
        <item x="116"/>
        <item x="593"/>
        <item x="308"/>
        <item x="295"/>
        <item x="366"/>
        <item x="365"/>
        <item x="309"/>
        <item x="328"/>
        <item x="583"/>
        <item x="300"/>
        <item x="578"/>
        <item x="290"/>
        <item x="586"/>
        <item x="117"/>
        <item x="115"/>
        <item x="581"/>
        <item x="114"/>
        <item x="301"/>
        <item x="296"/>
        <item x="306"/>
        <item x="298"/>
        <item x="580"/>
        <item x="576"/>
        <item x="571"/>
        <item x="283"/>
        <item x="299"/>
        <item x="118"/>
        <item x="294"/>
        <item x="122"/>
        <item x="579"/>
        <item x="119"/>
        <item x="369"/>
        <item x="123"/>
        <item x="572"/>
        <item x="575"/>
        <item x="370"/>
        <item x="293"/>
        <item x="291"/>
        <item x="574"/>
        <item x="121"/>
        <item x="120"/>
        <item x="552"/>
        <item x="556"/>
        <item x="374"/>
        <item x="289"/>
        <item x="528"/>
        <item x="292"/>
        <item x="535"/>
        <item x="371"/>
        <item x="563"/>
        <item x="372"/>
        <item x="534"/>
        <item x="124"/>
        <item x="125"/>
        <item x="276"/>
        <item x="284"/>
        <item x="373"/>
        <item x="286"/>
        <item x="288"/>
        <item x="287"/>
        <item x="569"/>
        <item x="573"/>
        <item x="282"/>
        <item x="564"/>
        <item x="521"/>
        <item x="557"/>
        <item x="126"/>
        <item x="127"/>
        <item x="568"/>
        <item x="129"/>
        <item x="255"/>
        <item x="375"/>
        <item x="128"/>
        <item x="279"/>
        <item x="500"/>
        <item x="567"/>
        <item x="130"/>
        <item x="280"/>
        <item x="514"/>
        <item x="549"/>
        <item x="542"/>
        <item x="281"/>
        <item x="558"/>
        <item x="254"/>
        <item x="493"/>
        <item x="507"/>
        <item x="562"/>
        <item x="533"/>
        <item x="561"/>
        <item x="269"/>
        <item x="554"/>
        <item x="566"/>
        <item x="555"/>
        <item x="278"/>
        <item x="565"/>
        <item x="277"/>
        <item x="131"/>
        <item x="275"/>
        <item x="527"/>
        <item x="486"/>
        <item x="532"/>
        <item x="559"/>
        <item x="133"/>
        <item x="503"/>
        <item x="529"/>
        <item x="560"/>
        <item x="132"/>
        <item x="271"/>
        <item x="376"/>
        <item x="274"/>
        <item x="520"/>
        <item x="234"/>
        <item x="526"/>
        <item x="270"/>
        <item x="530"/>
        <item x="272"/>
        <item x="531"/>
        <item x="273"/>
        <item x="136"/>
        <item x="479"/>
        <item x="248"/>
        <item x="134"/>
        <item x="262"/>
        <item x="241"/>
        <item x="492"/>
        <item x="536"/>
        <item x="553"/>
        <item x="497"/>
        <item x="550"/>
        <item x="506"/>
        <item x="499"/>
        <item x="522"/>
        <item x="256"/>
        <item x="518"/>
        <item x="525"/>
        <item x="268"/>
        <item x="519"/>
        <item x="496"/>
        <item x="137"/>
        <item x="504"/>
        <item x="548"/>
        <item x="377"/>
        <item x="524"/>
        <item x="485"/>
        <item x="135"/>
        <item x="505"/>
        <item x="494"/>
        <item x="513"/>
        <item x="381"/>
        <item x="378"/>
        <item x="498"/>
        <item x="266"/>
        <item x="491"/>
        <item x="511"/>
        <item x="523"/>
        <item x="502"/>
        <item x="253"/>
        <item x="495"/>
        <item x="267"/>
        <item x="512"/>
        <item x="501"/>
        <item x="515"/>
        <item x="547"/>
        <item x="490"/>
        <item x="546"/>
        <item x="472"/>
        <item x="516"/>
        <item x="508"/>
        <item x="484"/>
        <item x="235"/>
        <item x="543"/>
        <item x="509"/>
        <item x="265"/>
        <item x="541"/>
        <item x="551"/>
        <item x="489"/>
        <item x="379"/>
        <item x="487"/>
        <item x="483"/>
        <item x="263"/>
        <item x="261"/>
        <item x="538"/>
        <item x="251"/>
        <item x="252"/>
        <item x="510"/>
        <item x="264"/>
        <item x="249"/>
        <item x="517"/>
        <item x="540"/>
        <item x="260"/>
        <item x="257"/>
        <item x="227"/>
        <item x="138"/>
        <item x="545"/>
        <item x="488"/>
        <item x="246"/>
        <item x="233"/>
        <item x="240"/>
        <item x="544"/>
        <item x="242"/>
        <item x="480"/>
        <item x="537"/>
        <item x="258"/>
        <item x="259"/>
        <item x="143"/>
        <item x="478"/>
        <item x="247"/>
        <item x="482"/>
        <item x="539"/>
        <item x="380"/>
        <item x="239"/>
        <item x="382"/>
        <item x="244"/>
        <item x="238"/>
        <item x="250"/>
        <item x="139"/>
        <item x="481"/>
        <item x="237"/>
        <item x="476"/>
        <item x="140"/>
        <item x="142"/>
        <item x="144"/>
        <item x="477"/>
        <item x="141"/>
        <item x="236"/>
        <item x="245"/>
        <item x="232"/>
        <item x="243"/>
        <item x="150"/>
        <item x="473"/>
        <item x="151"/>
        <item x="475"/>
        <item x="145"/>
        <item x="149"/>
        <item x="471"/>
        <item x="157"/>
        <item x="389"/>
        <item x="383"/>
        <item x="231"/>
        <item x="220"/>
        <item x="164"/>
        <item x="474"/>
        <item x="228"/>
        <item x="230"/>
        <item x="146"/>
        <item x="148"/>
        <item x="388"/>
        <item x="229"/>
        <item x="226"/>
        <item x="152"/>
        <item x="147"/>
        <item x="163"/>
        <item x="470"/>
        <item x="384"/>
        <item x="171"/>
        <item x="465"/>
        <item x="213"/>
        <item x="469"/>
        <item x="158"/>
        <item x="154"/>
        <item x="170"/>
        <item x="225"/>
        <item x="156"/>
        <item x="153"/>
        <item x="466"/>
        <item x="385"/>
        <item x="224"/>
        <item x="468"/>
        <item x="386"/>
        <item x="223"/>
        <item x="221"/>
        <item x="162"/>
        <item x="160"/>
        <item x="165"/>
        <item x="155"/>
        <item x="161"/>
        <item x="172"/>
        <item x="159"/>
        <item x="467"/>
        <item x="219"/>
        <item x="222"/>
        <item x="387"/>
        <item x="167"/>
        <item x="178"/>
        <item x="168"/>
        <item x="166"/>
        <item x="206"/>
        <item x="169"/>
        <item x="216"/>
        <item x="464"/>
        <item x="214"/>
        <item x="390"/>
        <item x="217"/>
        <item x="218"/>
        <item x="199"/>
        <item x="212"/>
        <item x="185"/>
        <item x="211"/>
        <item x="173"/>
        <item x="175"/>
        <item x="174"/>
        <item x="179"/>
        <item x="176"/>
        <item x="215"/>
        <item x="177"/>
        <item x="210"/>
        <item x="207"/>
        <item x="463"/>
        <item x="391"/>
        <item x="209"/>
        <item x="192"/>
        <item x="205"/>
        <item x="180"/>
        <item x="200"/>
        <item x="181"/>
        <item x="462"/>
        <item x="203"/>
        <item x="458"/>
        <item x="202"/>
        <item x="201"/>
        <item x="208"/>
        <item x="182"/>
        <item x="198"/>
        <item x="204"/>
        <item x="392"/>
        <item x="186"/>
        <item x="183"/>
        <item x="193"/>
        <item x="184"/>
        <item x="461"/>
        <item x="197"/>
        <item x="459"/>
        <item x="196"/>
        <item x="393"/>
        <item x="191"/>
        <item x="460"/>
        <item x="190"/>
        <item x="187"/>
        <item x="395"/>
        <item x="188"/>
        <item x="195"/>
        <item x="189"/>
        <item x="194"/>
        <item x="457"/>
        <item x="394"/>
        <item x="456"/>
        <item x="396"/>
        <item x="455"/>
        <item x="397"/>
        <item x="451"/>
        <item x="398"/>
        <item x="454"/>
        <item x="452"/>
        <item x="453"/>
        <item x="399"/>
        <item x="400"/>
        <item x="450"/>
        <item x="402"/>
        <item x="449"/>
        <item x="401"/>
        <item x="448"/>
        <item x="403"/>
        <item x="447"/>
        <item x="444"/>
        <item x="404"/>
        <item x="445"/>
        <item x="446"/>
        <item x="405"/>
        <item x="443"/>
        <item x="406"/>
        <item x="442"/>
        <item x="409"/>
        <item x="441"/>
        <item x="440"/>
        <item x="407"/>
        <item x="437"/>
        <item x="438"/>
        <item x="408"/>
        <item x="439"/>
        <item x="436"/>
        <item x="410"/>
        <item x="435"/>
        <item x="411"/>
        <item x="416"/>
        <item x="434"/>
        <item x="430"/>
        <item x="412"/>
        <item x="433"/>
        <item x="413"/>
        <item x="431"/>
        <item x="414"/>
        <item x="415"/>
        <item x="423"/>
        <item x="432"/>
        <item x="417"/>
        <item x="429"/>
        <item x="422"/>
        <item x="418"/>
        <item x="424"/>
        <item x="419"/>
        <item x="421"/>
        <item x="420"/>
        <item x="428"/>
        <item x="427"/>
        <item x="425"/>
        <item x="426"/>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12">
    <i>
      <x/>
    </i>
    <i i="1">
      <x v="1"/>
    </i>
    <i i="2">
      <x v="2"/>
    </i>
    <i i="3">
      <x v="3"/>
    </i>
    <i i="4">
      <x v="4"/>
    </i>
    <i i="5">
      <x v="5"/>
    </i>
    <i i="6">
      <x v="6"/>
    </i>
    <i i="7">
      <x v="7"/>
    </i>
    <i i="8">
      <x v="8"/>
    </i>
    <i i="9">
      <x v="9"/>
    </i>
    <i i="10">
      <x v="10"/>
    </i>
    <i i="11">
      <x v="11"/>
    </i>
  </colItems>
  <pageFields count="2">
    <pageField fld="0" item="0" hier="-1"/>
    <pageField fld="1" item="6" hier="-1"/>
  </pageFields>
  <dataFields count="12">
    <dataField name="Sum of daily_tested" fld="9" baseField="0" baseItem="0"/>
    <dataField name="Max of total_tested" fld="10" subtotal="max" baseField="0" baseItem="1"/>
    <dataField name="Sum of daily_confirmed" fld="3" baseField="0" baseItem="0"/>
    <dataField name="Max of total_confirmed" fld="4" subtotal="max" baseField="0" baseItem="1"/>
    <dataField name="Sum of daily_vaccinated1" fld="11" baseField="0" baseItem="0"/>
    <dataField name="Max of total_vaccinated1" fld="12" subtotal="max" baseField="0" baseItem="3"/>
    <dataField name="Sum of daily_vaccinated2" fld="13" baseField="0" baseItem="0"/>
    <dataField name="Max of total_vaccinated2" fld="14" subtotal="max" baseField="0" baseItem="3"/>
    <dataField name="Sum of daily_recovered" fld="7" baseField="0" baseItem="0"/>
    <dataField name="Max of total_recovered" fld="8" subtotal="max" baseField="0" baseItem="3"/>
    <dataField name="Sum of daily_deceased" fld="5" baseField="0" baseItem="0"/>
    <dataField name="Max of total_deceased" fld="6" subtotal="max"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A34DC9-3A41-4AEA-A5CD-CBAE0CAB601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7:R18"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1" hier="-1"/>
    <pageField fld="1" item="7" hier="-1"/>
    <pageField fld="2" item="3"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44F8A-0F2C-48AC-B829-A4FC946DA46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R6" firstHeaderRow="0" firstDataRow="1" firstDataCol="0" rowPageCount="3" colPageCount="1"/>
  <pivotFields count="9">
    <pivotField axis="axisPage" showAll="0">
      <items count="3">
        <item x="0"/>
        <item x="1"/>
        <item t="default"/>
      </items>
    </pivotField>
    <pivotField axis="axisPage" showAll="0">
      <items count="13">
        <item x="0"/>
        <item x="1"/>
        <item x="2"/>
        <item x="3"/>
        <item x="4"/>
        <item x="5"/>
        <item x="6"/>
        <item x="7"/>
        <item x="8"/>
        <item x="9"/>
        <item x="10"/>
        <item x="11"/>
        <item t="default"/>
      </items>
    </pivotField>
    <pivotField axis="axisPage" showAll="0">
      <items count="6">
        <item x="1"/>
        <item x="2"/>
        <item x="3"/>
        <item x="4"/>
        <item x="0"/>
        <item t="default"/>
      </items>
    </pivotField>
    <pivotField dataField="1" showAll="0">
      <items count="606">
        <item x="1"/>
        <item x="0"/>
        <item x="2"/>
        <item x="4"/>
        <item x="5"/>
        <item x="8"/>
        <item x="6"/>
        <item x="9"/>
        <item x="10"/>
        <item x="11"/>
        <item x="7"/>
        <item x="12"/>
        <item x="3"/>
        <item x="13"/>
        <item x="14"/>
        <item x="15"/>
        <item x="17"/>
        <item x="21"/>
        <item x="19"/>
        <item x="16"/>
        <item x="20"/>
        <item x="18"/>
        <item x="24"/>
        <item x="23"/>
        <item x="22"/>
        <item x="25"/>
        <item x="26"/>
        <item x="27"/>
        <item x="32"/>
        <item x="28"/>
        <item x="29"/>
        <item x="34"/>
        <item x="33"/>
        <item x="30"/>
        <item x="31"/>
        <item x="38"/>
        <item x="35"/>
        <item x="37"/>
        <item x="36"/>
        <item x="41"/>
        <item x="43"/>
        <item x="40"/>
        <item x="42"/>
        <item x="46"/>
        <item x="39"/>
        <item x="48"/>
        <item x="44"/>
        <item x="50"/>
        <item x="47"/>
        <item x="53"/>
        <item x="45"/>
        <item x="52"/>
        <item x="49"/>
        <item x="55"/>
        <item x="56"/>
        <item x="51"/>
        <item x="54"/>
        <item x="57"/>
        <item x="58"/>
        <item x="59"/>
        <item x="61"/>
        <item x="65"/>
        <item x="64"/>
        <item x="63"/>
        <item x="68"/>
        <item x="67"/>
        <item x="62"/>
        <item x="60"/>
        <item x="69"/>
        <item x="71"/>
        <item x="70"/>
        <item x="66"/>
        <item x="74"/>
        <item x="72"/>
        <item x="73"/>
        <item x="76"/>
        <item x="82"/>
        <item x="77"/>
        <item x="75"/>
        <item x="81"/>
        <item x="78"/>
        <item x="79"/>
        <item x="80"/>
        <item x="83"/>
        <item x="84"/>
        <item x="88"/>
        <item x="85"/>
        <item x="86"/>
        <item x="95"/>
        <item x="332"/>
        <item x="360"/>
        <item x="87"/>
        <item x="89"/>
        <item x="344"/>
        <item x="358"/>
        <item x="364"/>
        <item x="92"/>
        <item x="90"/>
        <item x="91"/>
        <item x="96"/>
        <item x="338"/>
        <item x="102"/>
        <item x="93"/>
        <item x="347"/>
        <item x="351"/>
        <item x="94"/>
        <item x="330"/>
        <item x="103"/>
        <item x="98"/>
        <item x="97"/>
        <item x="99"/>
        <item x="101"/>
        <item x="318"/>
        <item x="349"/>
        <item x="327"/>
        <item x="320"/>
        <item x="363"/>
        <item x="324"/>
        <item x="480"/>
        <item x="100"/>
        <item x="352"/>
        <item x="362"/>
        <item x="342"/>
        <item x="354"/>
        <item x="539"/>
        <item x="366"/>
        <item x="311"/>
        <item x="357"/>
        <item x="317"/>
        <item x="346"/>
        <item x="375"/>
        <item x="345"/>
        <item x="479"/>
        <item x="369"/>
        <item x="339"/>
        <item x="104"/>
        <item x="528"/>
        <item x="323"/>
        <item x="365"/>
        <item x="461"/>
        <item x="109"/>
        <item x="340"/>
        <item x="329"/>
        <item x="105"/>
        <item x="343"/>
        <item x="337"/>
        <item x="319"/>
        <item x="426"/>
        <item x="467"/>
        <item x="321"/>
        <item x="373"/>
        <item x="496"/>
        <item x="350"/>
        <item x="336"/>
        <item x="376"/>
        <item x="106"/>
        <item x="331"/>
        <item x="596"/>
        <item x="442"/>
        <item x="370"/>
        <item x="333"/>
        <item x="108"/>
        <item x="315"/>
        <item x="328"/>
        <item x="425"/>
        <item x="316"/>
        <item x="110"/>
        <item x="314"/>
        <item x="538"/>
        <item x="312"/>
        <item x="107"/>
        <item x="355"/>
        <item x="483"/>
        <item x="297"/>
        <item x="516"/>
        <item x="310"/>
        <item x="304"/>
        <item x="499"/>
        <item x="438"/>
        <item x="348"/>
        <item x="353"/>
        <item x="303"/>
        <item x="322"/>
        <item x="388"/>
        <item x="111"/>
        <item x="341"/>
        <item x="414"/>
        <item x="313"/>
        <item x="548"/>
        <item x="378"/>
        <item x="392"/>
        <item x="305"/>
        <item x="535"/>
        <item x="307"/>
        <item x="302"/>
        <item x="285"/>
        <item x="112"/>
        <item x="113"/>
        <item x="402"/>
        <item x="116"/>
        <item x="558"/>
        <item x="308"/>
        <item x="295"/>
        <item x="325"/>
        <item x="399"/>
        <item x="309"/>
        <item x="368"/>
        <item x="466"/>
        <item x="300"/>
        <item x="522"/>
        <item x="290"/>
        <item x="430"/>
        <item x="117"/>
        <item x="115"/>
        <item x="554"/>
        <item x="114"/>
        <item x="301"/>
        <item x="296"/>
        <item x="306"/>
        <item x="298"/>
        <item x="497"/>
        <item x="418"/>
        <item x="513"/>
        <item x="283"/>
        <item x="299"/>
        <item x="118"/>
        <item x="294"/>
        <item x="122"/>
        <item x="458"/>
        <item x="119"/>
        <item x="387"/>
        <item x="123"/>
        <item x="531"/>
        <item x="545"/>
        <item x="356"/>
        <item x="293"/>
        <item x="291"/>
        <item x="549"/>
        <item x="121"/>
        <item x="120"/>
        <item x="578"/>
        <item x="586"/>
        <item x="476"/>
        <item x="289"/>
        <item x="599"/>
        <item x="292"/>
        <item x="570"/>
        <item x="423"/>
        <item x="590"/>
        <item x="405"/>
        <item x="377"/>
        <item x="124"/>
        <item x="125"/>
        <item x="276"/>
        <item x="284"/>
        <item x="326"/>
        <item x="286"/>
        <item x="288"/>
        <item x="287"/>
        <item x="462"/>
        <item x="541"/>
        <item x="282"/>
        <item x="577"/>
        <item x="563"/>
        <item x="551"/>
        <item x="126"/>
        <item x="127"/>
        <item x="532"/>
        <item x="129"/>
        <item x="255"/>
        <item x="428"/>
        <item x="128"/>
        <item x="279"/>
        <item x="523"/>
        <item x="553"/>
        <item x="130"/>
        <item x="280"/>
        <item x="569"/>
        <item x="602"/>
        <item x="565"/>
        <item x="281"/>
        <item x="547"/>
        <item x="254"/>
        <item x="475"/>
        <item x="575"/>
        <item x="477"/>
        <item x="524"/>
        <item x="579"/>
        <item x="269"/>
        <item x="567"/>
        <item x="561"/>
        <item x="540"/>
        <item x="278"/>
        <item x="550"/>
        <item x="277"/>
        <item x="131"/>
        <item x="275"/>
        <item x="416"/>
        <item x="490"/>
        <item x="486"/>
        <item x="546"/>
        <item x="133"/>
        <item x="537"/>
        <item x="566"/>
        <item x="604"/>
        <item x="132"/>
        <item x="271"/>
        <item x="427"/>
        <item x="274"/>
        <item x="409"/>
        <item x="234"/>
        <item x="587"/>
        <item x="270"/>
        <item x="559"/>
        <item x="272"/>
        <item x="560"/>
        <item x="273"/>
        <item x="136"/>
        <item x="552"/>
        <item x="248"/>
        <item x="134"/>
        <item x="262"/>
        <item x="241"/>
        <item x="380"/>
        <item x="572"/>
        <item x="574"/>
        <item x="471"/>
        <item x="589"/>
        <item x="412"/>
        <item x="393"/>
        <item x="521"/>
        <item x="256"/>
        <item x="555"/>
        <item x="582"/>
        <item x="268"/>
        <item x="557"/>
        <item x="474"/>
        <item x="137"/>
        <item x="491"/>
        <item x="433"/>
        <item x="432"/>
        <item x="571"/>
        <item x="403"/>
        <item x="135"/>
        <item x="527"/>
        <item x="576"/>
        <item x="404"/>
        <item x="503"/>
        <item x="463"/>
        <item x="512"/>
        <item x="266"/>
        <item x="465"/>
        <item x="536"/>
        <item x="520"/>
        <item x="419"/>
        <item x="253"/>
        <item x="449"/>
        <item x="267"/>
        <item x="598"/>
        <item x="460"/>
        <item x="583"/>
        <item x="573"/>
        <item x="444"/>
        <item x="556"/>
        <item x="600"/>
        <item x="502"/>
        <item x="484"/>
        <item x="562"/>
        <item x="235"/>
        <item x="603"/>
        <item x="511"/>
        <item x="265"/>
        <item x="580"/>
        <item x="595"/>
        <item x="482"/>
        <item x="456"/>
        <item x="469"/>
        <item x="514"/>
        <item x="263"/>
        <item x="261"/>
        <item x="591"/>
        <item x="251"/>
        <item x="252"/>
        <item x="530"/>
        <item x="264"/>
        <item x="249"/>
        <item x="564"/>
        <item x="472"/>
        <item x="260"/>
        <item x="257"/>
        <item x="227"/>
        <item x="138"/>
        <item x="588"/>
        <item x="452"/>
        <item x="246"/>
        <item x="233"/>
        <item x="240"/>
        <item x="597"/>
        <item x="242"/>
        <item x="493"/>
        <item x="592"/>
        <item x="258"/>
        <item x="259"/>
        <item x="143"/>
        <item x="420"/>
        <item x="247"/>
        <item x="518"/>
        <item x="601"/>
        <item x="361"/>
        <item x="239"/>
        <item x="447"/>
        <item x="244"/>
        <item x="238"/>
        <item x="250"/>
        <item x="139"/>
        <item x="445"/>
        <item x="237"/>
        <item x="593"/>
        <item x="140"/>
        <item x="142"/>
        <item x="144"/>
        <item x="585"/>
        <item x="141"/>
        <item x="236"/>
        <item x="245"/>
        <item x="232"/>
        <item x="243"/>
        <item x="150"/>
        <item x="581"/>
        <item x="151"/>
        <item x="584"/>
        <item x="145"/>
        <item x="149"/>
        <item x="504"/>
        <item x="157"/>
        <item x="429"/>
        <item x="448"/>
        <item x="231"/>
        <item x="220"/>
        <item x="164"/>
        <item x="594"/>
        <item x="228"/>
        <item x="230"/>
        <item x="146"/>
        <item x="148"/>
        <item x="367"/>
        <item x="229"/>
        <item x="226"/>
        <item x="152"/>
        <item x="147"/>
        <item x="163"/>
        <item x="542"/>
        <item x="450"/>
        <item x="171"/>
        <item x="543"/>
        <item x="213"/>
        <item x="500"/>
        <item x="158"/>
        <item x="154"/>
        <item x="170"/>
        <item x="225"/>
        <item x="156"/>
        <item x="153"/>
        <item x="468"/>
        <item x="464"/>
        <item x="224"/>
        <item x="498"/>
        <item x="440"/>
        <item x="223"/>
        <item x="221"/>
        <item x="162"/>
        <item x="160"/>
        <item x="165"/>
        <item x="155"/>
        <item x="161"/>
        <item x="172"/>
        <item x="159"/>
        <item x="507"/>
        <item x="219"/>
        <item x="222"/>
        <item x="335"/>
        <item x="167"/>
        <item x="178"/>
        <item x="168"/>
        <item x="166"/>
        <item x="206"/>
        <item x="169"/>
        <item x="216"/>
        <item x="415"/>
        <item x="214"/>
        <item x="431"/>
        <item x="217"/>
        <item x="218"/>
        <item x="199"/>
        <item x="212"/>
        <item x="185"/>
        <item x="211"/>
        <item x="173"/>
        <item x="175"/>
        <item x="174"/>
        <item x="179"/>
        <item x="176"/>
        <item x="215"/>
        <item x="177"/>
        <item x="210"/>
        <item x="207"/>
        <item x="510"/>
        <item x="519"/>
        <item x="209"/>
        <item x="192"/>
        <item x="205"/>
        <item x="180"/>
        <item x="200"/>
        <item x="181"/>
        <item x="508"/>
        <item x="203"/>
        <item x="505"/>
        <item x="202"/>
        <item x="201"/>
        <item x="208"/>
        <item x="182"/>
        <item x="198"/>
        <item x="204"/>
        <item x="544"/>
        <item x="186"/>
        <item x="183"/>
        <item x="193"/>
        <item x="184"/>
        <item x="501"/>
        <item x="197"/>
        <item x="470"/>
        <item x="196"/>
        <item x="478"/>
        <item x="191"/>
        <item x="517"/>
        <item x="190"/>
        <item x="187"/>
        <item x="529"/>
        <item x="188"/>
        <item x="195"/>
        <item x="189"/>
        <item x="194"/>
        <item x="411"/>
        <item x="495"/>
        <item x="509"/>
        <item x="533"/>
        <item x="526"/>
        <item x="485"/>
        <item x="473"/>
        <item x="534"/>
        <item x="487"/>
        <item x="453"/>
        <item x="454"/>
        <item x="515"/>
        <item x="506"/>
        <item x="386"/>
        <item x="525"/>
        <item x="489"/>
        <item x="481"/>
        <item x="494"/>
        <item x="455"/>
        <item x="488"/>
        <item x="459"/>
        <item x="492"/>
        <item x="436"/>
        <item x="435"/>
        <item x="451"/>
        <item x="385"/>
        <item x="443"/>
        <item x="413"/>
        <item x="457"/>
        <item x="410"/>
        <item x="568"/>
        <item x="441"/>
        <item x="407"/>
        <item x="401"/>
        <item x="384"/>
        <item x="391"/>
        <item x="371"/>
        <item x="439"/>
        <item x="400"/>
        <item x="417"/>
        <item x="446"/>
        <item x="372"/>
        <item x="395"/>
        <item x="437"/>
        <item x="394"/>
        <item x="434"/>
        <item x="398"/>
        <item x="424"/>
        <item x="374"/>
        <item x="381"/>
        <item x="390"/>
        <item x="421"/>
        <item x="359"/>
        <item x="334"/>
        <item x="408"/>
        <item x="379"/>
        <item x="406"/>
        <item x="397"/>
        <item x="422"/>
        <item x="382"/>
        <item x="389"/>
        <item x="383"/>
        <item x="396"/>
        <item t="default"/>
      </items>
    </pivotField>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pageFields count="3">
    <pageField fld="0" item="0" hier="-1"/>
    <pageField fld="1" item="8" hier="-1"/>
    <pageField fld="2" item="1" hier="-1"/>
  </pageFields>
  <dataFields count="6">
    <dataField name="Sum of daily_tested" fld="6" baseField="0" baseItem="0"/>
    <dataField name="Sum of daily_confirmed" fld="3" baseField="0" baseItem="0"/>
    <dataField name="Sum of daily_vaccinated1" fld="7" baseField="0" baseItem="0"/>
    <dataField name="Sum of daily_vaccinated2" fld="8" baseField="0" baseItem="0"/>
    <dataField name="Sum of daily_recovered" fld="5" baseField="0" baseItem="0"/>
    <dataField name="Sum of daily_deceas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872719-DB76-4A5B-8302-75F7F3AF233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5:V42" firstHeaderRow="0" firstDataRow="1" firstDataCol="1" rowPageCount="1" colPageCount="1"/>
  <pivotFields count="12">
    <pivotField axis="axisRow"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Page"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dataField="1" showAll="0"/>
    <pivotField showAll="0"/>
    <pivotField dataField="1" showAll="0"/>
    <pivotField dataField="1" showAll="0"/>
    <pivotField dataField="1" showAll="0"/>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7">
    <i>
      <x/>
    </i>
    <i i="1">
      <x v="1"/>
    </i>
    <i i="2">
      <x v="2"/>
    </i>
    <i i="3">
      <x v="3"/>
    </i>
    <i i="4">
      <x v="4"/>
    </i>
    <i i="5">
      <x v="5"/>
    </i>
    <i i="6">
      <x v="6"/>
    </i>
  </colItems>
  <pageFields count="1">
    <pageField fld="1" hier="-1"/>
  </pageFields>
  <dataFields count="7">
    <dataField name="Sum of population" fld="4" baseField="0" baseItem="0"/>
    <dataField name="Sum of tested" fld="11" baseField="0" baseItem="0"/>
    <dataField name="Sum of confirmed" fld="8" baseField="0" baseItem="0"/>
    <dataField name="Sum of dose_1" fld="6" baseField="0" baseItem="0"/>
    <dataField name="Sum of dose_2" fld="7" baseField="0" baseItem="0"/>
    <dataField name="Sum of recovered" fld="10" baseField="0" baseItem="0"/>
    <dataField name="Sum of deceas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BECE6A-4AAF-44E2-AFB5-A16826F329B1}" sourceName="year">
  <pivotTables>
    <pivotTable tabId="1" name="PivotTable13"/>
  </pivotTables>
  <data>
    <tabular pivotCacheId="76484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 xr10:uid="{50533ABC-1643-411E-A188-5DF69B7DF880}" sourceName="MonthName">
  <pivotTables>
    <pivotTable tabId="1" name="PivotTable13"/>
  </pivotTables>
  <data>
    <tabular pivotCacheId="7648481">
      <items count="12">
        <i x="0"/>
        <i x="1"/>
        <i x="2"/>
        <i x="3"/>
        <i x="4"/>
        <i x="5"/>
        <i x="6" s="1"/>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80AB75EC-4E45-4268-843C-66FDD1491D23}" sourceName="year">
  <pivotTables>
    <pivotTable tabId="4" name="PivotTable3"/>
  </pivotTables>
  <data>
    <tabular pivotCacheId="442968519">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1" xr10:uid="{23E72094-6021-4AC1-B007-DA014B6A7A7D}" sourceName="MonthName">
  <pivotTables>
    <pivotTable tabId="4" name="PivotTable3"/>
  </pivotTables>
  <data>
    <tabular pivotCacheId="442968519">
      <items count="12">
        <i x="1"/>
        <i x="2"/>
        <i x="3"/>
        <i x="4"/>
        <i x="5"/>
        <i x="6"/>
        <i x="7"/>
        <i x="8" s="1"/>
        <i x="9"/>
        <i x="10"/>
        <i x="1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1" xr10:uid="{91774607-8809-4FE5-BB95-5C2805CD68BF}" sourceName="week_of_month">
  <pivotTables>
    <pivotTable tabId="4" name="PivotTable3"/>
  </pivotTables>
  <data>
    <tabular pivotCacheId="442968519">
      <items count="5">
        <i x="1"/>
        <i x="2" s="1"/>
        <i x="3"/>
        <i x="4"/>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45CB4DC-E11C-46A6-A0EB-678D2A328843}" sourceName="year">
  <pivotTables>
    <pivotTable tabId="4" name="PivotTable4"/>
  </pivotTables>
  <data>
    <tabular pivotCacheId="442968519">
      <items count="2">
        <i x="0"/>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Name2" xr10:uid="{04E5E6AE-5CFD-4E7A-BE98-FD479020C635}" sourceName="MonthName">
  <pivotTables>
    <pivotTable tabId="4" name="PivotTable4"/>
  </pivotTables>
  <data>
    <tabular pivotCacheId="442968519">
      <items count="12">
        <i x="0"/>
        <i x="1"/>
        <i x="2"/>
        <i x="3"/>
        <i x="4"/>
        <i x="5"/>
        <i x="6"/>
        <i x="7" s="1"/>
        <i x="8"/>
        <i x="9"/>
        <i x="10" nd="1"/>
        <i x="1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of_month2" xr10:uid="{22AB3FFE-3678-4CB9-91A4-002010C7990A}" sourceName="week_of_month">
  <pivotTables>
    <pivotTable tabId="4" name="PivotTable4"/>
  </pivotTables>
  <data>
    <tabular pivotCacheId="442968519">
      <items count="5">
        <i x="1"/>
        <i x="2"/>
        <i x="3"/>
        <i x="4" s="1"/>
        <i x="0"/>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filter" xr10:uid="{3F1DBB20-293F-46C9-8BB8-624ABC0CF801}" sourceName="Statefilter">
  <pivotTables>
    <pivotTable tabId="5" name="PivotTable9"/>
  </pivotTables>
  <data>
    <tabular pivotCacheId="1175148315">
      <items count="3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4" xr10:uid="{A228DFD5-668D-4E6D-A9C3-D3788E8DD04A}" cache="Slicer_Statefilter" caption="Statefilter" startItem="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8C6201C-9173-4D72-AD83-0B4838C67E13}" cache="Slicer_year" caption="year" rowHeight="241300"/>
  <slicer name="MonthName" xr10:uid="{5C136BA1-22B2-4257-89AE-6599E00D4978}" cache="Slicer_MonthName" caption="MonthName" startItem="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68D6DFB-6223-4E4C-8E24-9694DDC42A10}" cache="Slicer_year1" caption="year" rowHeight="241300"/>
  <slicer name="MonthName 1" xr10:uid="{BF6F820D-3DF4-40A7-8F76-45E19961432F}" cache="Slicer_MonthName1" caption="MonthName" rowHeight="241300"/>
  <slicer name="week_of_month 1" xr10:uid="{6985FDA2-7F99-47F3-AD03-A46ADAA139ED}" cache="Slicer_week_of_month1" caption="week_of_month" rowHeight="241300"/>
  <slicer name="year 2" xr10:uid="{89CBBA7D-EDCA-467A-91B4-AF194B525DB9}" cache="Slicer_year2" caption="year" rowHeight="241300"/>
  <slicer name="MonthName 2" xr10:uid="{FB0EC5E1-100B-424B-BF14-63D7FCC66453}" cache="Slicer_MonthName2" caption="MonthName" startItem="4" rowHeight="241300"/>
  <slicer name="week_of_month 2" xr10:uid="{168B1D9E-E672-476D-A314-75FB429B35A8}" cache="Slicer_week_of_month2" caption="week_of_month"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filter" xr10:uid="{1775CAF0-3DAB-4FC3-ADEB-068E46B7728C}" cache="Slicer_Statefilter" caption="Statefilter" startItem="28" rowHeight="241300"/>
  <slicer name="Statefilter 2" xr10:uid="{904FCBAC-2754-42D1-AAF6-4C239B3DAC88}" cache="Slicer_Statefilter" caption="Statefilter" startItem="13" rowHeight="241300"/>
  <slicer name="Statefilter 1" xr10:uid="{BB713D38-2E84-43D0-944C-39845715E375}" cache="Slicer_Statefilter" caption="Statefilter" startItem="28" rowHeight="241300"/>
  <slicer name="Statefilter 3" xr10:uid="{F70A7680-0E44-47EB-8E9A-0D3E4F035E42}" cache="Slicer_Statefilter" caption="Statefilter" rowHeight="241300"/>
</slicers>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614"/>
  <sheetViews>
    <sheetView zoomScale="60" zoomScaleNormal="60" workbookViewId="0">
      <pane ySplit="1" topLeftCell="A2" activePane="bottomLeft" state="frozen"/>
      <selection pane="bottomLeft"/>
    </sheetView>
  </sheetViews>
  <sheetFormatPr defaultRowHeight="14.5" x14ac:dyDescent="0.35"/>
  <cols>
    <col min="1" max="1" width="5.54296875" customWidth="1"/>
    <col min="2" max="3" width="9.54296875" customWidth="1"/>
    <col min="4" max="4" width="9.81640625" customWidth="1"/>
    <col min="5" max="5" width="10.1796875" customWidth="1"/>
    <col min="6" max="6" width="9.7265625" customWidth="1"/>
    <col min="7" max="7" width="9.26953125" customWidth="1"/>
    <col min="8" max="8" width="11.54296875" customWidth="1"/>
    <col min="9" max="9" width="12" customWidth="1"/>
    <col min="10" max="10" width="10.26953125" customWidth="1"/>
    <col min="11" max="11" width="9.81640625" customWidth="1"/>
    <col min="12" max="12" width="12" customWidth="1"/>
    <col min="13" max="13" width="11.26953125" customWidth="1"/>
    <col min="14" max="14" width="9.54296875" customWidth="1"/>
    <col min="15" max="15" width="12.26953125" customWidth="1"/>
    <col min="16" max="16" width="10.81640625" customWidth="1"/>
    <col min="19" max="19" width="17.54296875" bestFit="1" customWidth="1"/>
    <col min="20" max="20" width="17.6328125" bestFit="1" customWidth="1"/>
    <col min="21" max="21" width="20.7265625" bestFit="1" customWidth="1"/>
    <col min="22" max="22" width="20.81640625" bestFit="1" customWidth="1"/>
    <col min="23" max="23" width="22.1796875" bestFit="1" customWidth="1"/>
    <col min="24" max="24" width="22.26953125" bestFit="1" customWidth="1"/>
    <col min="25" max="25" width="22.1796875" bestFit="1" customWidth="1"/>
    <col min="26" max="26" width="22.26953125" bestFit="1" customWidth="1"/>
    <col min="27" max="28" width="20.7265625" bestFit="1" customWidth="1"/>
    <col min="29" max="29" width="20" bestFit="1" customWidth="1"/>
    <col min="30" max="30" width="20.08984375" bestFit="1" customWidth="1"/>
    <col min="31" max="31" width="17.54296875" customWidth="1"/>
    <col min="32" max="32" width="17.81640625" customWidth="1"/>
    <col min="33" max="33" width="17.54296875" bestFit="1" customWidth="1"/>
  </cols>
  <sheetData>
    <row r="1" spans="1:31" ht="29.5" thickBot="1" x14ac:dyDescent="0.4">
      <c r="A1" s="13" t="s">
        <v>0</v>
      </c>
      <c r="B1" s="13" t="s">
        <v>1</v>
      </c>
      <c r="C1" s="13" t="s">
        <v>65</v>
      </c>
      <c r="D1" s="13" t="s">
        <v>2</v>
      </c>
      <c r="E1" s="13" t="s">
        <v>3</v>
      </c>
      <c r="F1" s="13" t="s">
        <v>4</v>
      </c>
      <c r="G1" s="13" t="s">
        <v>5</v>
      </c>
      <c r="H1" s="13" t="s">
        <v>6</v>
      </c>
      <c r="I1" s="13" t="s">
        <v>7</v>
      </c>
      <c r="J1" s="13" t="s">
        <v>8</v>
      </c>
      <c r="K1" s="13" t="s">
        <v>9</v>
      </c>
      <c r="L1" s="13" t="s">
        <v>10</v>
      </c>
      <c r="M1" s="13" t="s">
        <v>11</v>
      </c>
      <c r="N1" s="13" t="s">
        <v>12</v>
      </c>
      <c r="O1" s="13" t="s">
        <v>13</v>
      </c>
      <c r="P1" s="13" t="s">
        <v>14</v>
      </c>
      <c r="R1" s="16"/>
      <c r="U1" s="17"/>
      <c r="V1" s="32" t="s">
        <v>15</v>
      </c>
      <c r="W1" s="33"/>
      <c r="X1" s="33"/>
      <c r="Y1" s="33"/>
      <c r="Z1" s="33"/>
      <c r="AA1" s="34"/>
      <c r="AB1" s="17"/>
      <c r="AC1" s="17"/>
      <c r="AD1" s="17"/>
      <c r="AE1" s="18"/>
    </row>
    <row r="2" spans="1:31" ht="15" thickBot="1" x14ac:dyDescent="0.4">
      <c r="A2">
        <v>2020</v>
      </c>
      <c r="B2" t="s">
        <v>16</v>
      </c>
      <c r="C2">
        <v>1</v>
      </c>
      <c r="D2">
        <v>5</v>
      </c>
      <c r="E2">
        <v>2</v>
      </c>
      <c r="F2">
        <v>2</v>
      </c>
      <c r="G2">
        <v>0</v>
      </c>
      <c r="H2">
        <v>0</v>
      </c>
      <c r="I2">
        <v>0</v>
      </c>
      <c r="J2">
        <v>0</v>
      </c>
      <c r="K2">
        <v>0</v>
      </c>
      <c r="L2">
        <v>0</v>
      </c>
      <c r="M2">
        <v>0</v>
      </c>
      <c r="N2">
        <v>0</v>
      </c>
      <c r="O2">
        <v>0</v>
      </c>
      <c r="P2">
        <v>0</v>
      </c>
      <c r="R2" s="1"/>
      <c r="S2" s="8" t="s">
        <v>0</v>
      </c>
      <c r="T2" s="9">
        <v>2020</v>
      </c>
      <c r="V2" s="35"/>
      <c r="W2" s="36"/>
      <c r="X2" s="36"/>
      <c r="Y2" s="36"/>
      <c r="Z2" s="36"/>
      <c r="AA2" s="37"/>
      <c r="AE2" s="2"/>
    </row>
    <row r="3" spans="1:31" ht="15" thickBot="1" x14ac:dyDescent="0.4">
      <c r="A3">
        <v>2020</v>
      </c>
      <c r="B3" t="s">
        <v>18</v>
      </c>
      <c r="C3">
        <v>2</v>
      </c>
      <c r="D3">
        <v>1</v>
      </c>
      <c r="E3">
        <v>2</v>
      </c>
      <c r="F3">
        <v>4</v>
      </c>
      <c r="G3">
        <v>0</v>
      </c>
      <c r="H3">
        <v>0</v>
      </c>
      <c r="I3">
        <v>0</v>
      </c>
      <c r="J3">
        <v>0</v>
      </c>
      <c r="K3">
        <v>0</v>
      </c>
      <c r="L3">
        <v>0</v>
      </c>
      <c r="M3">
        <v>0</v>
      </c>
      <c r="N3">
        <v>0</v>
      </c>
      <c r="O3">
        <v>0</v>
      </c>
      <c r="P3">
        <v>0</v>
      </c>
      <c r="R3" s="1"/>
      <c r="S3" s="8" t="s">
        <v>1</v>
      </c>
      <c r="T3" s="10" t="s">
        <v>49</v>
      </c>
      <c r="V3" s="38"/>
      <c r="W3" s="39"/>
      <c r="X3" s="39"/>
      <c r="Y3" s="39"/>
      <c r="Z3" s="39"/>
      <c r="AA3" s="40"/>
      <c r="AE3" s="2"/>
    </row>
    <row r="4" spans="1:31" ht="15" thickBot="1" x14ac:dyDescent="0.4">
      <c r="A4">
        <v>2020</v>
      </c>
      <c r="B4" t="s">
        <v>18</v>
      </c>
      <c r="C4">
        <v>2</v>
      </c>
      <c r="D4">
        <v>1</v>
      </c>
      <c r="E4">
        <v>2</v>
      </c>
      <c r="F4">
        <v>6</v>
      </c>
      <c r="G4">
        <v>0</v>
      </c>
      <c r="H4">
        <v>0</v>
      </c>
      <c r="I4">
        <v>0</v>
      </c>
      <c r="J4">
        <v>0</v>
      </c>
      <c r="K4">
        <v>0</v>
      </c>
      <c r="L4">
        <v>0</v>
      </c>
      <c r="M4">
        <v>0</v>
      </c>
      <c r="N4">
        <v>0</v>
      </c>
      <c r="O4">
        <v>0</v>
      </c>
      <c r="P4">
        <v>0</v>
      </c>
      <c r="R4" s="1"/>
      <c r="AE4" s="2"/>
    </row>
    <row r="5" spans="1:31" ht="15" thickBot="1" x14ac:dyDescent="0.4">
      <c r="A5">
        <v>2020</v>
      </c>
      <c r="B5" t="s">
        <v>18</v>
      </c>
      <c r="C5">
        <v>2</v>
      </c>
      <c r="D5">
        <v>2</v>
      </c>
      <c r="E5">
        <v>0</v>
      </c>
      <c r="F5">
        <v>6</v>
      </c>
      <c r="G5">
        <v>0</v>
      </c>
      <c r="H5">
        <v>0</v>
      </c>
      <c r="I5">
        <v>6</v>
      </c>
      <c r="J5">
        <v>6</v>
      </c>
      <c r="K5">
        <v>0</v>
      </c>
      <c r="L5">
        <v>0</v>
      </c>
      <c r="M5">
        <v>0</v>
      </c>
      <c r="N5">
        <v>0</v>
      </c>
      <c r="O5">
        <v>0</v>
      </c>
      <c r="P5">
        <v>0</v>
      </c>
      <c r="R5" s="1"/>
      <c r="S5" s="11" t="s">
        <v>19</v>
      </c>
      <c r="T5" s="12" t="s">
        <v>20</v>
      </c>
      <c r="U5" s="12" t="s">
        <v>21</v>
      </c>
      <c r="V5" s="12" t="s">
        <v>22</v>
      </c>
      <c r="W5" s="12" t="s">
        <v>23</v>
      </c>
      <c r="X5" s="12" t="s">
        <v>24</v>
      </c>
      <c r="Y5" s="12" t="s">
        <v>25</v>
      </c>
      <c r="Z5" s="12" t="s">
        <v>26</v>
      </c>
      <c r="AA5" s="12" t="s">
        <v>27</v>
      </c>
      <c r="AB5" s="12" t="s">
        <v>28</v>
      </c>
      <c r="AC5" s="12" t="s">
        <v>29</v>
      </c>
      <c r="AD5" s="10" t="s">
        <v>30</v>
      </c>
      <c r="AE5" s="2"/>
    </row>
    <row r="6" spans="1:31" ht="15" thickBot="1" x14ac:dyDescent="0.4">
      <c r="A6">
        <v>2020</v>
      </c>
      <c r="B6" t="s">
        <v>31</v>
      </c>
      <c r="C6">
        <v>3</v>
      </c>
      <c r="D6">
        <v>1</v>
      </c>
      <c r="E6">
        <v>4</v>
      </c>
      <c r="F6">
        <v>10</v>
      </c>
      <c r="G6">
        <v>0</v>
      </c>
      <c r="H6">
        <v>0</v>
      </c>
      <c r="I6">
        <v>0</v>
      </c>
      <c r="J6">
        <v>6</v>
      </c>
      <c r="K6">
        <v>0</v>
      </c>
      <c r="L6">
        <v>0</v>
      </c>
      <c r="M6">
        <v>0</v>
      </c>
      <c r="N6">
        <v>0</v>
      </c>
      <c r="O6">
        <v>0</v>
      </c>
      <c r="P6">
        <v>0</v>
      </c>
      <c r="R6" s="1"/>
      <c r="S6" s="11">
        <v>22700464</v>
      </c>
      <c r="T6" s="12">
        <v>41443101</v>
      </c>
      <c r="U6" s="12">
        <v>2222526</v>
      </c>
      <c r="V6" s="12">
        <v>3394108</v>
      </c>
      <c r="W6" s="12">
        <v>0</v>
      </c>
      <c r="X6" s="12">
        <v>0</v>
      </c>
      <c r="Y6" s="12">
        <v>0</v>
      </c>
      <c r="Z6" s="12">
        <v>0</v>
      </c>
      <c r="AA6" s="12">
        <v>1495416</v>
      </c>
      <c r="AB6" s="12">
        <v>2191098</v>
      </c>
      <c r="AC6" s="12">
        <v>38292</v>
      </c>
      <c r="AD6" s="10">
        <v>73112</v>
      </c>
      <c r="AE6" s="2"/>
    </row>
    <row r="7" spans="1:31" x14ac:dyDescent="0.35">
      <c r="A7">
        <v>2020</v>
      </c>
      <c r="B7" t="s">
        <v>31</v>
      </c>
      <c r="C7">
        <v>3</v>
      </c>
      <c r="D7">
        <v>1</v>
      </c>
      <c r="E7">
        <v>2</v>
      </c>
      <c r="F7">
        <v>12</v>
      </c>
      <c r="G7">
        <v>0</v>
      </c>
      <c r="H7">
        <v>0</v>
      </c>
      <c r="I7">
        <v>0</v>
      </c>
      <c r="J7">
        <v>6</v>
      </c>
      <c r="K7">
        <v>0</v>
      </c>
      <c r="L7">
        <v>0</v>
      </c>
      <c r="M7">
        <v>0</v>
      </c>
      <c r="N7">
        <v>0</v>
      </c>
      <c r="O7">
        <v>0</v>
      </c>
      <c r="P7">
        <v>0</v>
      </c>
      <c r="R7" s="1"/>
      <c r="AE7" s="2"/>
    </row>
    <row r="8" spans="1:31" x14ac:dyDescent="0.35">
      <c r="A8">
        <v>2020</v>
      </c>
      <c r="B8" t="s">
        <v>31</v>
      </c>
      <c r="C8">
        <v>3</v>
      </c>
      <c r="D8">
        <v>1</v>
      </c>
      <c r="E8">
        <v>44</v>
      </c>
      <c r="F8">
        <v>56</v>
      </c>
      <c r="G8">
        <v>0</v>
      </c>
      <c r="H8">
        <v>0</v>
      </c>
      <c r="I8">
        <v>0</v>
      </c>
      <c r="J8">
        <v>6</v>
      </c>
      <c r="K8">
        <v>0</v>
      </c>
      <c r="L8">
        <v>0</v>
      </c>
      <c r="M8">
        <v>0</v>
      </c>
      <c r="N8">
        <v>0</v>
      </c>
      <c r="O8">
        <v>0</v>
      </c>
      <c r="P8">
        <v>0</v>
      </c>
      <c r="R8" s="1"/>
      <c r="S8" s="41" t="s">
        <v>32</v>
      </c>
      <c r="T8" s="42"/>
      <c r="X8" s="43" t="s">
        <v>33</v>
      </c>
      <c r="Y8" s="43"/>
      <c r="AA8" s="43" t="s">
        <v>34</v>
      </c>
      <c r="AB8" s="43"/>
      <c r="AE8" s="2"/>
    </row>
    <row r="9" spans="1:31" x14ac:dyDescent="0.35">
      <c r="A9">
        <v>2020</v>
      </c>
      <c r="B9" t="s">
        <v>31</v>
      </c>
      <c r="C9">
        <v>3</v>
      </c>
      <c r="D9">
        <v>1</v>
      </c>
      <c r="E9">
        <v>4</v>
      </c>
      <c r="F9">
        <v>60</v>
      </c>
      <c r="G9">
        <v>0</v>
      </c>
      <c r="H9">
        <v>0</v>
      </c>
      <c r="I9">
        <v>0</v>
      </c>
      <c r="J9">
        <v>6</v>
      </c>
      <c r="K9">
        <v>0</v>
      </c>
      <c r="L9">
        <v>0</v>
      </c>
      <c r="M9">
        <v>0</v>
      </c>
      <c r="N9">
        <v>0</v>
      </c>
      <c r="O9">
        <v>0</v>
      </c>
      <c r="P9">
        <v>0</v>
      </c>
      <c r="R9" s="44"/>
      <c r="S9" s="3" t="s">
        <v>35</v>
      </c>
      <c r="T9" s="3">
        <f>Y9</f>
        <v>22700464</v>
      </c>
      <c r="X9" s="3" t="s">
        <v>35</v>
      </c>
      <c r="Y9" s="3">
        <f>GETPIVOTDATA("Sum of daily_tested",$S$5)</f>
        <v>22700464</v>
      </c>
      <c r="AA9" s="3" t="s">
        <v>35</v>
      </c>
      <c r="AB9" s="3">
        <f>GETPIVOTDATA("Max of total_tested",$S$5)</f>
        <v>41443101</v>
      </c>
      <c r="AE9" s="2"/>
    </row>
    <row r="10" spans="1:31" x14ac:dyDescent="0.35">
      <c r="A10">
        <v>2020</v>
      </c>
      <c r="B10" t="s">
        <v>31</v>
      </c>
      <c r="C10">
        <v>3</v>
      </c>
      <c r="D10">
        <v>1</v>
      </c>
      <c r="E10">
        <v>2</v>
      </c>
      <c r="F10">
        <v>62</v>
      </c>
      <c r="G10">
        <v>0</v>
      </c>
      <c r="H10">
        <v>0</v>
      </c>
      <c r="I10">
        <v>0</v>
      </c>
      <c r="J10">
        <v>6</v>
      </c>
      <c r="K10">
        <v>0</v>
      </c>
      <c r="L10">
        <v>0</v>
      </c>
      <c r="M10">
        <v>0</v>
      </c>
      <c r="N10">
        <v>0</v>
      </c>
      <c r="O10">
        <v>0</v>
      </c>
      <c r="P10">
        <v>0</v>
      </c>
      <c r="R10" s="44"/>
      <c r="S10" s="3" t="s">
        <v>36</v>
      </c>
      <c r="T10" s="3">
        <f>AB9</f>
        <v>41443101</v>
      </c>
      <c r="X10" s="3" t="s">
        <v>37</v>
      </c>
      <c r="Y10" s="3">
        <f>GETPIVOTDATA("Sum of daily_confirmed",$S$5)</f>
        <v>2222526</v>
      </c>
      <c r="AA10" s="3" t="s">
        <v>37</v>
      </c>
      <c r="AB10" s="3">
        <f>GETPIVOTDATA("Max of total_confirmed",$S$5)</f>
        <v>3394108</v>
      </c>
      <c r="AE10" s="2"/>
    </row>
    <row r="11" spans="1:31" x14ac:dyDescent="0.35">
      <c r="A11">
        <v>2020</v>
      </c>
      <c r="B11" t="s">
        <v>31</v>
      </c>
      <c r="C11">
        <v>3</v>
      </c>
      <c r="D11">
        <v>1</v>
      </c>
      <c r="E11">
        <v>6</v>
      </c>
      <c r="F11">
        <v>68</v>
      </c>
      <c r="G11">
        <v>0</v>
      </c>
      <c r="H11">
        <v>0</v>
      </c>
      <c r="I11">
        <v>0</v>
      </c>
      <c r="J11">
        <v>6</v>
      </c>
      <c r="K11">
        <v>0</v>
      </c>
      <c r="L11">
        <v>0</v>
      </c>
      <c r="M11">
        <v>0</v>
      </c>
      <c r="N11">
        <v>0</v>
      </c>
      <c r="O11">
        <v>0</v>
      </c>
      <c r="P11">
        <v>0</v>
      </c>
      <c r="R11" s="44"/>
      <c r="S11" s="3" t="s">
        <v>37</v>
      </c>
      <c r="T11" s="3">
        <f>Y10</f>
        <v>2222526</v>
      </c>
      <c r="X11" s="3" t="s">
        <v>38</v>
      </c>
      <c r="Y11" s="3">
        <f>GETPIVOTDATA("Sum of daily_vaccinated1",$S$5)</f>
        <v>0</v>
      </c>
      <c r="AA11" s="3" t="s">
        <v>38</v>
      </c>
      <c r="AB11" s="3">
        <f>GETPIVOTDATA("Max of total_vaccinated1",$S$5)</f>
        <v>0</v>
      </c>
      <c r="AE11" s="2"/>
    </row>
    <row r="12" spans="1:31" x14ac:dyDescent="0.35">
      <c r="A12">
        <v>2020</v>
      </c>
      <c r="B12" t="s">
        <v>31</v>
      </c>
      <c r="C12">
        <v>3</v>
      </c>
      <c r="D12">
        <v>2</v>
      </c>
      <c r="E12">
        <v>10</v>
      </c>
      <c r="F12">
        <v>78</v>
      </c>
      <c r="G12">
        <v>0</v>
      </c>
      <c r="H12">
        <v>0</v>
      </c>
      <c r="I12">
        <v>0</v>
      </c>
      <c r="J12">
        <v>6</v>
      </c>
      <c r="K12">
        <v>0</v>
      </c>
      <c r="L12">
        <v>0</v>
      </c>
      <c r="M12">
        <v>0</v>
      </c>
      <c r="N12">
        <v>0</v>
      </c>
      <c r="O12">
        <v>0</v>
      </c>
      <c r="P12">
        <v>0</v>
      </c>
      <c r="R12" s="44"/>
      <c r="S12" s="3" t="s">
        <v>39</v>
      </c>
      <c r="T12" s="3">
        <f>AB10</f>
        <v>3394108</v>
      </c>
      <c r="X12" s="3" t="s">
        <v>40</v>
      </c>
      <c r="Y12" s="3">
        <f>GETPIVOTDATA("Sum of daily_vaccinated2",$S$5)</f>
        <v>0</v>
      </c>
      <c r="AA12" s="3" t="s">
        <v>40</v>
      </c>
      <c r="AB12" s="3">
        <f>GETPIVOTDATA("Max of total_vaccinated2",$S$5)</f>
        <v>0</v>
      </c>
      <c r="AE12" s="2"/>
    </row>
    <row r="13" spans="1:31" x14ac:dyDescent="0.35">
      <c r="A13">
        <v>2020</v>
      </c>
      <c r="B13" t="s">
        <v>31</v>
      </c>
      <c r="C13">
        <v>3</v>
      </c>
      <c r="D13">
        <v>2</v>
      </c>
      <c r="E13">
        <v>18</v>
      </c>
      <c r="F13">
        <v>96</v>
      </c>
      <c r="G13">
        <v>0</v>
      </c>
      <c r="H13">
        <v>0</v>
      </c>
      <c r="I13">
        <v>0</v>
      </c>
      <c r="J13">
        <v>6</v>
      </c>
      <c r="K13">
        <v>0</v>
      </c>
      <c r="L13">
        <v>0</v>
      </c>
      <c r="M13">
        <v>0</v>
      </c>
      <c r="N13">
        <v>0</v>
      </c>
      <c r="O13">
        <v>0</v>
      </c>
      <c r="P13">
        <v>0</v>
      </c>
      <c r="R13" s="44"/>
      <c r="S13" s="3" t="s">
        <v>38</v>
      </c>
      <c r="T13" s="3">
        <f>Y11</f>
        <v>0</v>
      </c>
      <c r="X13" s="3" t="s">
        <v>41</v>
      </c>
      <c r="Y13" s="3">
        <f>GETPIVOTDATA("Sum of daily_recovered",$S$5)</f>
        <v>1495416</v>
      </c>
      <c r="AA13" s="3" t="s">
        <v>41</v>
      </c>
      <c r="AB13" s="3">
        <f>GETPIVOTDATA("Max of total_recovered",$S$5)</f>
        <v>2191098</v>
      </c>
      <c r="AE13" s="2"/>
    </row>
    <row r="14" spans="1:31" x14ac:dyDescent="0.35">
      <c r="A14">
        <v>2020</v>
      </c>
      <c r="B14" t="s">
        <v>31</v>
      </c>
      <c r="C14">
        <v>3</v>
      </c>
      <c r="D14">
        <v>2</v>
      </c>
      <c r="E14">
        <v>30</v>
      </c>
      <c r="F14">
        <v>126</v>
      </c>
      <c r="G14">
        <v>0</v>
      </c>
      <c r="H14">
        <v>0</v>
      </c>
      <c r="I14">
        <v>0</v>
      </c>
      <c r="J14">
        <v>6</v>
      </c>
      <c r="K14">
        <v>0</v>
      </c>
      <c r="L14">
        <v>0</v>
      </c>
      <c r="M14">
        <v>0</v>
      </c>
      <c r="N14">
        <v>0</v>
      </c>
      <c r="O14">
        <v>0</v>
      </c>
      <c r="P14">
        <v>0</v>
      </c>
      <c r="R14" s="44"/>
      <c r="S14" s="3" t="s">
        <v>42</v>
      </c>
      <c r="T14" s="3">
        <f>AB11</f>
        <v>0</v>
      </c>
      <c r="X14" s="3" t="s">
        <v>43</v>
      </c>
      <c r="Y14" s="3">
        <f>GETPIVOTDATA("Sum of daily_deceased",$S$5)</f>
        <v>38292</v>
      </c>
      <c r="AA14" s="3" t="s">
        <v>43</v>
      </c>
      <c r="AB14" s="3">
        <f>GETPIVOTDATA("Max of total_deceased",$S$5)</f>
        <v>73112</v>
      </c>
      <c r="AE14" s="2"/>
    </row>
    <row r="15" spans="1:31" x14ac:dyDescent="0.35">
      <c r="A15">
        <v>2020</v>
      </c>
      <c r="B15" t="s">
        <v>31</v>
      </c>
      <c r="C15">
        <v>3</v>
      </c>
      <c r="D15">
        <v>2</v>
      </c>
      <c r="E15">
        <v>16</v>
      </c>
      <c r="F15">
        <v>142</v>
      </c>
      <c r="G15">
        <v>0</v>
      </c>
      <c r="H15">
        <v>0</v>
      </c>
      <c r="I15">
        <v>0</v>
      </c>
      <c r="J15">
        <v>6</v>
      </c>
      <c r="K15">
        <v>0</v>
      </c>
      <c r="L15">
        <v>0</v>
      </c>
      <c r="M15">
        <v>0</v>
      </c>
      <c r="N15">
        <v>0</v>
      </c>
      <c r="O15">
        <v>0</v>
      </c>
      <c r="P15">
        <v>0</v>
      </c>
      <c r="R15" s="44"/>
      <c r="S15" s="3" t="s">
        <v>40</v>
      </c>
      <c r="T15" s="3">
        <f>Y12</f>
        <v>0</v>
      </c>
      <c r="AE15" s="2"/>
    </row>
    <row r="16" spans="1:31" x14ac:dyDescent="0.35">
      <c r="A16">
        <v>2020</v>
      </c>
      <c r="B16" t="s">
        <v>31</v>
      </c>
      <c r="C16">
        <v>3</v>
      </c>
      <c r="D16">
        <v>2</v>
      </c>
      <c r="E16">
        <v>20</v>
      </c>
      <c r="F16">
        <v>162</v>
      </c>
      <c r="G16">
        <v>0</v>
      </c>
      <c r="H16">
        <v>0</v>
      </c>
      <c r="I16">
        <v>0</v>
      </c>
      <c r="J16">
        <v>6</v>
      </c>
      <c r="K16">
        <v>0</v>
      </c>
      <c r="L16">
        <v>0</v>
      </c>
      <c r="M16">
        <v>0</v>
      </c>
      <c r="N16">
        <v>0</v>
      </c>
      <c r="O16">
        <v>0</v>
      </c>
      <c r="P16">
        <v>0</v>
      </c>
      <c r="R16" s="44"/>
      <c r="S16" s="3" t="s">
        <v>44</v>
      </c>
      <c r="T16" s="3">
        <f>AB12</f>
        <v>0</v>
      </c>
      <c r="AE16" s="2"/>
    </row>
    <row r="17" spans="1:31" x14ac:dyDescent="0.35">
      <c r="A17">
        <v>2020</v>
      </c>
      <c r="B17" t="s">
        <v>31</v>
      </c>
      <c r="C17">
        <v>3</v>
      </c>
      <c r="D17">
        <v>2</v>
      </c>
      <c r="E17">
        <v>20</v>
      </c>
      <c r="F17">
        <v>182</v>
      </c>
      <c r="G17">
        <v>2</v>
      </c>
      <c r="H17">
        <v>2</v>
      </c>
      <c r="I17">
        <v>0</v>
      </c>
      <c r="J17">
        <v>6</v>
      </c>
      <c r="K17">
        <v>6500</v>
      </c>
      <c r="L17">
        <v>6500</v>
      </c>
      <c r="M17">
        <v>0</v>
      </c>
      <c r="N17">
        <v>0</v>
      </c>
      <c r="O17">
        <v>0</v>
      </c>
      <c r="P17">
        <v>0</v>
      </c>
      <c r="R17" s="44"/>
      <c r="S17" s="3" t="s">
        <v>41</v>
      </c>
      <c r="T17" s="3">
        <f>Y13</f>
        <v>1495416</v>
      </c>
      <c r="V17" t="s">
        <v>55</v>
      </c>
      <c r="W17" s="15">
        <f>Data_1!Y10/Data_1!Y9</f>
        <v>9.7906633097896142E-2</v>
      </c>
      <c r="AE17" s="2"/>
    </row>
    <row r="18" spans="1:31" x14ac:dyDescent="0.35">
      <c r="A18">
        <v>2020</v>
      </c>
      <c r="B18" t="s">
        <v>31</v>
      </c>
      <c r="C18">
        <v>3</v>
      </c>
      <c r="D18">
        <v>2</v>
      </c>
      <c r="E18">
        <v>22</v>
      </c>
      <c r="F18">
        <v>204</v>
      </c>
      <c r="G18">
        <v>0</v>
      </c>
      <c r="H18">
        <v>2</v>
      </c>
      <c r="I18">
        <v>0</v>
      </c>
      <c r="J18">
        <v>6</v>
      </c>
      <c r="K18">
        <v>0</v>
      </c>
      <c r="L18">
        <v>6500</v>
      </c>
      <c r="M18">
        <v>0</v>
      </c>
      <c r="N18">
        <v>0</v>
      </c>
      <c r="O18">
        <v>0</v>
      </c>
      <c r="P18">
        <v>0</v>
      </c>
      <c r="R18" s="44"/>
      <c r="S18" s="3" t="s">
        <v>45</v>
      </c>
      <c r="T18" s="3">
        <f>AB13</f>
        <v>2191098</v>
      </c>
      <c r="V18" t="s">
        <v>56</v>
      </c>
      <c r="W18" s="14">
        <f>AB10/AB9</f>
        <v>8.1898022061621306E-2</v>
      </c>
      <c r="AE18" s="2"/>
    </row>
    <row r="19" spans="1:31" ht="15" customHeight="1" x14ac:dyDescent="0.35">
      <c r="A19">
        <v>2020</v>
      </c>
      <c r="B19" t="s">
        <v>31</v>
      </c>
      <c r="C19">
        <v>3</v>
      </c>
      <c r="D19">
        <v>3</v>
      </c>
      <c r="E19">
        <v>20</v>
      </c>
      <c r="F19">
        <v>224</v>
      </c>
      <c r="G19">
        <v>0</v>
      </c>
      <c r="H19">
        <v>2</v>
      </c>
      <c r="I19">
        <v>0</v>
      </c>
      <c r="J19">
        <v>6</v>
      </c>
      <c r="K19">
        <v>0</v>
      </c>
      <c r="L19">
        <v>6500</v>
      </c>
      <c r="M19">
        <v>0</v>
      </c>
      <c r="N19">
        <v>0</v>
      </c>
      <c r="O19">
        <v>0</v>
      </c>
      <c r="P19">
        <v>0</v>
      </c>
      <c r="R19" s="44"/>
      <c r="S19" s="3" t="s">
        <v>43</v>
      </c>
      <c r="T19" s="3">
        <f>Y14</f>
        <v>38292</v>
      </c>
      <c r="V19" t="s">
        <v>57</v>
      </c>
      <c r="W19" s="14">
        <f>AB13/AB10</f>
        <v>0.64555930453597821</v>
      </c>
      <c r="AE19" s="2"/>
    </row>
    <row r="20" spans="1:31" x14ac:dyDescent="0.35">
      <c r="A20">
        <v>2020</v>
      </c>
      <c r="B20" t="s">
        <v>31</v>
      </c>
      <c r="C20">
        <v>3</v>
      </c>
      <c r="D20">
        <v>3</v>
      </c>
      <c r="E20">
        <v>28</v>
      </c>
      <c r="F20">
        <v>252</v>
      </c>
      <c r="G20">
        <v>0</v>
      </c>
      <c r="H20">
        <v>2</v>
      </c>
      <c r="I20">
        <v>0</v>
      </c>
      <c r="J20">
        <v>6</v>
      </c>
      <c r="K20">
        <v>0</v>
      </c>
      <c r="L20">
        <v>6500</v>
      </c>
      <c r="M20">
        <v>0</v>
      </c>
      <c r="N20">
        <v>0</v>
      </c>
      <c r="O20">
        <v>0</v>
      </c>
      <c r="P20">
        <v>0</v>
      </c>
      <c r="R20" s="44"/>
      <c r="S20" s="3" t="s">
        <v>46</v>
      </c>
      <c r="T20" s="3">
        <f>AB14</f>
        <v>73112</v>
      </c>
      <c r="V20" t="s">
        <v>58</v>
      </c>
      <c r="W20" s="14">
        <f>AB14/AB10</f>
        <v>2.1540858452353314E-2</v>
      </c>
      <c r="AE20" s="2"/>
    </row>
    <row r="21" spans="1:31" x14ac:dyDescent="0.35">
      <c r="A21">
        <v>2020</v>
      </c>
      <c r="B21" t="s">
        <v>31</v>
      </c>
      <c r="C21">
        <v>3</v>
      </c>
      <c r="D21">
        <v>3</v>
      </c>
      <c r="E21">
        <v>40</v>
      </c>
      <c r="F21">
        <v>292</v>
      </c>
      <c r="G21">
        <v>0</v>
      </c>
      <c r="H21">
        <v>2</v>
      </c>
      <c r="I21">
        <v>0</v>
      </c>
      <c r="J21">
        <v>6</v>
      </c>
      <c r="K21">
        <v>0</v>
      </c>
      <c r="L21">
        <v>6500</v>
      </c>
      <c r="M21">
        <v>0</v>
      </c>
      <c r="N21">
        <v>0</v>
      </c>
      <c r="O21">
        <v>0</v>
      </c>
      <c r="P21">
        <v>0</v>
      </c>
      <c r="R21" s="1"/>
      <c r="AE21" s="2"/>
    </row>
    <row r="22" spans="1:31" ht="15" thickBot="1" x14ac:dyDescent="0.4">
      <c r="A22">
        <v>2020</v>
      </c>
      <c r="B22" t="s">
        <v>31</v>
      </c>
      <c r="C22">
        <v>3</v>
      </c>
      <c r="D22">
        <v>3</v>
      </c>
      <c r="E22">
        <v>50</v>
      </c>
      <c r="F22">
        <v>342</v>
      </c>
      <c r="G22">
        <v>0</v>
      </c>
      <c r="H22">
        <v>2</v>
      </c>
      <c r="I22">
        <v>0</v>
      </c>
      <c r="J22">
        <v>6</v>
      </c>
      <c r="K22">
        <v>6625</v>
      </c>
      <c r="L22">
        <v>13125</v>
      </c>
      <c r="M22">
        <v>0</v>
      </c>
      <c r="N22">
        <v>0</v>
      </c>
      <c r="O22">
        <v>0</v>
      </c>
      <c r="P22">
        <v>0</v>
      </c>
      <c r="R22" s="4"/>
      <c r="S22" s="5"/>
      <c r="T22" s="5"/>
      <c r="U22" s="5"/>
      <c r="V22" s="5"/>
      <c r="W22" s="5"/>
      <c r="X22" s="5"/>
      <c r="Y22" s="5"/>
      <c r="Z22" s="5"/>
      <c r="AA22" s="5"/>
      <c r="AB22" s="5"/>
      <c r="AC22" s="5"/>
      <c r="AD22" s="5"/>
      <c r="AE22" s="6"/>
    </row>
    <row r="23" spans="1:31" x14ac:dyDescent="0.35">
      <c r="A23">
        <v>2020</v>
      </c>
      <c r="B23" t="s">
        <v>31</v>
      </c>
      <c r="C23">
        <v>3</v>
      </c>
      <c r="D23">
        <v>3</v>
      </c>
      <c r="E23">
        <v>54</v>
      </c>
      <c r="F23">
        <v>396</v>
      </c>
      <c r="G23">
        <v>0</v>
      </c>
      <c r="H23">
        <v>2</v>
      </c>
      <c r="I23">
        <v>0</v>
      </c>
      <c r="J23">
        <v>6</v>
      </c>
      <c r="K23">
        <v>1050</v>
      </c>
      <c r="L23">
        <v>14175</v>
      </c>
      <c r="M23">
        <v>0</v>
      </c>
      <c r="N23">
        <v>0</v>
      </c>
      <c r="O23">
        <v>0</v>
      </c>
      <c r="P23">
        <v>0</v>
      </c>
    </row>
    <row r="24" spans="1:31" x14ac:dyDescent="0.35">
      <c r="A24">
        <v>2020</v>
      </c>
      <c r="B24" t="s">
        <v>31</v>
      </c>
      <c r="C24">
        <v>3</v>
      </c>
      <c r="D24">
        <v>3</v>
      </c>
      <c r="E24">
        <v>116</v>
      </c>
      <c r="F24">
        <v>512</v>
      </c>
      <c r="G24">
        <v>0</v>
      </c>
      <c r="H24">
        <v>2</v>
      </c>
      <c r="I24">
        <v>2</v>
      </c>
      <c r="J24">
        <v>8</v>
      </c>
      <c r="K24">
        <v>1229</v>
      </c>
      <c r="L24">
        <v>15404</v>
      </c>
      <c r="M24">
        <v>0</v>
      </c>
      <c r="N24">
        <v>0</v>
      </c>
      <c r="O24">
        <v>0</v>
      </c>
      <c r="P24">
        <v>0</v>
      </c>
    </row>
    <row r="25" spans="1:31" x14ac:dyDescent="0.35">
      <c r="A25">
        <v>2020</v>
      </c>
      <c r="B25" t="s">
        <v>31</v>
      </c>
      <c r="C25">
        <v>3</v>
      </c>
      <c r="D25">
        <v>3</v>
      </c>
      <c r="E25">
        <v>156</v>
      </c>
      <c r="F25">
        <v>668</v>
      </c>
      <c r="G25">
        <v>0</v>
      </c>
      <c r="H25">
        <v>2</v>
      </c>
      <c r="I25">
        <v>0</v>
      </c>
      <c r="J25">
        <v>8</v>
      </c>
      <c r="K25">
        <v>1507</v>
      </c>
      <c r="L25">
        <v>16911</v>
      </c>
      <c r="M25">
        <v>0</v>
      </c>
      <c r="N25">
        <v>0</v>
      </c>
      <c r="O25">
        <v>0</v>
      </c>
      <c r="P25">
        <v>0</v>
      </c>
    </row>
    <row r="26" spans="1:31" x14ac:dyDescent="0.35">
      <c r="A26">
        <v>2020</v>
      </c>
      <c r="B26" t="s">
        <v>31</v>
      </c>
      <c r="C26">
        <v>3</v>
      </c>
      <c r="D26">
        <v>4</v>
      </c>
      <c r="E26">
        <v>138</v>
      </c>
      <c r="F26">
        <v>806</v>
      </c>
      <c r="G26">
        <v>0</v>
      </c>
      <c r="H26">
        <v>2</v>
      </c>
      <c r="I26">
        <v>0</v>
      </c>
      <c r="J26">
        <v>8</v>
      </c>
      <c r="K26">
        <v>1216</v>
      </c>
      <c r="L26">
        <v>18127</v>
      </c>
      <c r="M26">
        <v>0</v>
      </c>
      <c r="N26">
        <v>0</v>
      </c>
      <c r="O26">
        <v>0</v>
      </c>
      <c r="P26">
        <v>0</v>
      </c>
    </row>
    <row r="27" spans="1:31" x14ac:dyDescent="0.35">
      <c r="A27">
        <v>2020</v>
      </c>
      <c r="B27" t="s">
        <v>31</v>
      </c>
      <c r="C27">
        <v>3</v>
      </c>
      <c r="D27">
        <v>4</v>
      </c>
      <c r="E27">
        <v>188</v>
      </c>
      <c r="F27">
        <v>994</v>
      </c>
      <c r="G27">
        <v>0</v>
      </c>
      <c r="H27">
        <v>2</v>
      </c>
      <c r="I27">
        <v>0</v>
      </c>
      <c r="J27">
        <v>8</v>
      </c>
      <c r="K27">
        <v>2580</v>
      </c>
      <c r="L27">
        <v>20707</v>
      </c>
      <c r="M27">
        <v>0</v>
      </c>
      <c r="N27">
        <v>0</v>
      </c>
      <c r="O27">
        <v>0</v>
      </c>
      <c r="P27">
        <v>0</v>
      </c>
    </row>
    <row r="28" spans="1:31" x14ac:dyDescent="0.35">
      <c r="A28">
        <v>2020</v>
      </c>
      <c r="B28" t="s">
        <v>31</v>
      </c>
      <c r="C28">
        <v>3</v>
      </c>
      <c r="D28">
        <v>4</v>
      </c>
      <c r="E28">
        <v>148</v>
      </c>
      <c r="F28">
        <v>1142</v>
      </c>
      <c r="G28">
        <v>0</v>
      </c>
      <c r="H28">
        <v>2</v>
      </c>
      <c r="I28">
        <v>4</v>
      </c>
      <c r="J28">
        <v>12</v>
      </c>
      <c r="K28">
        <v>1987</v>
      </c>
      <c r="L28">
        <v>22694</v>
      </c>
      <c r="M28">
        <v>0</v>
      </c>
      <c r="N28">
        <v>0</v>
      </c>
      <c r="O28">
        <v>0</v>
      </c>
      <c r="P28">
        <v>0</v>
      </c>
    </row>
    <row r="29" spans="1:31" x14ac:dyDescent="0.35">
      <c r="A29">
        <v>2020</v>
      </c>
      <c r="B29" t="s">
        <v>31</v>
      </c>
      <c r="C29">
        <v>3</v>
      </c>
      <c r="D29">
        <v>4</v>
      </c>
      <c r="E29">
        <v>172</v>
      </c>
      <c r="F29">
        <v>1314</v>
      </c>
      <c r="G29">
        <v>0</v>
      </c>
      <c r="H29">
        <v>2</v>
      </c>
      <c r="I29">
        <v>0</v>
      </c>
      <c r="J29">
        <v>12</v>
      </c>
      <c r="K29">
        <v>2450</v>
      </c>
      <c r="L29">
        <v>25144</v>
      </c>
      <c r="M29">
        <v>0</v>
      </c>
      <c r="N29">
        <v>0</v>
      </c>
      <c r="O29">
        <v>0</v>
      </c>
      <c r="P29">
        <v>0</v>
      </c>
    </row>
    <row r="30" spans="1:31" x14ac:dyDescent="0.35">
      <c r="A30">
        <v>2020</v>
      </c>
      <c r="B30" t="s">
        <v>31</v>
      </c>
      <c r="C30">
        <v>3</v>
      </c>
      <c r="D30">
        <v>4</v>
      </c>
      <c r="E30">
        <v>146</v>
      </c>
      <c r="F30">
        <v>1460</v>
      </c>
      <c r="G30">
        <v>2</v>
      </c>
      <c r="H30">
        <v>4</v>
      </c>
      <c r="I30">
        <v>0</v>
      </c>
      <c r="J30">
        <v>12</v>
      </c>
      <c r="K30">
        <v>2544</v>
      </c>
      <c r="L30">
        <v>27688</v>
      </c>
      <c r="M30">
        <v>0</v>
      </c>
      <c r="N30">
        <v>0</v>
      </c>
      <c r="O30">
        <v>0</v>
      </c>
      <c r="P30">
        <v>0</v>
      </c>
    </row>
    <row r="31" spans="1:31" x14ac:dyDescent="0.35">
      <c r="A31">
        <v>2020</v>
      </c>
      <c r="B31" t="s">
        <v>31</v>
      </c>
      <c r="C31">
        <v>3</v>
      </c>
      <c r="D31">
        <v>4</v>
      </c>
      <c r="E31">
        <v>306</v>
      </c>
      <c r="F31">
        <v>1766</v>
      </c>
      <c r="G31">
        <v>2</v>
      </c>
      <c r="H31">
        <v>6</v>
      </c>
      <c r="I31">
        <v>4</v>
      </c>
      <c r="J31">
        <v>16</v>
      </c>
      <c r="K31">
        <v>0</v>
      </c>
      <c r="L31">
        <v>27688</v>
      </c>
      <c r="M31">
        <v>0</v>
      </c>
      <c r="N31">
        <v>0</v>
      </c>
      <c r="O31">
        <v>0</v>
      </c>
      <c r="P31">
        <v>0</v>
      </c>
    </row>
    <row r="32" spans="1:31" x14ac:dyDescent="0.35">
      <c r="A32">
        <v>2020</v>
      </c>
      <c r="B32" t="s">
        <v>31</v>
      </c>
      <c r="C32">
        <v>3</v>
      </c>
      <c r="D32">
        <v>4</v>
      </c>
      <c r="E32">
        <v>272</v>
      </c>
      <c r="F32">
        <v>2038</v>
      </c>
      <c r="G32">
        <v>0</v>
      </c>
      <c r="H32">
        <v>6</v>
      </c>
      <c r="I32">
        <v>0</v>
      </c>
      <c r="J32">
        <v>16</v>
      </c>
      <c r="K32">
        <v>0</v>
      </c>
      <c r="L32">
        <v>27688</v>
      </c>
      <c r="M32">
        <v>0</v>
      </c>
      <c r="N32">
        <v>0</v>
      </c>
      <c r="O32">
        <v>0</v>
      </c>
      <c r="P32">
        <v>0</v>
      </c>
    </row>
    <row r="33" spans="1:16" x14ac:dyDescent="0.35">
      <c r="A33">
        <v>2020</v>
      </c>
      <c r="B33" t="s">
        <v>31</v>
      </c>
      <c r="C33">
        <v>3</v>
      </c>
      <c r="D33">
        <v>5</v>
      </c>
      <c r="E33">
        <v>240</v>
      </c>
      <c r="F33">
        <v>2278</v>
      </c>
      <c r="G33">
        <v>50</v>
      </c>
      <c r="H33">
        <v>56</v>
      </c>
      <c r="I33">
        <v>182</v>
      </c>
      <c r="J33">
        <v>198</v>
      </c>
      <c r="K33">
        <v>0</v>
      </c>
      <c r="L33">
        <v>27688</v>
      </c>
      <c r="M33">
        <v>0</v>
      </c>
      <c r="N33">
        <v>0</v>
      </c>
      <c r="O33">
        <v>0</v>
      </c>
      <c r="P33">
        <v>0</v>
      </c>
    </row>
    <row r="34" spans="1:16" x14ac:dyDescent="0.35">
      <c r="A34">
        <v>2020</v>
      </c>
      <c r="B34" t="s">
        <v>31</v>
      </c>
      <c r="C34">
        <v>3</v>
      </c>
      <c r="D34">
        <v>5</v>
      </c>
      <c r="E34">
        <v>374</v>
      </c>
      <c r="F34">
        <v>2652</v>
      </c>
      <c r="G34">
        <v>26</v>
      </c>
      <c r="H34">
        <v>82</v>
      </c>
      <c r="I34">
        <v>84</v>
      </c>
      <c r="J34">
        <v>282</v>
      </c>
      <c r="K34">
        <v>10754</v>
      </c>
      <c r="L34">
        <v>38442</v>
      </c>
      <c r="M34">
        <v>0</v>
      </c>
      <c r="N34">
        <v>0</v>
      </c>
      <c r="O34">
        <v>0</v>
      </c>
      <c r="P34">
        <v>0</v>
      </c>
    </row>
    <row r="35" spans="1:16" x14ac:dyDescent="0.35">
      <c r="A35">
        <v>2020</v>
      </c>
      <c r="B35" t="s">
        <v>31</v>
      </c>
      <c r="C35">
        <v>3</v>
      </c>
      <c r="D35">
        <v>5</v>
      </c>
      <c r="E35">
        <v>618</v>
      </c>
      <c r="F35">
        <v>3270</v>
      </c>
      <c r="G35">
        <v>12</v>
      </c>
      <c r="H35">
        <v>94</v>
      </c>
      <c r="I35">
        <v>38</v>
      </c>
      <c r="J35">
        <v>320</v>
      </c>
      <c r="K35">
        <v>4346</v>
      </c>
      <c r="L35">
        <v>42788</v>
      </c>
      <c r="M35">
        <v>0</v>
      </c>
      <c r="N35">
        <v>0</v>
      </c>
      <c r="O35">
        <v>0</v>
      </c>
      <c r="P35">
        <v>0</v>
      </c>
    </row>
    <row r="36" spans="1:16" x14ac:dyDescent="0.35">
      <c r="A36">
        <v>2020</v>
      </c>
      <c r="B36" t="s">
        <v>47</v>
      </c>
      <c r="C36">
        <v>4</v>
      </c>
      <c r="D36">
        <v>1</v>
      </c>
      <c r="E36">
        <v>848</v>
      </c>
      <c r="F36">
        <v>4118</v>
      </c>
      <c r="G36">
        <v>22</v>
      </c>
      <c r="H36">
        <v>116</v>
      </c>
      <c r="I36">
        <v>18</v>
      </c>
      <c r="J36">
        <v>338</v>
      </c>
      <c r="K36">
        <v>16408</v>
      </c>
      <c r="L36">
        <v>59196</v>
      </c>
      <c r="M36">
        <v>0</v>
      </c>
      <c r="N36">
        <v>0</v>
      </c>
      <c r="O36">
        <v>0</v>
      </c>
      <c r="P36">
        <v>0</v>
      </c>
    </row>
    <row r="37" spans="1:16" x14ac:dyDescent="0.35">
      <c r="A37">
        <v>2020</v>
      </c>
      <c r="B37" t="s">
        <v>47</v>
      </c>
      <c r="C37">
        <v>4</v>
      </c>
      <c r="D37">
        <v>1</v>
      </c>
      <c r="E37">
        <v>972</v>
      </c>
      <c r="F37">
        <v>5090</v>
      </c>
      <c r="G37">
        <v>22</v>
      </c>
      <c r="H37">
        <v>138</v>
      </c>
      <c r="I37">
        <v>44</v>
      </c>
      <c r="J37">
        <v>382</v>
      </c>
      <c r="K37">
        <v>14841</v>
      </c>
      <c r="L37">
        <v>74037</v>
      </c>
      <c r="M37">
        <v>0</v>
      </c>
      <c r="N37">
        <v>0</v>
      </c>
      <c r="O37">
        <v>0</v>
      </c>
      <c r="P37">
        <v>0</v>
      </c>
    </row>
    <row r="38" spans="1:16" x14ac:dyDescent="0.35">
      <c r="A38">
        <v>2020</v>
      </c>
      <c r="B38" t="s">
        <v>47</v>
      </c>
      <c r="C38">
        <v>4</v>
      </c>
      <c r="D38">
        <v>1</v>
      </c>
      <c r="E38">
        <v>1120</v>
      </c>
      <c r="F38">
        <v>6210</v>
      </c>
      <c r="G38">
        <v>28</v>
      </c>
      <c r="H38">
        <v>166</v>
      </c>
      <c r="I38">
        <v>78</v>
      </c>
      <c r="J38">
        <v>460</v>
      </c>
      <c r="K38">
        <v>25068</v>
      </c>
      <c r="L38">
        <v>99105</v>
      </c>
      <c r="M38">
        <v>0</v>
      </c>
      <c r="N38">
        <v>0</v>
      </c>
      <c r="O38">
        <v>0</v>
      </c>
      <c r="P38">
        <v>0</v>
      </c>
    </row>
    <row r="39" spans="1:16" x14ac:dyDescent="0.35">
      <c r="A39">
        <v>2020</v>
      </c>
      <c r="B39" t="s">
        <v>47</v>
      </c>
      <c r="C39">
        <v>4</v>
      </c>
      <c r="D39">
        <v>1</v>
      </c>
      <c r="E39">
        <v>1158</v>
      </c>
      <c r="F39">
        <v>7368</v>
      </c>
      <c r="G39">
        <v>26</v>
      </c>
      <c r="H39">
        <v>192</v>
      </c>
      <c r="I39">
        <v>112</v>
      </c>
      <c r="J39">
        <v>572</v>
      </c>
      <c r="K39">
        <v>11693</v>
      </c>
      <c r="L39">
        <v>110798</v>
      </c>
      <c r="M39">
        <v>0</v>
      </c>
      <c r="N39">
        <v>0</v>
      </c>
      <c r="O39">
        <v>0</v>
      </c>
      <c r="P39">
        <v>0</v>
      </c>
    </row>
    <row r="40" spans="1:16" x14ac:dyDescent="0.35">
      <c r="A40">
        <v>2020</v>
      </c>
      <c r="B40" t="s">
        <v>47</v>
      </c>
      <c r="C40">
        <v>4</v>
      </c>
      <c r="D40">
        <v>1</v>
      </c>
      <c r="E40">
        <v>1218</v>
      </c>
      <c r="F40">
        <v>8586</v>
      </c>
      <c r="G40">
        <v>44</v>
      </c>
      <c r="H40">
        <v>236</v>
      </c>
      <c r="I40">
        <v>86</v>
      </c>
      <c r="J40">
        <v>658</v>
      </c>
      <c r="K40">
        <v>37173</v>
      </c>
      <c r="L40">
        <v>147971</v>
      </c>
      <c r="M40">
        <v>0</v>
      </c>
      <c r="N40">
        <v>0</v>
      </c>
      <c r="O40">
        <v>0</v>
      </c>
      <c r="P40">
        <v>0</v>
      </c>
    </row>
    <row r="41" spans="1:16" x14ac:dyDescent="0.35">
      <c r="A41">
        <v>2020</v>
      </c>
      <c r="B41" t="s">
        <v>47</v>
      </c>
      <c r="C41">
        <v>4</v>
      </c>
      <c r="D41">
        <v>1</v>
      </c>
      <c r="E41">
        <v>968</v>
      </c>
      <c r="F41">
        <v>9554</v>
      </c>
      <c r="G41">
        <v>32</v>
      </c>
      <c r="H41">
        <v>268</v>
      </c>
      <c r="I41">
        <v>130</v>
      </c>
      <c r="J41">
        <v>788</v>
      </c>
      <c r="K41">
        <v>13961</v>
      </c>
      <c r="L41">
        <v>161932</v>
      </c>
      <c r="M41">
        <v>0</v>
      </c>
      <c r="N41">
        <v>0</v>
      </c>
      <c r="O41">
        <v>0</v>
      </c>
      <c r="P41">
        <v>0</v>
      </c>
    </row>
    <row r="42" spans="1:16" x14ac:dyDescent="0.35">
      <c r="A42">
        <v>2020</v>
      </c>
      <c r="B42" t="s">
        <v>47</v>
      </c>
      <c r="C42">
        <v>4</v>
      </c>
      <c r="D42">
        <v>1</v>
      </c>
      <c r="E42">
        <v>1146</v>
      </c>
      <c r="F42">
        <v>10700</v>
      </c>
      <c r="G42">
        <v>54</v>
      </c>
      <c r="H42">
        <v>322</v>
      </c>
      <c r="I42">
        <v>150</v>
      </c>
      <c r="J42">
        <v>938</v>
      </c>
      <c r="K42">
        <v>46824</v>
      </c>
      <c r="L42">
        <v>208756</v>
      </c>
      <c r="M42">
        <v>0</v>
      </c>
      <c r="N42">
        <v>0</v>
      </c>
      <c r="O42">
        <v>0</v>
      </c>
      <c r="P42">
        <v>0</v>
      </c>
    </row>
    <row r="43" spans="1:16" x14ac:dyDescent="0.35">
      <c r="A43">
        <v>2020</v>
      </c>
      <c r="B43" t="s">
        <v>47</v>
      </c>
      <c r="C43">
        <v>4</v>
      </c>
      <c r="D43">
        <v>2</v>
      </c>
      <c r="E43">
        <v>1130</v>
      </c>
      <c r="F43">
        <v>11830</v>
      </c>
      <c r="G43">
        <v>40</v>
      </c>
      <c r="H43">
        <v>362</v>
      </c>
      <c r="I43">
        <v>192</v>
      </c>
      <c r="J43">
        <v>1130</v>
      </c>
      <c r="K43">
        <v>24444</v>
      </c>
      <c r="L43">
        <v>233200</v>
      </c>
      <c r="M43">
        <v>0</v>
      </c>
      <c r="N43">
        <v>0</v>
      </c>
      <c r="O43">
        <v>0</v>
      </c>
      <c r="P43">
        <v>0</v>
      </c>
    </row>
    <row r="44" spans="1:16" x14ac:dyDescent="0.35">
      <c r="A44">
        <v>2020</v>
      </c>
      <c r="B44" t="s">
        <v>47</v>
      </c>
      <c r="C44">
        <v>4</v>
      </c>
      <c r="D44">
        <v>2</v>
      </c>
      <c r="E44">
        <v>1626</v>
      </c>
      <c r="F44">
        <v>13456</v>
      </c>
      <c r="G44">
        <v>92</v>
      </c>
      <c r="H44">
        <v>454</v>
      </c>
      <c r="I44">
        <v>140</v>
      </c>
      <c r="J44">
        <v>1270</v>
      </c>
      <c r="K44">
        <v>29575</v>
      </c>
      <c r="L44">
        <v>262775</v>
      </c>
      <c r="M44">
        <v>0</v>
      </c>
      <c r="N44">
        <v>0</v>
      </c>
      <c r="O44">
        <v>0</v>
      </c>
      <c r="P44">
        <v>0</v>
      </c>
    </row>
    <row r="45" spans="1:16" x14ac:dyDescent="0.35">
      <c r="A45">
        <v>2020</v>
      </c>
      <c r="B45" t="s">
        <v>47</v>
      </c>
      <c r="C45">
        <v>4</v>
      </c>
      <c r="D45">
        <v>2</v>
      </c>
      <c r="E45">
        <v>1742</v>
      </c>
      <c r="F45">
        <v>15198</v>
      </c>
      <c r="G45">
        <v>44</v>
      </c>
      <c r="H45">
        <v>498</v>
      </c>
      <c r="I45">
        <v>302</v>
      </c>
      <c r="J45">
        <v>1572</v>
      </c>
      <c r="K45">
        <v>54335</v>
      </c>
      <c r="L45">
        <v>317110</v>
      </c>
      <c r="M45">
        <v>0</v>
      </c>
      <c r="N45">
        <v>0</v>
      </c>
      <c r="O45">
        <v>0</v>
      </c>
      <c r="P45">
        <v>0</v>
      </c>
    </row>
    <row r="46" spans="1:16" x14ac:dyDescent="0.35">
      <c r="A46">
        <v>2020</v>
      </c>
      <c r="B46" t="s">
        <v>47</v>
      </c>
      <c r="C46">
        <v>4</v>
      </c>
      <c r="D46">
        <v>2</v>
      </c>
      <c r="E46">
        <v>1708</v>
      </c>
      <c r="F46">
        <v>16906</v>
      </c>
      <c r="G46">
        <v>82</v>
      </c>
      <c r="H46">
        <v>580</v>
      </c>
      <c r="I46">
        <v>372</v>
      </c>
      <c r="J46">
        <v>1944</v>
      </c>
      <c r="K46">
        <v>34273</v>
      </c>
      <c r="L46">
        <v>351383</v>
      </c>
      <c r="M46">
        <v>0</v>
      </c>
      <c r="N46">
        <v>0</v>
      </c>
      <c r="O46">
        <v>0</v>
      </c>
      <c r="P46">
        <v>0</v>
      </c>
    </row>
    <row r="47" spans="1:16" x14ac:dyDescent="0.35">
      <c r="A47">
        <v>2020</v>
      </c>
      <c r="B47" t="s">
        <v>47</v>
      </c>
      <c r="C47">
        <v>4</v>
      </c>
      <c r="D47">
        <v>2</v>
      </c>
      <c r="E47">
        <v>1516</v>
      </c>
      <c r="F47">
        <v>18422</v>
      </c>
      <c r="G47">
        <v>84</v>
      </c>
      <c r="H47">
        <v>664</v>
      </c>
      <c r="I47">
        <v>228</v>
      </c>
      <c r="J47">
        <v>2172</v>
      </c>
      <c r="K47">
        <v>36443</v>
      </c>
      <c r="L47">
        <v>387826</v>
      </c>
      <c r="M47">
        <v>0</v>
      </c>
      <c r="N47">
        <v>0</v>
      </c>
      <c r="O47">
        <v>0</v>
      </c>
      <c r="P47">
        <v>0</v>
      </c>
    </row>
    <row r="48" spans="1:16" x14ac:dyDescent="0.35">
      <c r="A48">
        <v>2020</v>
      </c>
      <c r="B48" t="s">
        <v>47</v>
      </c>
      <c r="C48">
        <v>4</v>
      </c>
      <c r="D48">
        <v>2</v>
      </c>
      <c r="E48">
        <v>2486</v>
      </c>
      <c r="F48">
        <v>20908</v>
      </c>
      <c r="G48">
        <v>54</v>
      </c>
      <c r="H48">
        <v>718</v>
      </c>
      <c r="I48">
        <v>224</v>
      </c>
      <c r="J48">
        <v>2396</v>
      </c>
      <c r="K48">
        <v>43745</v>
      </c>
      <c r="L48">
        <v>431571</v>
      </c>
      <c r="M48">
        <v>0</v>
      </c>
      <c r="N48">
        <v>0</v>
      </c>
      <c r="O48">
        <v>0</v>
      </c>
      <c r="P48">
        <v>0</v>
      </c>
    </row>
    <row r="49" spans="1:16" x14ac:dyDescent="0.35">
      <c r="A49">
        <v>2020</v>
      </c>
      <c r="B49" t="s">
        <v>47</v>
      </c>
      <c r="C49">
        <v>4</v>
      </c>
      <c r="D49">
        <v>2</v>
      </c>
      <c r="E49">
        <v>2062</v>
      </c>
      <c r="F49">
        <v>22970</v>
      </c>
      <c r="G49">
        <v>74</v>
      </c>
      <c r="H49">
        <v>792</v>
      </c>
      <c r="I49">
        <v>334</v>
      </c>
      <c r="J49">
        <v>2730</v>
      </c>
      <c r="K49">
        <v>48958</v>
      </c>
      <c r="L49">
        <v>480529</v>
      </c>
      <c r="M49">
        <v>0</v>
      </c>
      <c r="N49">
        <v>0</v>
      </c>
      <c r="O49">
        <v>0</v>
      </c>
      <c r="P49">
        <v>0</v>
      </c>
    </row>
    <row r="50" spans="1:16" x14ac:dyDescent="0.35">
      <c r="A50">
        <v>2020</v>
      </c>
      <c r="B50" t="s">
        <v>47</v>
      </c>
      <c r="C50">
        <v>4</v>
      </c>
      <c r="D50">
        <v>3</v>
      </c>
      <c r="E50">
        <v>1772</v>
      </c>
      <c r="F50">
        <v>24742</v>
      </c>
      <c r="G50">
        <v>54</v>
      </c>
      <c r="H50">
        <v>846</v>
      </c>
      <c r="I50">
        <v>288</v>
      </c>
      <c r="J50">
        <v>3018</v>
      </c>
      <c r="K50">
        <v>58092</v>
      </c>
      <c r="L50">
        <v>538621</v>
      </c>
      <c r="M50">
        <v>0</v>
      </c>
      <c r="N50">
        <v>0</v>
      </c>
      <c r="O50">
        <v>0</v>
      </c>
      <c r="P50">
        <v>0</v>
      </c>
    </row>
    <row r="51" spans="1:16" x14ac:dyDescent="0.35">
      <c r="A51">
        <v>2020</v>
      </c>
      <c r="B51" t="s">
        <v>47</v>
      </c>
      <c r="C51">
        <v>4</v>
      </c>
      <c r="D51">
        <v>3</v>
      </c>
      <c r="E51">
        <v>2122</v>
      </c>
      <c r="F51">
        <v>26864</v>
      </c>
      <c r="G51">
        <v>52</v>
      </c>
      <c r="H51">
        <v>898</v>
      </c>
      <c r="I51">
        <v>516</v>
      </c>
      <c r="J51">
        <v>3534</v>
      </c>
      <c r="K51">
        <v>67134</v>
      </c>
      <c r="L51">
        <v>605755</v>
      </c>
      <c r="M51">
        <v>0</v>
      </c>
      <c r="N51">
        <v>0</v>
      </c>
      <c r="O51">
        <v>0</v>
      </c>
      <c r="P51">
        <v>0</v>
      </c>
    </row>
    <row r="52" spans="1:16" x14ac:dyDescent="0.35">
      <c r="A52">
        <v>2020</v>
      </c>
      <c r="B52" t="s">
        <v>47</v>
      </c>
      <c r="C52">
        <v>4</v>
      </c>
      <c r="D52">
        <v>3</v>
      </c>
      <c r="E52">
        <v>1844</v>
      </c>
      <c r="F52">
        <v>28708</v>
      </c>
      <c r="G52">
        <v>76</v>
      </c>
      <c r="H52">
        <v>974</v>
      </c>
      <c r="I52">
        <v>546</v>
      </c>
      <c r="J52">
        <v>4080</v>
      </c>
      <c r="K52">
        <v>64978</v>
      </c>
      <c r="L52">
        <v>670733</v>
      </c>
      <c r="M52">
        <v>0</v>
      </c>
      <c r="N52">
        <v>0</v>
      </c>
      <c r="O52">
        <v>0</v>
      </c>
      <c r="P52">
        <v>0</v>
      </c>
    </row>
    <row r="53" spans="1:16" x14ac:dyDescent="0.35">
      <c r="A53">
        <v>2020</v>
      </c>
      <c r="B53" t="s">
        <v>47</v>
      </c>
      <c r="C53">
        <v>4</v>
      </c>
      <c r="D53">
        <v>3</v>
      </c>
      <c r="E53">
        <v>2742</v>
      </c>
      <c r="F53">
        <v>31450</v>
      </c>
      <c r="G53">
        <v>70</v>
      </c>
      <c r="H53">
        <v>1044</v>
      </c>
      <c r="I53">
        <v>852</v>
      </c>
      <c r="J53">
        <v>4932</v>
      </c>
      <c r="K53">
        <v>68697</v>
      </c>
      <c r="L53">
        <v>739430</v>
      </c>
      <c r="M53">
        <v>0</v>
      </c>
      <c r="N53">
        <v>0</v>
      </c>
      <c r="O53">
        <v>0</v>
      </c>
      <c r="P53">
        <v>0</v>
      </c>
    </row>
    <row r="54" spans="1:16" x14ac:dyDescent="0.35">
      <c r="A54">
        <v>2020</v>
      </c>
      <c r="B54" t="s">
        <v>47</v>
      </c>
      <c r="C54">
        <v>4</v>
      </c>
      <c r="D54">
        <v>3</v>
      </c>
      <c r="E54">
        <v>3160</v>
      </c>
      <c r="F54">
        <v>34610</v>
      </c>
      <c r="G54">
        <v>76</v>
      </c>
      <c r="H54">
        <v>1120</v>
      </c>
      <c r="I54">
        <v>776</v>
      </c>
      <c r="J54">
        <v>5708</v>
      </c>
      <c r="K54">
        <v>88950</v>
      </c>
      <c r="L54">
        <v>828380</v>
      </c>
      <c r="M54">
        <v>0</v>
      </c>
      <c r="N54">
        <v>0</v>
      </c>
      <c r="O54">
        <v>0</v>
      </c>
      <c r="P54">
        <v>0</v>
      </c>
    </row>
    <row r="55" spans="1:16" x14ac:dyDescent="0.35">
      <c r="A55">
        <v>2020</v>
      </c>
      <c r="B55" t="s">
        <v>47</v>
      </c>
      <c r="C55">
        <v>4</v>
      </c>
      <c r="D55">
        <v>3</v>
      </c>
      <c r="E55">
        <v>2478</v>
      </c>
      <c r="F55">
        <v>37088</v>
      </c>
      <c r="G55">
        <v>66</v>
      </c>
      <c r="H55">
        <v>1186</v>
      </c>
      <c r="I55">
        <v>838</v>
      </c>
      <c r="J55">
        <v>6546</v>
      </c>
      <c r="K55">
        <v>38964</v>
      </c>
      <c r="L55">
        <v>867344</v>
      </c>
      <c r="M55">
        <v>0</v>
      </c>
      <c r="N55">
        <v>0</v>
      </c>
      <c r="O55">
        <v>0</v>
      </c>
      <c r="P55">
        <v>0</v>
      </c>
    </row>
    <row r="56" spans="1:16" x14ac:dyDescent="0.35">
      <c r="A56">
        <v>2020</v>
      </c>
      <c r="B56" t="s">
        <v>47</v>
      </c>
      <c r="C56">
        <v>4</v>
      </c>
      <c r="D56">
        <v>3</v>
      </c>
      <c r="E56">
        <v>3074</v>
      </c>
      <c r="F56">
        <v>40162</v>
      </c>
      <c r="G56">
        <v>106</v>
      </c>
      <c r="H56">
        <v>1292</v>
      </c>
      <c r="I56">
        <v>1406</v>
      </c>
      <c r="J56">
        <v>7952</v>
      </c>
      <c r="K56">
        <v>102445</v>
      </c>
      <c r="L56">
        <v>969789</v>
      </c>
      <c r="M56">
        <v>0</v>
      </c>
      <c r="N56">
        <v>0</v>
      </c>
      <c r="O56">
        <v>0</v>
      </c>
      <c r="P56">
        <v>0</v>
      </c>
    </row>
    <row r="57" spans="1:16" x14ac:dyDescent="0.35">
      <c r="A57">
        <v>2020</v>
      </c>
      <c r="B57" t="s">
        <v>47</v>
      </c>
      <c r="C57">
        <v>4</v>
      </c>
      <c r="D57">
        <v>4</v>
      </c>
      <c r="E57">
        <v>2584</v>
      </c>
      <c r="F57">
        <v>42746</v>
      </c>
      <c r="G57">
        <v>72</v>
      </c>
      <c r="H57">
        <v>1364</v>
      </c>
      <c r="I57">
        <v>788</v>
      </c>
      <c r="J57">
        <v>8740</v>
      </c>
      <c r="K57">
        <v>84970</v>
      </c>
      <c r="L57">
        <v>1054759</v>
      </c>
      <c r="M57">
        <v>0</v>
      </c>
      <c r="N57">
        <v>0</v>
      </c>
      <c r="O57">
        <v>0</v>
      </c>
      <c r="P57">
        <v>0</v>
      </c>
    </row>
    <row r="58" spans="1:16" x14ac:dyDescent="0.35">
      <c r="A58">
        <v>2020</v>
      </c>
      <c r="B58" t="s">
        <v>47</v>
      </c>
      <c r="C58">
        <v>4</v>
      </c>
      <c r="D58">
        <v>4</v>
      </c>
      <c r="E58">
        <v>3334</v>
      </c>
      <c r="F58">
        <v>46080</v>
      </c>
      <c r="G58">
        <v>80</v>
      </c>
      <c r="H58">
        <v>1444</v>
      </c>
      <c r="I58">
        <v>1284</v>
      </c>
      <c r="J58">
        <v>10024</v>
      </c>
      <c r="K58">
        <v>88882</v>
      </c>
      <c r="L58">
        <v>1143641</v>
      </c>
      <c r="M58">
        <v>0</v>
      </c>
      <c r="N58">
        <v>0</v>
      </c>
      <c r="O58">
        <v>0</v>
      </c>
      <c r="P58">
        <v>0</v>
      </c>
    </row>
    <row r="59" spans="1:16" x14ac:dyDescent="0.35">
      <c r="A59">
        <v>2020</v>
      </c>
      <c r="B59" t="s">
        <v>47</v>
      </c>
      <c r="C59">
        <v>4</v>
      </c>
      <c r="D59">
        <v>4</v>
      </c>
      <c r="E59">
        <v>2816</v>
      </c>
      <c r="F59">
        <v>48896</v>
      </c>
      <c r="G59">
        <v>118</v>
      </c>
      <c r="H59">
        <v>1562</v>
      </c>
      <c r="I59">
        <v>968</v>
      </c>
      <c r="J59">
        <v>10992</v>
      </c>
      <c r="K59">
        <v>96577</v>
      </c>
      <c r="L59">
        <v>1240218</v>
      </c>
      <c r="M59">
        <v>0</v>
      </c>
      <c r="N59">
        <v>0</v>
      </c>
      <c r="O59">
        <v>0</v>
      </c>
      <c r="P59">
        <v>0</v>
      </c>
    </row>
    <row r="60" spans="1:16" x14ac:dyDescent="0.35">
      <c r="A60">
        <v>2020</v>
      </c>
      <c r="B60" t="s">
        <v>47</v>
      </c>
      <c r="C60">
        <v>4</v>
      </c>
      <c r="D60">
        <v>4</v>
      </c>
      <c r="E60">
        <v>3670</v>
      </c>
      <c r="F60">
        <v>52566</v>
      </c>
      <c r="G60">
        <v>88</v>
      </c>
      <c r="H60">
        <v>1650</v>
      </c>
      <c r="I60">
        <v>884</v>
      </c>
      <c r="J60">
        <v>11876</v>
      </c>
      <c r="K60">
        <v>95691</v>
      </c>
      <c r="L60">
        <v>1335909</v>
      </c>
      <c r="M60">
        <v>0</v>
      </c>
      <c r="N60">
        <v>0</v>
      </c>
      <c r="O60">
        <v>0</v>
      </c>
      <c r="P60">
        <v>0</v>
      </c>
    </row>
    <row r="61" spans="1:16" x14ac:dyDescent="0.35">
      <c r="A61">
        <v>2020</v>
      </c>
      <c r="B61" t="s">
        <v>47</v>
      </c>
      <c r="C61">
        <v>4</v>
      </c>
      <c r="D61">
        <v>4</v>
      </c>
      <c r="E61">
        <v>3214</v>
      </c>
      <c r="F61">
        <v>55780</v>
      </c>
      <c r="G61">
        <v>112</v>
      </c>
      <c r="H61">
        <v>1762</v>
      </c>
      <c r="I61">
        <v>1170</v>
      </c>
      <c r="J61">
        <v>13046</v>
      </c>
      <c r="K61">
        <v>88954</v>
      </c>
      <c r="L61">
        <v>1424863</v>
      </c>
      <c r="M61">
        <v>0</v>
      </c>
      <c r="N61">
        <v>0</v>
      </c>
      <c r="O61">
        <v>0</v>
      </c>
      <c r="P61">
        <v>0</v>
      </c>
    </row>
    <row r="62" spans="1:16" x14ac:dyDescent="0.35">
      <c r="A62">
        <v>2020</v>
      </c>
      <c r="B62" t="s">
        <v>47</v>
      </c>
      <c r="C62">
        <v>4</v>
      </c>
      <c r="D62">
        <v>4</v>
      </c>
      <c r="E62">
        <v>3136</v>
      </c>
      <c r="F62">
        <v>58916</v>
      </c>
      <c r="G62">
        <v>116</v>
      </c>
      <c r="H62">
        <v>1878</v>
      </c>
      <c r="I62">
        <v>1160</v>
      </c>
      <c r="J62">
        <v>14206</v>
      </c>
      <c r="K62">
        <v>104817</v>
      </c>
      <c r="L62">
        <v>1529680</v>
      </c>
      <c r="M62">
        <v>0</v>
      </c>
      <c r="N62">
        <v>0</v>
      </c>
      <c r="O62">
        <v>0</v>
      </c>
      <c r="P62">
        <v>0</v>
      </c>
    </row>
    <row r="63" spans="1:16" x14ac:dyDescent="0.35">
      <c r="A63">
        <v>2020</v>
      </c>
      <c r="B63" t="s">
        <v>47</v>
      </c>
      <c r="C63">
        <v>4</v>
      </c>
      <c r="D63">
        <v>4</v>
      </c>
      <c r="E63">
        <v>3804</v>
      </c>
      <c r="F63">
        <v>62720</v>
      </c>
      <c r="G63">
        <v>138</v>
      </c>
      <c r="H63">
        <v>2016</v>
      </c>
      <c r="I63">
        <v>1272</v>
      </c>
      <c r="J63">
        <v>15478</v>
      </c>
      <c r="K63">
        <v>111884</v>
      </c>
      <c r="L63">
        <v>1641564</v>
      </c>
      <c r="M63">
        <v>0</v>
      </c>
      <c r="N63">
        <v>0</v>
      </c>
      <c r="O63">
        <v>0</v>
      </c>
      <c r="P63">
        <v>0</v>
      </c>
    </row>
    <row r="64" spans="1:16" x14ac:dyDescent="0.35">
      <c r="A64">
        <v>2020</v>
      </c>
      <c r="B64" t="s">
        <v>47</v>
      </c>
      <c r="C64">
        <v>4</v>
      </c>
      <c r="D64">
        <v>5</v>
      </c>
      <c r="E64">
        <v>3410</v>
      </c>
      <c r="F64">
        <v>66130</v>
      </c>
      <c r="G64">
        <v>142</v>
      </c>
      <c r="H64">
        <v>2158</v>
      </c>
      <c r="I64">
        <v>1380</v>
      </c>
      <c r="J64">
        <v>16858</v>
      </c>
      <c r="K64">
        <v>123620</v>
      </c>
      <c r="L64">
        <v>1765184</v>
      </c>
      <c r="M64">
        <v>0</v>
      </c>
      <c r="N64">
        <v>0</v>
      </c>
      <c r="O64">
        <v>0</v>
      </c>
      <c r="P64">
        <v>0</v>
      </c>
    </row>
    <row r="65" spans="1:16" x14ac:dyDescent="0.35">
      <c r="A65">
        <v>2020</v>
      </c>
      <c r="B65" t="s">
        <v>47</v>
      </c>
      <c r="C65">
        <v>4</v>
      </c>
      <c r="D65">
        <v>5</v>
      </c>
      <c r="E65">
        <v>3604</v>
      </c>
      <c r="F65">
        <v>69734</v>
      </c>
      <c r="G65">
        <v>150</v>
      </c>
      <c r="H65">
        <v>2308</v>
      </c>
      <c r="I65">
        <v>1260</v>
      </c>
      <c r="J65">
        <v>18118</v>
      </c>
      <c r="K65">
        <v>140722</v>
      </c>
      <c r="L65">
        <v>1905906</v>
      </c>
      <c r="M65">
        <v>0</v>
      </c>
      <c r="N65">
        <v>0</v>
      </c>
      <c r="O65">
        <v>0</v>
      </c>
      <c r="P65">
        <v>0</v>
      </c>
    </row>
    <row r="66" spans="1:16" x14ac:dyDescent="0.35">
      <c r="A66">
        <v>2020</v>
      </c>
      <c r="B66" t="s">
        <v>17</v>
      </c>
      <c r="C66">
        <v>5</v>
      </c>
      <c r="D66">
        <v>1</v>
      </c>
      <c r="E66">
        <v>4792</v>
      </c>
      <c r="F66">
        <v>74526</v>
      </c>
      <c r="G66">
        <v>154</v>
      </c>
      <c r="H66">
        <v>2462</v>
      </c>
      <c r="I66">
        <v>1924</v>
      </c>
      <c r="J66">
        <v>20042</v>
      </c>
      <c r="K66">
        <v>140237</v>
      </c>
      <c r="L66">
        <v>2046143</v>
      </c>
      <c r="M66">
        <v>0</v>
      </c>
      <c r="N66">
        <v>0</v>
      </c>
      <c r="O66">
        <v>0</v>
      </c>
      <c r="P66">
        <v>0</v>
      </c>
    </row>
    <row r="67" spans="1:16" x14ac:dyDescent="0.35">
      <c r="A67">
        <v>2020</v>
      </c>
      <c r="B67" t="s">
        <v>17</v>
      </c>
      <c r="C67">
        <v>5</v>
      </c>
      <c r="D67">
        <v>1</v>
      </c>
      <c r="E67">
        <v>5128</v>
      </c>
      <c r="F67">
        <v>79654</v>
      </c>
      <c r="G67">
        <v>184</v>
      </c>
      <c r="H67">
        <v>2646</v>
      </c>
      <c r="I67">
        <v>1662</v>
      </c>
      <c r="J67">
        <v>21704</v>
      </c>
      <c r="K67">
        <v>144889</v>
      </c>
      <c r="L67">
        <v>2191032</v>
      </c>
      <c r="M67">
        <v>0</v>
      </c>
      <c r="N67">
        <v>0</v>
      </c>
      <c r="O67">
        <v>0</v>
      </c>
      <c r="P67">
        <v>0</v>
      </c>
    </row>
    <row r="68" spans="1:16" x14ac:dyDescent="0.35">
      <c r="A68">
        <v>2020</v>
      </c>
      <c r="B68" t="s">
        <v>17</v>
      </c>
      <c r="C68">
        <v>5</v>
      </c>
      <c r="D68">
        <v>1</v>
      </c>
      <c r="E68">
        <v>5904</v>
      </c>
      <c r="F68">
        <v>85558</v>
      </c>
      <c r="G68">
        <v>280</v>
      </c>
      <c r="H68">
        <v>2926</v>
      </c>
      <c r="I68">
        <v>1822</v>
      </c>
      <c r="J68">
        <v>23526</v>
      </c>
      <c r="K68">
        <v>137827</v>
      </c>
      <c r="L68">
        <v>2328859</v>
      </c>
      <c r="M68">
        <v>0</v>
      </c>
      <c r="N68">
        <v>0</v>
      </c>
      <c r="O68">
        <v>0</v>
      </c>
      <c r="P68">
        <v>0</v>
      </c>
    </row>
    <row r="69" spans="1:16" x14ac:dyDescent="0.35">
      <c r="A69">
        <v>2020</v>
      </c>
      <c r="B69" t="s">
        <v>17</v>
      </c>
      <c r="C69">
        <v>5</v>
      </c>
      <c r="D69">
        <v>1</v>
      </c>
      <c r="E69">
        <v>7312</v>
      </c>
      <c r="F69">
        <v>92870</v>
      </c>
      <c r="G69">
        <v>206</v>
      </c>
      <c r="H69">
        <v>3132</v>
      </c>
      <c r="I69">
        <v>2164</v>
      </c>
      <c r="J69">
        <v>25690</v>
      </c>
      <c r="K69">
        <v>161706</v>
      </c>
      <c r="L69">
        <v>2490565</v>
      </c>
      <c r="M69">
        <v>0</v>
      </c>
      <c r="N69">
        <v>0</v>
      </c>
      <c r="O69">
        <v>0</v>
      </c>
      <c r="P69">
        <v>0</v>
      </c>
    </row>
    <row r="70" spans="1:16" x14ac:dyDescent="0.35">
      <c r="A70">
        <v>2020</v>
      </c>
      <c r="B70" t="s">
        <v>17</v>
      </c>
      <c r="C70">
        <v>5</v>
      </c>
      <c r="D70">
        <v>1</v>
      </c>
      <c r="E70">
        <v>5942</v>
      </c>
      <c r="F70">
        <v>98812</v>
      </c>
      <c r="G70">
        <v>256</v>
      </c>
      <c r="H70">
        <v>3388</v>
      </c>
      <c r="I70">
        <v>2590</v>
      </c>
      <c r="J70">
        <v>28280</v>
      </c>
      <c r="K70">
        <v>160826</v>
      </c>
      <c r="L70">
        <v>2651391</v>
      </c>
      <c r="M70">
        <v>0</v>
      </c>
      <c r="N70">
        <v>0</v>
      </c>
      <c r="O70">
        <v>0</v>
      </c>
      <c r="P70">
        <v>0</v>
      </c>
    </row>
    <row r="71" spans="1:16" x14ac:dyDescent="0.35">
      <c r="A71">
        <v>2020</v>
      </c>
      <c r="B71" t="s">
        <v>17</v>
      </c>
      <c r="C71">
        <v>5</v>
      </c>
      <c r="D71">
        <v>1</v>
      </c>
      <c r="E71">
        <v>7204</v>
      </c>
      <c r="F71">
        <v>106016</v>
      </c>
      <c r="G71">
        <v>182</v>
      </c>
      <c r="H71">
        <v>3570</v>
      </c>
      <c r="I71">
        <v>2322</v>
      </c>
      <c r="J71">
        <v>30602</v>
      </c>
      <c r="K71">
        <v>150112</v>
      </c>
      <c r="L71">
        <v>2801503</v>
      </c>
      <c r="M71">
        <v>0</v>
      </c>
      <c r="N71">
        <v>0</v>
      </c>
      <c r="O71">
        <v>0</v>
      </c>
      <c r="P71">
        <v>0</v>
      </c>
    </row>
    <row r="72" spans="1:16" x14ac:dyDescent="0.35">
      <c r="A72">
        <v>2020</v>
      </c>
      <c r="B72" t="s">
        <v>17</v>
      </c>
      <c r="C72">
        <v>5</v>
      </c>
      <c r="D72">
        <v>1</v>
      </c>
      <c r="E72">
        <v>6688</v>
      </c>
      <c r="F72">
        <v>112704</v>
      </c>
      <c r="G72">
        <v>208</v>
      </c>
      <c r="H72">
        <v>3778</v>
      </c>
      <c r="I72">
        <v>2950</v>
      </c>
      <c r="J72">
        <v>33552</v>
      </c>
      <c r="K72">
        <v>161621</v>
      </c>
      <c r="L72">
        <v>2963124</v>
      </c>
      <c r="M72">
        <v>0</v>
      </c>
      <c r="N72">
        <v>0</v>
      </c>
      <c r="O72">
        <v>0</v>
      </c>
      <c r="P72">
        <v>0</v>
      </c>
    </row>
    <row r="73" spans="1:16" x14ac:dyDescent="0.35">
      <c r="A73">
        <v>2020</v>
      </c>
      <c r="B73" t="s">
        <v>17</v>
      </c>
      <c r="C73">
        <v>5</v>
      </c>
      <c r="D73">
        <v>2</v>
      </c>
      <c r="E73">
        <v>6678</v>
      </c>
      <c r="F73">
        <v>119382</v>
      </c>
      <c r="G73">
        <v>194</v>
      </c>
      <c r="H73">
        <v>3972</v>
      </c>
      <c r="I73">
        <v>2222</v>
      </c>
      <c r="J73">
        <v>35774</v>
      </c>
      <c r="K73">
        <v>169610</v>
      </c>
      <c r="L73">
        <v>3132734</v>
      </c>
      <c r="M73">
        <v>0</v>
      </c>
      <c r="N73">
        <v>0</v>
      </c>
      <c r="O73">
        <v>0</v>
      </c>
      <c r="P73">
        <v>0</v>
      </c>
    </row>
    <row r="74" spans="1:16" x14ac:dyDescent="0.35">
      <c r="A74">
        <v>2020</v>
      </c>
      <c r="B74" t="s">
        <v>17</v>
      </c>
      <c r="C74">
        <v>5</v>
      </c>
      <c r="D74">
        <v>2</v>
      </c>
      <c r="E74">
        <v>6350</v>
      </c>
      <c r="F74">
        <v>125732</v>
      </c>
      <c r="G74">
        <v>232</v>
      </c>
      <c r="H74">
        <v>4204</v>
      </c>
      <c r="I74">
        <v>2828</v>
      </c>
      <c r="J74">
        <v>38602</v>
      </c>
      <c r="K74">
        <v>171076</v>
      </c>
      <c r="L74">
        <v>3303810</v>
      </c>
      <c r="M74">
        <v>0</v>
      </c>
      <c r="N74">
        <v>0</v>
      </c>
      <c r="O74">
        <v>0</v>
      </c>
      <c r="P74">
        <v>0</v>
      </c>
    </row>
    <row r="75" spans="1:16" x14ac:dyDescent="0.35">
      <c r="A75">
        <v>2020</v>
      </c>
      <c r="B75" t="s">
        <v>17</v>
      </c>
      <c r="C75">
        <v>5</v>
      </c>
      <c r="D75">
        <v>2</v>
      </c>
      <c r="E75">
        <v>8622</v>
      </c>
      <c r="F75">
        <v>134354</v>
      </c>
      <c r="G75">
        <v>224</v>
      </c>
      <c r="H75">
        <v>4428</v>
      </c>
      <c r="I75">
        <v>3338</v>
      </c>
      <c r="J75">
        <v>41940</v>
      </c>
      <c r="K75">
        <v>161028</v>
      </c>
      <c r="L75">
        <v>3464838</v>
      </c>
      <c r="M75">
        <v>0</v>
      </c>
      <c r="N75">
        <v>0</v>
      </c>
      <c r="O75">
        <v>0</v>
      </c>
      <c r="P75">
        <v>0</v>
      </c>
    </row>
    <row r="76" spans="1:16" x14ac:dyDescent="0.35">
      <c r="A76">
        <v>2020</v>
      </c>
      <c r="B76" t="s">
        <v>17</v>
      </c>
      <c r="C76">
        <v>5</v>
      </c>
      <c r="D76">
        <v>2</v>
      </c>
      <c r="E76">
        <v>7184</v>
      </c>
      <c r="F76">
        <v>141538</v>
      </c>
      <c r="G76">
        <v>162</v>
      </c>
      <c r="H76">
        <v>4590</v>
      </c>
      <c r="I76">
        <v>3158</v>
      </c>
      <c r="J76">
        <v>45098</v>
      </c>
      <c r="K76">
        <v>152513</v>
      </c>
      <c r="L76">
        <v>3617351</v>
      </c>
      <c r="M76">
        <v>0</v>
      </c>
      <c r="N76">
        <v>0</v>
      </c>
      <c r="O76">
        <v>0</v>
      </c>
      <c r="P76">
        <v>0</v>
      </c>
    </row>
    <row r="77" spans="1:16" x14ac:dyDescent="0.35">
      <c r="A77">
        <v>2020</v>
      </c>
      <c r="B77" t="s">
        <v>17</v>
      </c>
      <c r="C77">
        <v>5</v>
      </c>
      <c r="D77">
        <v>2</v>
      </c>
      <c r="E77">
        <v>7124</v>
      </c>
      <c r="F77">
        <v>148662</v>
      </c>
      <c r="G77">
        <v>240</v>
      </c>
      <c r="H77">
        <v>4830</v>
      </c>
      <c r="I77">
        <v>3810</v>
      </c>
      <c r="J77">
        <v>48908</v>
      </c>
      <c r="K77">
        <v>184348</v>
      </c>
      <c r="L77">
        <v>3801699</v>
      </c>
      <c r="M77">
        <v>0</v>
      </c>
      <c r="N77">
        <v>0</v>
      </c>
      <c r="O77">
        <v>0</v>
      </c>
      <c r="P77">
        <v>0</v>
      </c>
    </row>
    <row r="78" spans="1:16" x14ac:dyDescent="0.35">
      <c r="A78">
        <v>2020</v>
      </c>
      <c r="B78" t="s">
        <v>17</v>
      </c>
      <c r="C78">
        <v>5</v>
      </c>
      <c r="D78">
        <v>2</v>
      </c>
      <c r="E78">
        <v>7452</v>
      </c>
      <c r="F78">
        <v>156114</v>
      </c>
      <c r="G78">
        <v>274</v>
      </c>
      <c r="H78">
        <v>5104</v>
      </c>
      <c r="I78">
        <v>3926</v>
      </c>
      <c r="J78">
        <v>52834</v>
      </c>
      <c r="K78">
        <v>187617</v>
      </c>
      <c r="L78">
        <v>3989316</v>
      </c>
      <c r="M78">
        <v>0</v>
      </c>
      <c r="N78">
        <v>0</v>
      </c>
      <c r="O78">
        <v>0</v>
      </c>
      <c r="P78">
        <v>0</v>
      </c>
    </row>
    <row r="79" spans="1:16" x14ac:dyDescent="0.35">
      <c r="A79">
        <v>2020</v>
      </c>
      <c r="B79" t="s">
        <v>17</v>
      </c>
      <c r="C79">
        <v>5</v>
      </c>
      <c r="D79">
        <v>2</v>
      </c>
      <c r="E79">
        <v>7982</v>
      </c>
      <c r="F79">
        <v>164096</v>
      </c>
      <c r="G79">
        <v>194</v>
      </c>
      <c r="H79">
        <v>5298</v>
      </c>
      <c r="I79">
        <v>3188</v>
      </c>
      <c r="J79">
        <v>56022</v>
      </c>
      <c r="K79">
        <v>195775</v>
      </c>
      <c r="L79">
        <v>4185091</v>
      </c>
      <c r="M79">
        <v>0</v>
      </c>
      <c r="N79">
        <v>0</v>
      </c>
      <c r="O79">
        <v>0</v>
      </c>
      <c r="P79">
        <v>0</v>
      </c>
    </row>
    <row r="80" spans="1:16" x14ac:dyDescent="0.35">
      <c r="A80">
        <v>2020</v>
      </c>
      <c r="B80" t="s">
        <v>17</v>
      </c>
      <c r="C80">
        <v>5</v>
      </c>
      <c r="D80">
        <v>3</v>
      </c>
      <c r="E80">
        <v>7616</v>
      </c>
      <c r="F80">
        <v>171712</v>
      </c>
      <c r="G80">
        <v>208</v>
      </c>
      <c r="H80">
        <v>5506</v>
      </c>
      <c r="I80">
        <v>4468</v>
      </c>
      <c r="J80">
        <v>60490</v>
      </c>
      <c r="K80">
        <v>194504</v>
      </c>
      <c r="L80">
        <v>4379595</v>
      </c>
      <c r="M80">
        <v>0</v>
      </c>
      <c r="N80">
        <v>0</v>
      </c>
      <c r="O80">
        <v>0</v>
      </c>
      <c r="P80">
        <v>0</v>
      </c>
    </row>
    <row r="81" spans="1:16" x14ac:dyDescent="0.35">
      <c r="A81">
        <v>2020</v>
      </c>
      <c r="B81" t="s">
        <v>17</v>
      </c>
      <c r="C81">
        <v>5</v>
      </c>
      <c r="D81">
        <v>3</v>
      </c>
      <c r="E81">
        <v>9588</v>
      </c>
      <c r="F81">
        <v>181300</v>
      </c>
      <c r="G81">
        <v>240</v>
      </c>
      <c r="H81">
        <v>5746</v>
      </c>
      <c r="I81">
        <v>8024</v>
      </c>
      <c r="J81">
        <v>68514</v>
      </c>
      <c r="K81">
        <v>198953</v>
      </c>
      <c r="L81">
        <v>4578548</v>
      </c>
      <c r="M81">
        <v>0</v>
      </c>
      <c r="N81">
        <v>0</v>
      </c>
      <c r="O81">
        <v>0</v>
      </c>
      <c r="P81">
        <v>0</v>
      </c>
    </row>
    <row r="82" spans="1:16" x14ac:dyDescent="0.35">
      <c r="A82">
        <v>2020</v>
      </c>
      <c r="B82" t="s">
        <v>17</v>
      </c>
      <c r="C82">
        <v>5</v>
      </c>
      <c r="D82">
        <v>3</v>
      </c>
      <c r="E82">
        <v>10098</v>
      </c>
      <c r="F82">
        <v>191398</v>
      </c>
      <c r="G82">
        <v>304</v>
      </c>
      <c r="H82">
        <v>6050</v>
      </c>
      <c r="I82">
        <v>5076</v>
      </c>
      <c r="J82">
        <v>73590</v>
      </c>
      <c r="K82">
        <v>193873</v>
      </c>
      <c r="L82">
        <v>4772421</v>
      </c>
      <c r="M82">
        <v>0</v>
      </c>
      <c r="N82">
        <v>0</v>
      </c>
      <c r="O82">
        <v>0</v>
      </c>
      <c r="P82">
        <v>0</v>
      </c>
    </row>
    <row r="83" spans="1:16" x14ac:dyDescent="0.35">
      <c r="A83">
        <v>2020</v>
      </c>
      <c r="B83" t="s">
        <v>17</v>
      </c>
      <c r="C83">
        <v>5</v>
      </c>
      <c r="D83">
        <v>3</v>
      </c>
      <c r="E83">
        <v>9256</v>
      </c>
      <c r="F83">
        <v>200654</v>
      </c>
      <c r="G83">
        <v>262</v>
      </c>
      <c r="H83">
        <v>6312</v>
      </c>
      <c r="I83">
        <v>4964</v>
      </c>
      <c r="J83">
        <v>78554</v>
      </c>
      <c r="K83">
        <v>209796</v>
      </c>
      <c r="L83">
        <v>4982217</v>
      </c>
      <c r="M83">
        <v>0</v>
      </c>
      <c r="N83">
        <v>0</v>
      </c>
      <c r="O83">
        <v>0</v>
      </c>
      <c r="P83">
        <v>0</v>
      </c>
    </row>
    <row r="84" spans="1:16" x14ac:dyDescent="0.35">
      <c r="A84">
        <v>2020</v>
      </c>
      <c r="B84" t="s">
        <v>17</v>
      </c>
      <c r="C84">
        <v>5</v>
      </c>
      <c r="D84">
        <v>3</v>
      </c>
      <c r="E84">
        <v>12308</v>
      </c>
      <c r="F84">
        <v>212962</v>
      </c>
      <c r="G84">
        <v>292</v>
      </c>
      <c r="H84">
        <v>6604</v>
      </c>
      <c r="I84">
        <v>6064</v>
      </c>
      <c r="J84">
        <v>84618</v>
      </c>
      <c r="K84">
        <v>224601</v>
      </c>
      <c r="L84">
        <v>5206818</v>
      </c>
      <c r="M84">
        <v>0</v>
      </c>
      <c r="N84">
        <v>0</v>
      </c>
      <c r="O84">
        <v>0</v>
      </c>
      <c r="P84">
        <v>0</v>
      </c>
    </row>
    <row r="85" spans="1:16" x14ac:dyDescent="0.35">
      <c r="A85">
        <v>2020</v>
      </c>
      <c r="B85" t="s">
        <v>17</v>
      </c>
      <c r="C85">
        <v>5</v>
      </c>
      <c r="D85">
        <v>3</v>
      </c>
      <c r="E85">
        <v>11440</v>
      </c>
      <c r="F85">
        <v>224402</v>
      </c>
      <c r="G85">
        <v>268</v>
      </c>
      <c r="H85">
        <v>6872</v>
      </c>
      <c r="I85">
        <v>6226</v>
      </c>
      <c r="J85">
        <v>90844</v>
      </c>
      <c r="K85">
        <v>221886</v>
      </c>
      <c r="L85">
        <v>5428704</v>
      </c>
      <c r="M85">
        <v>0</v>
      </c>
      <c r="N85">
        <v>0</v>
      </c>
      <c r="O85">
        <v>0</v>
      </c>
      <c r="P85">
        <v>0</v>
      </c>
    </row>
    <row r="86" spans="1:16" x14ac:dyDescent="0.35">
      <c r="A86">
        <v>2020</v>
      </c>
      <c r="B86" t="s">
        <v>17</v>
      </c>
      <c r="C86">
        <v>5</v>
      </c>
      <c r="D86">
        <v>3</v>
      </c>
      <c r="E86">
        <v>12046</v>
      </c>
      <c r="F86">
        <v>236448</v>
      </c>
      <c r="G86">
        <v>296</v>
      </c>
      <c r="H86">
        <v>7168</v>
      </c>
      <c r="I86">
        <v>6262</v>
      </c>
      <c r="J86">
        <v>97106</v>
      </c>
      <c r="K86">
        <v>226192</v>
      </c>
      <c r="L86">
        <v>5654896</v>
      </c>
      <c r="M86">
        <v>0</v>
      </c>
      <c r="N86">
        <v>0</v>
      </c>
      <c r="O86">
        <v>0</v>
      </c>
      <c r="P86">
        <v>0</v>
      </c>
    </row>
    <row r="87" spans="1:16" x14ac:dyDescent="0.35">
      <c r="A87">
        <v>2020</v>
      </c>
      <c r="B87" t="s">
        <v>17</v>
      </c>
      <c r="C87">
        <v>5</v>
      </c>
      <c r="D87">
        <v>4</v>
      </c>
      <c r="E87">
        <v>13072</v>
      </c>
      <c r="F87">
        <v>249520</v>
      </c>
      <c r="G87">
        <v>284</v>
      </c>
      <c r="H87">
        <v>7452</v>
      </c>
      <c r="I87">
        <v>6560</v>
      </c>
      <c r="J87">
        <v>103666</v>
      </c>
      <c r="K87">
        <v>240570</v>
      </c>
      <c r="L87">
        <v>5895466</v>
      </c>
      <c r="M87">
        <v>0</v>
      </c>
      <c r="N87">
        <v>0</v>
      </c>
      <c r="O87">
        <v>0</v>
      </c>
      <c r="P87">
        <v>0</v>
      </c>
    </row>
    <row r="88" spans="1:16" x14ac:dyDescent="0.35">
      <c r="A88">
        <v>2020</v>
      </c>
      <c r="B88" t="s">
        <v>17</v>
      </c>
      <c r="C88">
        <v>5</v>
      </c>
      <c r="D88">
        <v>4</v>
      </c>
      <c r="E88">
        <v>13330</v>
      </c>
      <c r="F88">
        <v>262850</v>
      </c>
      <c r="G88">
        <v>284</v>
      </c>
      <c r="H88">
        <v>7736</v>
      </c>
      <c r="I88">
        <v>5152</v>
      </c>
      <c r="J88">
        <v>108818</v>
      </c>
      <c r="K88">
        <v>236187</v>
      </c>
      <c r="L88">
        <v>6131653</v>
      </c>
      <c r="M88">
        <v>0</v>
      </c>
      <c r="N88">
        <v>0</v>
      </c>
      <c r="O88">
        <v>0</v>
      </c>
      <c r="P88">
        <v>0</v>
      </c>
    </row>
    <row r="89" spans="1:16" x14ac:dyDescent="0.35">
      <c r="A89">
        <v>2020</v>
      </c>
      <c r="B89" t="s">
        <v>17</v>
      </c>
      <c r="C89">
        <v>5</v>
      </c>
      <c r="D89">
        <v>4</v>
      </c>
      <c r="E89">
        <v>14222</v>
      </c>
      <c r="F89">
        <v>277072</v>
      </c>
      <c r="G89">
        <v>312</v>
      </c>
      <c r="H89">
        <v>8048</v>
      </c>
      <c r="I89">
        <v>6570</v>
      </c>
      <c r="J89">
        <v>115388</v>
      </c>
      <c r="K89">
        <v>220803</v>
      </c>
      <c r="L89">
        <v>6352456</v>
      </c>
      <c r="M89">
        <v>0</v>
      </c>
      <c r="N89">
        <v>0</v>
      </c>
      <c r="O89">
        <v>0</v>
      </c>
      <c r="P89">
        <v>0</v>
      </c>
    </row>
    <row r="90" spans="1:16" x14ac:dyDescent="0.35">
      <c r="A90">
        <v>2020</v>
      </c>
      <c r="B90" t="s">
        <v>17</v>
      </c>
      <c r="C90">
        <v>5</v>
      </c>
      <c r="D90">
        <v>4</v>
      </c>
      <c r="E90">
        <v>12828</v>
      </c>
      <c r="F90">
        <v>289900</v>
      </c>
      <c r="G90">
        <v>298</v>
      </c>
      <c r="H90">
        <v>8346</v>
      </c>
      <c r="I90">
        <v>6024</v>
      </c>
      <c r="J90">
        <v>121412</v>
      </c>
      <c r="K90">
        <v>211522</v>
      </c>
      <c r="L90">
        <v>6563978</v>
      </c>
      <c r="M90">
        <v>0</v>
      </c>
      <c r="N90">
        <v>0</v>
      </c>
      <c r="O90">
        <v>0</v>
      </c>
      <c r="P90">
        <v>0</v>
      </c>
    </row>
    <row r="91" spans="1:16" x14ac:dyDescent="0.35">
      <c r="A91">
        <v>2020</v>
      </c>
      <c r="B91" t="s">
        <v>17</v>
      </c>
      <c r="C91">
        <v>5</v>
      </c>
      <c r="D91">
        <v>4</v>
      </c>
      <c r="E91">
        <v>11814</v>
      </c>
      <c r="F91">
        <v>301714</v>
      </c>
      <c r="G91">
        <v>346</v>
      </c>
      <c r="H91">
        <v>8692</v>
      </c>
      <c r="I91">
        <v>7170</v>
      </c>
      <c r="J91">
        <v>128582</v>
      </c>
      <c r="K91">
        <v>222584</v>
      </c>
      <c r="L91">
        <v>6786562</v>
      </c>
      <c r="M91">
        <v>0</v>
      </c>
      <c r="N91">
        <v>0</v>
      </c>
      <c r="O91">
        <v>0</v>
      </c>
      <c r="P91">
        <v>0</v>
      </c>
    </row>
    <row r="92" spans="1:16" x14ac:dyDescent="0.35">
      <c r="A92">
        <v>2020</v>
      </c>
      <c r="B92" t="s">
        <v>17</v>
      </c>
      <c r="C92">
        <v>5</v>
      </c>
      <c r="D92">
        <v>4</v>
      </c>
      <c r="E92">
        <v>14492</v>
      </c>
      <c r="F92">
        <v>316206</v>
      </c>
      <c r="G92">
        <v>376</v>
      </c>
      <c r="H92">
        <v>9068</v>
      </c>
      <c r="I92">
        <v>6868</v>
      </c>
      <c r="J92">
        <v>135450</v>
      </c>
      <c r="K92">
        <v>237058</v>
      </c>
      <c r="L92">
        <v>7023620</v>
      </c>
      <c r="M92">
        <v>0</v>
      </c>
      <c r="N92">
        <v>0</v>
      </c>
      <c r="O92">
        <v>0</v>
      </c>
      <c r="P92">
        <v>0</v>
      </c>
    </row>
    <row r="93" spans="1:16" x14ac:dyDescent="0.35">
      <c r="A93">
        <v>2020</v>
      </c>
      <c r="B93" t="s">
        <v>17</v>
      </c>
      <c r="C93">
        <v>5</v>
      </c>
      <c r="D93">
        <v>4</v>
      </c>
      <c r="E93">
        <v>14508</v>
      </c>
      <c r="F93">
        <v>330714</v>
      </c>
      <c r="G93">
        <v>352</v>
      </c>
      <c r="H93">
        <v>9420</v>
      </c>
      <c r="I93">
        <v>6342</v>
      </c>
      <c r="J93">
        <v>141792</v>
      </c>
      <c r="K93">
        <v>257359</v>
      </c>
      <c r="L93">
        <v>7280979</v>
      </c>
      <c r="M93">
        <v>0</v>
      </c>
      <c r="N93">
        <v>0</v>
      </c>
      <c r="O93">
        <v>0</v>
      </c>
      <c r="P93">
        <v>0</v>
      </c>
    </row>
    <row r="94" spans="1:16" x14ac:dyDescent="0.35">
      <c r="A94">
        <v>2020</v>
      </c>
      <c r="B94" t="s">
        <v>17</v>
      </c>
      <c r="C94">
        <v>5</v>
      </c>
      <c r="D94">
        <v>5</v>
      </c>
      <c r="E94">
        <v>16276</v>
      </c>
      <c r="F94">
        <v>346990</v>
      </c>
      <c r="G94">
        <v>536</v>
      </c>
      <c r="H94">
        <v>9956</v>
      </c>
      <c r="I94">
        <v>23470</v>
      </c>
      <c r="J94">
        <v>165262</v>
      </c>
      <c r="K94">
        <v>288933</v>
      </c>
      <c r="L94">
        <v>7569912</v>
      </c>
      <c r="M94">
        <v>0</v>
      </c>
      <c r="N94">
        <v>0</v>
      </c>
      <c r="O94">
        <v>0</v>
      </c>
      <c r="P94">
        <v>0</v>
      </c>
    </row>
    <row r="95" spans="1:16" x14ac:dyDescent="0.35">
      <c r="A95">
        <v>2020</v>
      </c>
      <c r="B95" t="s">
        <v>17</v>
      </c>
      <c r="C95">
        <v>5</v>
      </c>
      <c r="D95">
        <v>5</v>
      </c>
      <c r="E95">
        <v>16728</v>
      </c>
      <c r="F95">
        <v>363718</v>
      </c>
      <c r="G95">
        <v>410</v>
      </c>
      <c r="H95">
        <v>10366</v>
      </c>
      <c r="I95">
        <v>8606</v>
      </c>
      <c r="J95">
        <v>173868</v>
      </c>
      <c r="K95">
        <v>273774</v>
      </c>
      <c r="L95">
        <v>7843686</v>
      </c>
      <c r="M95">
        <v>0</v>
      </c>
      <c r="N95">
        <v>0</v>
      </c>
      <c r="O95">
        <v>0</v>
      </c>
      <c r="P95">
        <v>0</v>
      </c>
    </row>
    <row r="96" spans="1:16" x14ac:dyDescent="0.35">
      <c r="A96">
        <v>2020</v>
      </c>
      <c r="B96" t="s">
        <v>17</v>
      </c>
      <c r="C96">
        <v>5</v>
      </c>
      <c r="D96">
        <v>5</v>
      </c>
      <c r="E96">
        <v>17578</v>
      </c>
      <c r="F96">
        <v>381296</v>
      </c>
      <c r="G96">
        <v>444</v>
      </c>
      <c r="H96">
        <v>10810</v>
      </c>
      <c r="I96">
        <v>9856</v>
      </c>
      <c r="J96">
        <v>183724</v>
      </c>
      <c r="K96">
        <v>244946</v>
      </c>
      <c r="L96">
        <v>8088632</v>
      </c>
      <c r="M96">
        <v>0</v>
      </c>
      <c r="N96">
        <v>0</v>
      </c>
      <c r="O96">
        <v>0</v>
      </c>
      <c r="P96">
        <v>0</v>
      </c>
    </row>
    <row r="97" spans="1:16" x14ac:dyDescent="0.35">
      <c r="A97">
        <v>2020</v>
      </c>
      <c r="B97" t="s">
        <v>48</v>
      </c>
      <c r="C97">
        <v>6</v>
      </c>
      <c r="D97">
        <v>1</v>
      </c>
      <c r="E97">
        <v>15448</v>
      </c>
      <c r="F97">
        <v>396744</v>
      </c>
      <c r="G97">
        <v>402</v>
      </c>
      <c r="H97">
        <v>11212</v>
      </c>
      <c r="I97">
        <v>7764</v>
      </c>
      <c r="J97">
        <v>191488</v>
      </c>
      <c r="K97">
        <v>251761</v>
      </c>
      <c r="L97">
        <v>8340393</v>
      </c>
      <c r="M97">
        <v>0</v>
      </c>
      <c r="N97">
        <v>0</v>
      </c>
      <c r="O97">
        <v>0</v>
      </c>
      <c r="P97">
        <v>0</v>
      </c>
    </row>
    <row r="98" spans="1:16" x14ac:dyDescent="0.35">
      <c r="A98">
        <v>2020</v>
      </c>
      <c r="B98" t="s">
        <v>48</v>
      </c>
      <c r="C98">
        <v>6</v>
      </c>
      <c r="D98">
        <v>1</v>
      </c>
      <c r="E98">
        <v>17624</v>
      </c>
      <c r="F98">
        <v>414368</v>
      </c>
      <c r="G98">
        <v>444</v>
      </c>
      <c r="H98">
        <v>11656</v>
      </c>
      <c r="I98">
        <v>9062</v>
      </c>
      <c r="J98">
        <v>200550</v>
      </c>
      <c r="K98">
        <v>289612</v>
      </c>
      <c r="L98">
        <v>8630005</v>
      </c>
      <c r="M98">
        <v>0</v>
      </c>
      <c r="N98">
        <v>0</v>
      </c>
      <c r="O98">
        <v>0</v>
      </c>
      <c r="P98">
        <v>0</v>
      </c>
    </row>
    <row r="99" spans="1:16" x14ac:dyDescent="0.35">
      <c r="A99">
        <v>2020</v>
      </c>
      <c r="B99" t="s">
        <v>48</v>
      </c>
      <c r="C99">
        <v>6</v>
      </c>
      <c r="D99">
        <v>1</v>
      </c>
      <c r="E99">
        <v>19376</v>
      </c>
      <c r="F99">
        <v>433744</v>
      </c>
      <c r="G99">
        <v>518</v>
      </c>
      <c r="H99">
        <v>12174</v>
      </c>
      <c r="I99">
        <v>7578</v>
      </c>
      <c r="J99">
        <v>208128</v>
      </c>
      <c r="K99">
        <v>298140</v>
      </c>
      <c r="L99">
        <v>8928145</v>
      </c>
      <c r="M99">
        <v>0</v>
      </c>
      <c r="N99">
        <v>0</v>
      </c>
      <c r="O99">
        <v>0</v>
      </c>
      <c r="P99">
        <v>0</v>
      </c>
    </row>
    <row r="100" spans="1:16" x14ac:dyDescent="0.35">
      <c r="A100">
        <v>2020</v>
      </c>
      <c r="B100" t="s">
        <v>48</v>
      </c>
      <c r="C100">
        <v>6</v>
      </c>
      <c r="D100">
        <v>1</v>
      </c>
      <c r="E100">
        <v>19694</v>
      </c>
      <c r="F100">
        <v>453438</v>
      </c>
      <c r="G100">
        <v>548</v>
      </c>
      <c r="H100">
        <v>12722</v>
      </c>
      <c r="I100">
        <v>8780</v>
      </c>
      <c r="J100">
        <v>216908</v>
      </c>
      <c r="K100">
        <v>294048</v>
      </c>
      <c r="L100">
        <v>9222193</v>
      </c>
      <c r="M100">
        <v>0</v>
      </c>
      <c r="N100">
        <v>0</v>
      </c>
      <c r="O100">
        <v>0</v>
      </c>
      <c r="P100">
        <v>0</v>
      </c>
    </row>
    <row r="101" spans="1:16" x14ac:dyDescent="0.35">
      <c r="A101">
        <v>2020</v>
      </c>
      <c r="B101" t="s">
        <v>48</v>
      </c>
      <c r="C101">
        <v>6</v>
      </c>
      <c r="D101">
        <v>1</v>
      </c>
      <c r="E101">
        <v>18944</v>
      </c>
      <c r="F101">
        <v>472382</v>
      </c>
      <c r="G101">
        <v>572</v>
      </c>
      <c r="H101">
        <v>13294</v>
      </c>
      <c r="I101">
        <v>9542</v>
      </c>
      <c r="J101">
        <v>226450</v>
      </c>
      <c r="K101">
        <v>290371</v>
      </c>
      <c r="L101">
        <v>9512564</v>
      </c>
      <c r="M101">
        <v>0</v>
      </c>
      <c r="N101">
        <v>0</v>
      </c>
      <c r="O101">
        <v>0</v>
      </c>
      <c r="P101">
        <v>0</v>
      </c>
    </row>
    <row r="102" spans="1:16" x14ac:dyDescent="0.35">
      <c r="A102">
        <v>2020</v>
      </c>
      <c r="B102" t="s">
        <v>48</v>
      </c>
      <c r="C102">
        <v>6</v>
      </c>
      <c r="D102">
        <v>1</v>
      </c>
      <c r="E102">
        <v>20816</v>
      </c>
      <c r="F102">
        <v>493198</v>
      </c>
      <c r="G102">
        <v>594</v>
      </c>
      <c r="H102">
        <v>13888</v>
      </c>
      <c r="I102">
        <v>10866</v>
      </c>
      <c r="J102">
        <v>237316</v>
      </c>
      <c r="K102">
        <v>303109</v>
      </c>
      <c r="L102">
        <v>9815673</v>
      </c>
      <c r="M102">
        <v>0</v>
      </c>
      <c r="N102">
        <v>0</v>
      </c>
      <c r="O102">
        <v>0</v>
      </c>
      <c r="P102">
        <v>0</v>
      </c>
    </row>
    <row r="103" spans="1:16" x14ac:dyDescent="0.35">
      <c r="A103">
        <v>2020</v>
      </c>
      <c r="B103" t="s">
        <v>48</v>
      </c>
      <c r="C103">
        <v>6</v>
      </c>
      <c r="D103">
        <v>1</v>
      </c>
      <c r="E103">
        <v>21764</v>
      </c>
      <c r="F103">
        <v>514962</v>
      </c>
      <c r="G103">
        <v>522</v>
      </c>
      <c r="H103">
        <v>14410</v>
      </c>
      <c r="I103">
        <v>10382</v>
      </c>
      <c r="J103">
        <v>247698</v>
      </c>
      <c r="K103">
        <v>269265</v>
      </c>
      <c r="L103">
        <v>10084938</v>
      </c>
      <c r="M103">
        <v>0</v>
      </c>
      <c r="N103">
        <v>0</v>
      </c>
      <c r="O103">
        <v>0</v>
      </c>
      <c r="P103">
        <v>0</v>
      </c>
    </row>
    <row r="104" spans="1:16" x14ac:dyDescent="0.35">
      <c r="A104">
        <v>2020</v>
      </c>
      <c r="B104" t="s">
        <v>48</v>
      </c>
      <c r="C104">
        <v>6</v>
      </c>
      <c r="D104">
        <v>2</v>
      </c>
      <c r="E104">
        <v>17072</v>
      </c>
      <c r="F104">
        <v>532034</v>
      </c>
      <c r="G104">
        <v>542</v>
      </c>
      <c r="H104">
        <v>14952</v>
      </c>
      <c r="I104">
        <v>10342</v>
      </c>
      <c r="J104">
        <v>258040</v>
      </c>
      <c r="K104">
        <v>294113</v>
      </c>
      <c r="L104">
        <v>10379051</v>
      </c>
      <c r="M104">
        <v>0</v>
      </c>
      <c r="N104">
        <v>0</v>
      </c>
      <c r="O104">
        <v>0</v>
      </c>
      <c r="P104">
        <v>0</v>
      </c>
    </row>
    <row r="105" spans="1:16" x14ac:dyDescent="0.35">
      <c r="A105">
        <v>2020</v>
      </c>
      <c r="B105" t="s">
        <v>48</v>
      </c>
      <c r="C105">
        <v>6</v>
      </c>
      <c r="D105">
        <v>2</v>
      </c>
      <c r="E105">
        <v>19962</v>
      </c>
      <c r="F105">
        <v>551996</v>
      </c>
      <c r="G105">
        <v>544</v>
      </c>
      <c r="H105">
        <v>15496</v>
      </c>
      <c r="I105">
        <v>11268</v>
      </c>
      <c r="J105">
        <v>269308</v>
      </c>
      <c r="K105">
        <v>305461</v>
      </c>
      <c r="L105">
        <v>10684512</v>
      </c>
      <c r="M105">
        <v>0</v>
      </c>
      <c r="N105">
        <v>0</v>
      </c>
      <c r="O105">
        <v>0</v>
      </c>
      <c r="P105">
        <v>0</v>
      </c>
    </row>
    <row r="106" spans="1:16" x14ac:dyDescent="0.35">
      <c r="A106">
        <v>2020</v>
      </c>
      <c r="B106" t="s">
        <v>48</v>
      </c>
      <c r="C106">
        <v>6</v>
      </c>
      <c r="D106">
        <v>2</v>
      </c>
      <c r="E106">
        <v>22312</v>
      </c>
      <c r="F106">
        <v>574308</v>
      </c>
      <c r="G106">
        <v>716</v>
      </c>
      <c r="H106">
        <v>16212</v>
      </c>
      <c r="I106">
        <v>12550</v>
      </c>
      <c r="J106">
        <v>281858</v>
      </c>
      <c r="K106">
        <v>305473</v>
      </c>
      <c r="L106">
        <v>10989985</v>
      </c>
      <c r="M106">
        <v>0</v>
      </c>
      <c r="N106">
        <v>0</v>
      </c>
      <c r="O106">
        <v>0</v>
      </c>
      <c r="P106">
        <v>0</v>
      </c>
    </row>
    <row r="107" spans="1:16" x14ac:dyDescent="0.35">
      <c r="A107">
        <v>2020</v>
      </c>
      <c r="B107" t="s">
        <v>48</v>
      </c>
      <c r="C107">
        <v>6</v>
      </c>
      <c r="D107">
        <v>2</v>
      </c>
      <c r="E107">
        <v>22270</v>
      </c>
      <c r="F107">
        <v>596578</v>
      </c>
      <c r="G107">
        <v>788</v>
      </c>
      <c r="H107">
        <v>17000</v>
      </c>
      <c r="I107">
        <v>12088</v>
      </c>
      <c r="J107">
        <v>293946</v>
      </c>
      <c r="K107">
        <v>319844</v>
      </c>
      <c r="L107">
        <v>11309829</v>
      </c>
      <c r="M107">
        <v>0</v>
      </c>
      <c r="N107">
        <v>0</v>
      </c>
      <c r="O107">
        <v>0</v>
      </c>
      <c r="P107">
        <v>0</v>
      </c>
    </row>
    <row r="108" spans="1:16" x14ac:dyDescent="0.35">
      <c r="A108">
        <v>2020</v>
      </c>
      <c r="B108" t="s">
        <v>48</v>
      </c>
      <c r="C108">
        <v>6</v>
      </c>
      <c r="D108">
        <v>2</v>
      </c>
      <c r="E108">
        <v>22612</v>
      </c>
      <c r="F108">
        <v>619190</v>
      </c>
      <c r="G108">
        <v>776</v>
      </c>
      <c r="H108">
        <v>17776</v>
      </c>
      <c r="I108">
        <v>14526</v>
      </c>
      <c r="J108">
        <v>308472</v>
      </c>
      <c r="K108">
        <v>304876</v>
      </c>
      <c r="L108">
        <v>11614705</v>
      </c>
      <c r="M108">
        <v>0</v>
      </c>
      <c r="N108">
        <v>0</v>
      </c>
      <c r="O108">
        <v>0</v>
      </c>
      <c r="P108">
        <v>0</v>
      </c>
    </row>
    <row r="109" spans="1:16" x14ac:dyDescent="0.35">
      <c r="A109">
        <v>2020</v>
      </c>
      <c r="B109" t="s">
        <v>48</v>
      </c>
      <c r="C109">
        <v>6</v>
      </c>
      <c r="D109">
        <v>2</v>
      </c>
      <c r="E109">
        <v>24078</v>
      </c>
      <c r="F109">
        <v>643268</v>
      </c>
      <c r="G109">
        <v>618</v>
      </c>
      <c r="H109">
        <v>18394</v>
      </c>
      <c r="I109">
        <v>16182</v>
      </c>
      <c r="J109">
        <v>324654</v>
      </c>
      <c r="K109">
        <v>315247</v>
      </c>
      <c r="L109">
        <v>11929952</v>
      </c>
      <c r="M109">
        <v>0</v>
      </c>
      <c r="N109">
        <v>0</v>
      </c>
      <c r="O109">
        <v>0</v>
      </c>
      <c r="P109">
        <v>0</v>
      </c>
    </row>
    <row r="110" spans="1:16" x14ac:dyDescent="0.35">
      <c r="A110">
        <v>2020</v>
      </c>
      <c r="B110" t="s">
        <v>48</v>
      </c>
      <c r="C110">
        <v>6</v>
      </c>
      <c r="D110">
        <v>2</v>
      </c>
      <c r="E110">
        <v>22808</v>
      </c>
      <c r="F110">
        <v>666076</v>
      </c>
      <c r="G110">
        <v>648</v>
      </c>
      <c r="H110">
        <v>19042</v>
      </c>
      <c r="I110">
        <v>14716</v>
      </c>
      <c r="J110">
        <v>339370</v>
      </c>
      <c r="K110">
        <v>284207</v>
      </c>
      <c r="L110">
        <v>12214159</v>
      </c>
      <c r="M110">
        <v>0</v>
      </c>
      <c r="N110">
        <v>0</v>
      </c>
      <c r="O110">
        <v>0</v>
      </c>
      <c r="P110">
        <v>0</v>
      </c>
    </row>
    <row r="111" spans="1:16" x14ac:dyDescent="0.35">
      <c r="A111">
        <v>2020</v>
      </c>
      <c r="B111" t="s">
        <v>48</v>
      </c>
      <c r="C111">
        <v>6</v>
      </c>
      <c r="D111">
        <v>3</v>
      </c>
      <c r="E111">
        <v>20064</v>
      </c>
      <c r="F111">
        <v>686140</v>
      </c>
      <c r="G111">
        <v>792</v>
      </c>
      <c r="H111">
        <v>19834</v>
      </c>
      <c r="I111">
        <v>21280</v>
      </c>
      <c r="J111">
        <v>360650</v>
      </c>
      <c r="K111">
        <v>305455</v>
      </c>
      <c r="L111">
        <v>12519614</v>
      </c>
      <c r="M111">
        <v>0</v>
      </c>
      <c r="N111">
        <v>0</v>
      </c>
      <c r="O111">
        <v>0</v>
      </c>
      <c r="P111">
        <v>0</v>
      </c>
    </row>
    <row r="112" spans="1:16" x14ac:dyDescent="0.35">
      <c r="A112">
        <v>2020</v>
      </c>
      <c r="B112" t="s">
        <v>48</v>
      </c>
      <c r="C112">
        <v>6</v>
      </c>
      <c r="D112">
        <v>3</v>
      </c>
      <c r="E112">
        <v>22170</v>
      </c>
      <c r="F112">
        <v>708310</v>
      </c>
      <c r="G112">
        <v>4008</v>
      </c>
      <c r="H112">
        <v>23842</v>
      </c>
      <c r="I112">
        <v>14452</v>
      </c>
      <c r="J112">
        <v>375102</v>
      </c>
      <c r="K112">
        <v>350974</v>
      </c>
      <c r="L112">
        <v>12870588</v>
      </c>
      <c r="M112">
        <v>0</v>
      </c>
      <c r="N112">
        <v>0</v>
      </c>
      <c r="O112">
        <v>0</v>
      </c>
      <c r="P112">
        <v>0</v>
      </c>
    </row>
    <row r="113" spans="1:16" x14ac:dyDescent="0.35">
      <c r="A113">
        <v>2020</v>
      </c>
      <c r="B113" t="s">
        <v>48</v>
      </c>
      <c r="C113">
        <v>6</v>
      </c>
      <c r="D113">
        <v>3</v>
      </c>
      <c r="E113">
        <v>26216</v>
      </c>
      <c r="F113">
        <v>734526</v>
      </c>
      <c r="G113">
        <v>682</v>
      </c>
      <c r="H113">
        <v>24524</v>
      </c>
      <c r="I113">
        <v>13780</v>
      </c>
      <c r="J113">
        <v>388882</v>
      </c>
      <c r="K113">
        <v>337447</v>
      </c>
      <c r="L113">
        <v>13208035</v>
      </c>
      <c r="M113">
        <v>0</v>
      </c>
      <c r="N113">
        <v>0</v>
      </c>
      <c r="O113">
        <v>0</v>
      </c>
      <c r="P113">
        <v>0</v>
      </c>
    </row>
    <row r="114" spans="1:16" x14ac:dyDescent="0.35">
      <c r="A114">
        <v>2020</v>
      </c>
      <c r="B114" t="s">
        <v>48</v>
      </c>
      <c r="C114">
        <v>6</v>
      </c>
      <c r="D114">
        <v>3</v>
      </c>
      <c r="E114">
        <v>27658</v>
      </c>
      <c r="F114">
        <v>762184</v>
      </c>
      <c r="G114">
        <v>686</v>
      </c>
      <c r="H114">
        <v>25210</v>
      </c>
      <c r="I114">
        <v>21482</v>
      </c>
      <c r="J114">
        <v>410364</v>
      </c>
      <c r="K114">
        <v>390435</v>
      </c>
      <c r="L114">
        <v>13598470</v>
      </c>
      <c r="M114">
        <v>0</v>
      </c>
      <c r="N114">
        <v>0</v>
      </c>
      <c r="O114">
        <v>0</v>
      </c>
      <c r="P114">
        <v>0</v>
      </c>
    </row>
    <row r="115" spans="1:16" x14ac:dyDescent="0.35">
      <c r="A115">
        <v>2020</v>
      </c>
      <c r="B115" t="s">
        <v>48</v>
      </c>
      <c r="C115">
        <v>6</v>
      </c>
      <c r="D115">
        <v>3</v>
      </c>
      <c r="E115">
        <v>29480</v>
      </c>
      <c r="F115">
        <v>791664</v>
      </c>
      <c r="G115">
        <v>728</v>
      </c>
      <c r="H115">
        <v>25938</v>
      </c>
      <c r="I115">
        <v>18058</v>
      </c>
      <c r="J115">
        <v>428422</v>
      </c>
      <c r="K115">
        <v>399777</v>
      </c>
      <c r="L115">
        <v>13998247</v>
      </c>
      <c r="M115">
        <v>0</v>
      </c>
      <c r="N115">
        <v>0</v>
      </c>
      <c r="O115">
        <v>0</v>
      </c>
      <c r="P115">
        <v>0</v>
      </c>
    </row>
    <row r="116" spans="1:16" x14ac:dyDescent="0.35">
      <c r="A116">
        <v>2020</v>
      </c>
      <c r="B116" t="s">
        <v>48</v>
      </c>
      <c r="C116">
        <v>6</v>
      </c>
      <c r="D116">
        <v>3</v>
      </c>
      <c r="E116">
        <v>31836</v>
      </c>
      <c r="F116">
        <v>823500</v>
      </c>
      <c r="G116">
        <v>616</v>
      </c>
      <c r="H116">
        <v>26554</v>
      </c>
      <c r="I116">
        <v>27948</v>
      </c>
      <c r="J116">
        <v>456370</v>
      </c>
      <c r="K116">
        <v>408571</v>
      </c>
      <c r="L116">
        <v>14406818</v>
      </c>
      <c r="M116">
        <v>0</v>
      </c>
      <c r="N116">
        <v>0</v>
      </c>
      <c r="O116">
        <v>0</v>
      </c>
      <c r="P116">
        <v>0</v>
      </c>
    </row>
    <row r="117" spans="1:16" x14ac:dyDescent="0.35">
      <c r="A117">
        <v>2020</v>
      </c>
      <c r="B117" t="s">
        <v>48</v>
      </c>
      <c r="C117">
        <v>6</v>
      </c>
      <c r="D117">
        <v>3</v>
      </c>
      <c r="E117">
        <v>30302</v>
      </c>
      <c r="F117">
        <v>853802</v>
      </c>
      <c r="G117">
        <v>852</v>
      </c>
      <c r="H117">
        <v>27406</v>
      </c>
      <c r="I117">
        <v>18150</v>
      </c>
      <c r="J117">
        <v>474520</v>
      </c>
      <c r="K117">
        <v>372622</v>
      </c>
      <c r="L117">
        <v>14779440</v>
      </c>
      <c r="M117">
        <v>0</v>
      </c>
      <c r="N117">
        <v>0</v>
      </c>
      <c r="O117">
        <v>0</v>
      </c>
      <c r="P117">
        <v>0</v>
      </c>
    </row>
    <row r="118" spans="1:16" x14ac:dyDescent="0.35">
      <c r="A118">
        <v>2020</v>
      </c>
      <c r="B118" t="s">
        <v>48</v>
      </c>
      <c r="C118">
        <v>6</v>
      </c>
      <c r="D118">
        <v>4</v>
      </c>
      <c r="E118">
        <v>27120</v>
      </c>
      <c r="F118">
        <v>880922</v>
      </c>
      <c r="G118">
        <v>624</v>
      </c>
      <c r="H118">
        <v>28030</v>
      </c>
      <c r="I118">
        <v>21758</v>
      </c>
      <c r="J118">
        <v>496278</v>
      </c>
      <c r="K118">
        <v>373027</v>
      </c>
      <c r="L118">
        <v>15152467</v>
      </c>
      <c r="M118">
        <v>0</v>
      </c>
      <c r="N118">
        <v>0</v>
      </c>
      <c r="O118">
        <v>0</v>
      </c>
      <c r="P118">
        <v>0</v>
      </c>
    </row>
    <row r="119" spans="1:16" x14ac:dyDescent="0.35">
      <c r="A119">
        <v>2020</v>
      </c>
      <c r="B119" t="s">
        <v>48</v>
      </c>
      <c r="C119">
        <v>6</v>
      </c>
      <c r="D119">
        <v>4</v>
      </c>
      <c r="E119">
        <v>31312</v>
      </c>
      <c r="F119">
        <v>912234</v>
      </c>
      <c r="G119">
        <v>936</v>
      </c>
      <c r="H119">
        <v>28966</v>
      </c>
      <c r="I119">
        <v>20924</v>
      </c>
      <c r="J119">
        <v>517202</v>
      </c>
      <c r="K119">
        <v>431350</v>
      </c>
      <c r="L119">
        <v>15583817</v>
      </c>
      <c r="M119">
        <v>0</v>
      </c>
      <c r="N119">
        <v>0</v>
      </c>
      <c r="O119">
        <v>0</v>
      </c>
      <c r="P119">
        <v>0</v>
      </c>
    </row>
    <row r="120" spans="1:16" x14ac:dyDescent="0.35">
      <c r="A120">
        <v>2020</v>
      </c>
      <c r="B120" t="s">
        <v>48</v>
      </c>
      <c r="C120">
        <v>6</v>
      </c>
      <c r="D120">
        <v>4</v>
      </c>
      <c r="E120">
        <v>33736</v>
      </c>
      <c r="F120">
        <v>945970</v>
      </c>
      <c r="G120">
        <v>848</v>
      </c>
      <c r="H120">
        <v>29814</v>
      </c>
      <c r="I120">
        <v>26178</v>
      </c>
      <c r="J120">
        <v>543380</v>
      </c>
      <c r="K120">
        <v>449549</v>
      </c>
      <c r="L120">
        <v>16033366</v>
      </c>
      <c r="M120">
        <v>0</v>
      </c>
      <c r="N120">
        <v>0</v>
      </c>
      <c r="O120">
        <v>0</v>
      </c>
      <c r="P120">
        <v>0</v>
      </c>
    </row>
    <row r="121" spans="1:16" x14ac:dyDescent="0.35">
      <c r="A121">
        <v>2020</v>
      </c>
      <c r="B121" t="s">
        <v>48</v>
      </c>
      <c r="C121">
        <v>6</v>
      </c>
      <c r="D121">
        <v>4</v>
      </c>
      <c r="E121">
        <v>36410</v>
      </c>
      <c r="F121">
        <v>982380</v>
      </c>
      <c r="G121">
        <v>802</v>
      </c>
      <c r="H121">
        <v>30616</v>
      </c>
      <c r="I121">
        <v>27966</v>
      </c>
      <c r="J121">
        <v>571346</v>
      </c>
      <c r="K121">
        <v>454114</v>
      </c>
      <c r="L121">
        <v>16487480</v>
      </c>
      <c r="M121">
        <v>0</v>
      </c>
      <c r="N121">
        <v>0</v>
      </c>
      <c r="O121">
        <v>0</v>
      </c>
      <c r="P121">
        <v>0</v>
      </c>
    </row>
    <row r="122" spans="1:16" x14ac:dyDescent="0.35">
      <c r="A122">
        <v>2020</v>
      </c>
      <c r="B122" t="s">
        <v>48</v>
      </c>
      <c r="C122">
        <v>6</v>
      </c>
      <c r="D122">
        <v>4</v>
      </c>
      <c r="E122">
        <v>36510</v>
      </c>
      <c r="F122">
        <v>1018890</v>
      </c>
      <c r="G122">
        <v>762</v>
      </c>
      <c r="H122">
        <v>31378</v>
      </c>
      <c r="I122">
        <v>20492</v>
      </c>
      <c r="J122">
        <v>591838</v>
      </c>
      <c r="K122">
        <v>461469</v>
      </c>
      <c r="L122">
        <v>16948949</v>
      </c>
      <c r="M122">
        <v>0</v>
      </c>
      <c r="N122">
        <v>0</v>
      </c>
      <c r="O122">
        <v>0</v>
      </c>
      <c r="P122">
        <v>0</v>
      </c>
    </row>
    <row r="123" spans="1:16" x14ac:dyDescent="0.35">
      <c r="A123">
        <v>2020</v>
      </c>
      <c r="B123" t="s">
        <v>48</v>
      </c>
      <c r="C123">
        <v>6</v>
      </c>
      <c r="D123">
        <v>4</v>
      </c>
      <c r="E123">
        <v>40284</v>
      </c>
      <c r="F123">
        <v>1059174</v>
      </c>
      <c r="G123">
        <v>828</v>
      </c>
      <c r="H123">
        <v>32206</v>
      </c>
      <c r="I123">
        <v>28458</v>
      </c>
      <c r="J123">
        <v>620296</v>
      </c>
      <c r="K123">
        <v>485808</v>
      </c>
      <c r="L123">
        <v>17434757</v>
      </c>
      <c r="M123">
        <v>0</v>
      </c>
      <c r="N123">
        <v>0</v>
      </c>
      <c r="O123">
        <v>0</v>
      </c>
      <c r="P123">
        <v>0</v>
      </c>
    </row>
    <row r="124" spans="1:16" x14ac:dyDescent="0.35">
      <c r="A124">
        <v>2020</v>
      </c>
      <c r="B124" t="s">
        <v>48</v>
      </c>
      <c r="C124">
        <v>6</v>
      </c>
      <c r="D124">
        <v>4</v>
      </c>
      <c r="E124">
        <v>39220</v>
      </c>
      <c r="F124">
        <v>1098394</v>
      </c>
      <c r="G124">
        <v>768</v>
      </c>
      <c r="H124">
        <v>32974</v>
      </c>
      <c r="I124">
        <v>23262</v>
      </c>
      <c r="J124">
        <v>643558</v>
      </c>
      <c r="K124">
        <v>413102</v>
      </c>
      <c r="L124">
        <v>17847859</v>
      </c>
      <c r="M124">
        <v>0</v>
      </c>
      <c r="N124">
        <v>0</v>
      </c>
      <c r="O124">
        <v>0</v>
      </c>
      <c r="P124">
        <v>0</v>
      </c>
    </row>
    <row r="125" spans="1:16" x14ac:dyDescent="0.35">
      <c r="A125">
        <v>2020</v>
      </c>
      <c r="B125" t="s">
        <v>48</v>
      </c>
      <c r="C125">
        <v>6</v>
      </c>
      <c r="D125">
        <v>5</v>
      </c>
      <c r="E125">
        <v>36678</v>
      </c>
      <c r="F125">
        <v>1135072</v>
      </c>
      <c r="G125">
        <v>834</v>
      </c>
      <c r="H125">
        <v>33808</v>
      </c>
      <c r="I125">
        <v>26994</v>
      </c>
      <c r="J125">
        <v>670552</v>
      </c>
      <c r="K125">
        <v>437042</v>
      </c>
      <c r="L125">
        <v>18284901</v>
      </c>
      <c r="M125">
        <v>0</v>
      </c>
      <c r="N125">
        <v>0</v>
      </c>
      <c r="O125">
        <v>0</v>
      </c>
      <c r="P125">
        <v>0</v>
      </c>
    </row>
    <row r="126" spans="1:16" x14ac:dyDescent="0.35">
      <c r="A126">
        <v>2020</v>
      </c>
      <c r="B126" t="s">
        <v>48</v>
      </c>
      <c r="C126">
        <v>6</v>
      </c>
      <c r="D126">
        <v>5</v>
      </c>
      <c r="E126">
        <v>36510</v>
      </c>
      <c r="F126">
        <v>1171582</v>
      </c>
      <c r="G126">
        <v>1012</v>
      </c>
      <c r="H126">
        <v>34820</v>
      </c>
      <c r="I126">
        <v>25130</v>
      </c>
      <c r="J126">
        <v>695682</v>
      </c>
      <c r="K126">
        <v>457736</v>
      </c>
      <c r="L126">
        <v>18742637</v>
      </c>
      <c r="M126">
        <v>0</v>
      </c>
      <c r="N126">
        <v>0</v>
      </c>
      <c r="O126">
        <v>0</v>
      </c>
      <c r="P126">
        <v>0</v>
      </c>
    </row>
    <row r="127" spans="1:16" x14ac:dyDescent="0.35">
      <c r="A127">
        <v>2020</v>
      </c>
      <c r="B127" t="s">
        <v>49</v>
      </c>
      <c r="C127">
        <v>7</v>
      </c>
      <c r="D127">
        <v>1</v>
      </c>
      <c r="E127">
        <v>38860</v>
      </c>
      <c r="F127">
        <v>1210442</v>
      </c>
      <c r="G127">
        <v>876</v>
      </c>
      <c r="H127">
        <v>35696</v>
      </c>
      <c r="I127">
        <v>24128</v>
      </c>
      <c r="J127">
        <v>719810</v>
      </c>
      <c r="K127">
        <v>487906</v>
      </c>
      <c r="L127">
        <v>19230543</v>
      </c>
      <c r="M127">
        <v>0</v>
      </c>
      <c r="N127">
        <v>0</v>
      </c>
      <c r="O127">
        <v>0</v>
      </c>
      <c r="P127">
        <v>0</v>
      </c>
    </row>
    <row r="128" spans="1:16" x14ac:dyDescent="0.35">
      <c r="A128">
        <v>2020</v>
      </c>
      <c r="B128" t="s">
        <v>49</v>
      </c>
      <c r="C128">
        <v>7</v>
      </c>
      <c r="D128">
        <v>1</v>
      </c>
      <c r="E128">
        <v>43894</v>
      </c>
      <c r="F128">
        <v>1254336</v>
      </c>
      <c r="G128">
        <v>756</v>
      </c>
      <c r="H128">
        <v>36452</v>
      </c>
      <c r="I128">
        <v>39998</v>
      </c>
      <c r="J128">
        <v>759808</v>
      </c>
      <c r="K128">
        <v>494984</v>
      </c>
      <c r="L128">
        <v>19725527</v>
      </c>
      <c r="M128">
        <v>0</v>
      </c>
      <c r="N128">
        <v>0</v>
      </c>
      <c r="O128">
        <v>0</v>
      </c>
      <c r="P128">
        <v>0</v>
      </c>
    </row>
    <row r="129" spans="1:16" x14ac:dyDescent="0.35">
      <c r="A129">
        <v>2020</v>
      </c>
      <c r="B129" t="s">
        <v>49</v>
      </c>
      <c r="C129">
        <v>7</v>
      </c>
      <c r="D129">
        <v>1</v>
      </c>
      <c r="E129">
        <v>45436</v>
      </c>
      <c r="F129">
        <v>1299772</v>
      </c>
      <c r="G129">
        <v>888</v>
      </c>
      <c r="H129">
        <v>37340</v>
      </c>
      <c r="I129">
        <v>28834</v>
      </c>
      <c r="J129">
        <v>788642</v>
      </c>
      <c r="K129">
        <v>547244</v>
      </c>
      <c r="L129">
        <v>20272771</v>
      </c>
      <c r="M129">
        <v>0</v>
      </c>
      <c r="N129">
        <v>0</v>
      </c>
      <c r="O129">
        <v>0</v>
      </c>
      <c r="P129">
        <v>0</v>
      </c>
    </row>
    <row r="130" spans="1:16" x14ac:dyDescent="0.35">
      <c r="A130">
        <v>2020</v>
      </c>
      <c r="B130" t="s">
        <v>49</v>
      </c>
      <c r="C130">
        <v>7</v>
      </c>
      <c r="D130">
        <v>1</v>
      </c>
      <c r="E130">
        <v>48036</v>
      </c>
      <c r="F130">
        <v>1347808</v>
      </c>
      <c r="G130">
        <v>1222</v>
      </c>
      <c r="H130">
        <v>38562</v>
      </c>
      <c r="I130">
        <v>29492</v>
      </c>
      <c r="J130">
        <v>818134</v>
      </c>
      <c r="K130">
        <v>535948</v>
      </c>
      <c r="L130">
        <v>20808719</v>
      </c>
      <c r="M130">
        <v>0</v>
      </c>
      <c r="N130">
        <v>0</v>
      </c>
      <c r="O130">
        <v>0</v>
      </c>
      <c r="P130">
        <v>0</v>
      </c>
    </row>
    <row r="131" spans="1:16" x14ac:dyDescent="0.35">
      <c r="A131">
        <v>2020</v>
      </c>
      <c r="B131" t="s">
        <v>49</v>
      </c>
      <c r="C131">
        <v>7</v>
      </c>
      <c r="D131">
        <v>1</v>
      </c>
      <c r="E131">
        <v>47884</v>
      </c>
      <c r="F131">
        <v>1395692</v>
      </c>
      <c r="G131">
        <v>842</v>
      </c>
      <c r="H131">
        <v>39404</v>
      </c>
      <c r="I131">
        <v>31658</v>
      </c>
      <c r="J131">
        <v>849792</v>
      </c>
      <c r="K131">
        <v>478500</v>
      </c>
      <c r="L131">
        <v>21287219</v>
      </c>
      <c r="M131">
        <v>0</v>
      </c>
      <c r="N131">
        <v>0</v>
      </c>
      <c r="O131">
        <v>0</v>
      </c>
      <c r="P131">
        <v>0</v>
      </c>
    </row>
    <row r="132" spans="1:16" x14ac:dyDescent="0.35">
      <c r="A132">
        <v>2020</v>
      </c>
      <c r="B132" t="s">
        <v>49</v>
      </c>
      <c r="C132">
        <v>7</v>
      </c>
      <c r="D132">
        <v>1</v>
      </c>
      <c r="E132">
        <v>45000</v>
      </c>
      <c r="F132">
        <v>1440692</v>
      </c>
      <c r="G132">
        <v>946</v>
      </c>
      <c r="H132">
        <v>40350</v>
      </c>
      <c r="I132">
        <v>30630</v>
      </c>
      <c r="J132">
        <v>880422</v>
      </c>
      <c r="K132">
        <v>485587</v>
      </c>
      <c r="L132">
        <v>21772806</v>
      </c>
      <c r="M132">
        <v>0</v>
      </c>
      <c r="N132">
        <v>0</v>
      </c>
      <c r="O132">
        <v>0</v>
      </c>
      <c r="P132">
        <v>0</v>
      </c>
    </row>
    <row r="133" spans="1:16" x14ac:dyDescent="0.35">
      <c r="A133">
        <v>2020</v>
      </c>
      <c r="B133" t="s">
        <v>49</v>
      </c>
      <c r="C133">
        <v>7</v>
      </c>
      <c r="D133">
        <v>1</v>
      </c>
      <c r="E133">
        <v>46296</v>
      </c>
      <c r="F133">
        <v>1486988</v>
      </c>
      <c r="G133">
        <v>958</v>
      </c>
      <c r="H133">
        <v>41308</v>
      </c>
      <c r="I133">
        <v>33676</v>
      </c>
      <c r="J133">
        <v>914098</v>
      </c>
      <c r="K133">
        <v>543933</v>
      </c>
      <c r="L133">
        <v>22316739</v>
      </c>
      <c r="M133">
        <v>0</v>
      </c>
      <c r="N133">
        <v>0</v>
      </c>
      <c r="O133">
        <v>0</v>
      </c>
      <c r="P133">
        <v>0</v>
      </c>
    </row>
    <row r="134" spans="1:16" x14ac:dyDescent="0.35">
      <c r="A134">
        <v>2020</v>
      </c>
      <c r="B134" t="s">
        <v>49</v>
      </c>
      <c r="C134">
        <v>7</v>
      </c>
      <c r="D134">
        <v>2</v>
      </c>
      <c r="E134">
        <v>51122</v>
      </c>
      <c r="F134">
        <v>1538110</v>
      </c>
      <c r="G134">
        <v>984</v>
      </c>
      <c r="H134">
        <v>42292</v>
      </c>
      <c r="I134">
        <v>39016</v>
      </c>
      <c r="J134">
        <v>953114</v>
      </c>
      <c r="K134">
        <v>580832</v>
      </c>
      <c r="L134">
        <v>22897571</v>
      </c>
      <c r="M134">
        <v>0</v>
      </c>
      <c r="N134">
        <v>0</v>
      </c>
      <c r="O134">
        <v>0</v>
      </c>
      <c r="P134">
        <v>0</v>
      </c>
    </row>
    <row r="135" spans="1:16" x14ac:dyDescent="0.35">
      <c r="A135">
        <v>2020</v>
      </c>
      <c r="B135" t="s">
        <v>49</v>
      </c>
      <c r="C135">
        <v>7</v>
      </c>
      <c r="D135">
        <v>2</v>
      </c>
      <c r="E135">
        <v>51580</v>
      </c>
      <c r="F135">
        <v>1589690</v>
      </c>
      <c r="G135">
        <v>958</v>
      </c>
      <c r="H135">
        <v>43250</v>
      </c>
      <c r="I135">
        <v>38816</v>
      </c>
      <c r="J135">
        <v>991930</v>
      </c>
      <c r="K135">
        <v>608224</v>
      </c>
      <c r="L135">
        <v>23505795</v>
      </c>
      <c r="M135">
        <v>0</v>
      </c>
      <c r="N135">
        <v>0</v>
      </c>
      <c r="O135">
        <v>0</v>
      </c>
      <c r="P135">
        <v>0</v>
      </c>
    </row>
    <row r="136" spans="1:16" x14ac:dyDescent="0.35">
      <c r="A136">
        <v>2020</v>
      </c>
      <c r="B136" t="s">
        <v>49</v>
      </c>
      <c r="C136">
        <v>7</v>
      </c>
      <c r="D136">
        <v>2</v>
      </c>
      <c r="E136">
        <v>55498</v>
      </c>
      <c r="F136">
        <v>1645188</v>
      </c>
      <c r="G136">
        <v>1040</v>
      </c>
      <c r="H136">
        <v>44290</v>
      </c>
      <c r="I136">
        <v>40578</v>
      </c>
      <c r="J136">
        <v>1032508</v>
      </c>
      <c r="K136">
        <v>607896</v>
      </c>
      <c r="L136">
        <v>24113691</v>
      </c>
      <c r="M136">
        <v>0</v>
      </c>
      <c r="N136">
        <v>0</v>
      </c>
      <c r="O136">
        <v>0</v>
      </c>
      <c r="P136">
        <v>0</v>
      </c>
    </row>
    <row r="137" spans="1:16" x14ac:dyDescent="0.35">
      <c r="A137">
        <v>2020</v>
      </c>
      <c r="B137" t="s">
        <v>49</v>
      </c>
      <c r="C137">
        <v>7</v>
      </c>
      <c r="D137">
        <v>2</v>
      </c>
      <c r="E137">
        <v>55508</v>
      </c>
      <c r="F137">
        <v>1700696</v>
      </c>
      <c r="G137">
        <v>1082</v>
      </c>
      <c r="H137">
        <v>45372</v>
      </c>
      <c r="I137">
        <v>39962</v>
      </c>
      <c r="J137">
        <v>1072470</v>
      </c>
      <c r="K137">
        <v>617606</v>
      </c>
      <c r="L137">
        <v>24731297</v>
      </c>
      <c r="M137">
        <v>0</v>
      </c>
      <c r="N137">
        <v>0</v>
      </c>
      <c r="O137">
        <v>0</v>
      </c>
      <c r="P137">
        <v>0</v>
      </c>
    </row>
    <row r="138" spans="1:16" x14ac:dyDescent="0.35">
      <c r="A138">
        <v>2020</v>
      </c>
      <c r="B138" t="s">
        <v>49</v>
      </c>
      <c r="C138">
        <v>7</v>
      </c>
      <c r="D138">
        <v>2</v>
      </c>
      <c r="E138">
        <v>58212</v>
      </c>
      <c r="F138">
        <v>1758908</v>
      </c>
      <c r="G138">
        <v>994</v>
      </c>
      <c r="H138">
        <v>46366</v>
      </c>
      <c r="I138">
        <v>36396</v>
      </c>
      <c r="J138">
        <v>1108866</v>
      </c>
      <c r="K138">
        <v>541254</v>
      </c>
      <c r="L138">
        <v>25272551</v>
      </c>
      <c r="M138">
        <v>0</v>
      </c>
      <c r="N138">
        <v>0</v>
      </c>
      <c r="O138">
        <v>0</v>
      </c>
      <c r="P138">
        <v>0</v>
      </c>
    </row>
    <row r="139" spans="1:16" x14ac:dyDescent="0.35">
      <c r="A139">
        <v>2020</v>
      </c>
      <c r="B139" t="s">
        <v>49</v>
      </c>
      <c r="C139">
        <v>7</v>
      </c>
      <c r="D139">
        <v>2</v>
      </c>
      <c r="E139">
        <v>56356</v>
      </c>
      <c r="F139">
        <v>1815264</v>
      </c>
      <c r="G139">
        <v>1082</v>
      </c>
      <c r="H139">
        <v>47448</v>
      </c>
      <c r="I139">
        <v>35366</v>
      </c>
      <c r="J139">
        <v>1144232</v>
      </c>
      <c r="K139">
        <v>531686</v>
      </c>
      <c r="L139">
        <v>25804237</v>
      </c>
      <c r="M139">
        <v>0</v>
      </c>
      <c r="N139">
        <v>0</v>
      </c>
      <c r="O139">
        <v>0</v>
      </c>
      <c r="P139">
        <v>0</v>
      </c>
    </row>
    <row r="140" spans="1:16" x14ac:dyDescent="0.35">
      <c r="A140">
        <v>2020</v>
      </c>
      <c r="B140" t="s">
        <v>49</v>
      </c>
      <c r="C140">
        <v>7</v>
      </c>
      <c r="D140">
        <v>2</v>
      </c>
      <c r="E140">
        <v>59834</v>
      </c>
      <c r="F140">
        <v>1875098</v>
      </c>
      <c r="G140">
        <v>1164</v>
      </c>
      <c r="H140">
        <v>48612</v>
      </c>
      <c r="I140">
        <v>41952</v>
      </c>
      <c r="J140">
        <v>1186184</v>
      </c>
      <c r="K140">
        <v>666316</v>
      </c>
      <c r="L140">
        <v>26470553</v>
      </c>
      <c r="M140">
        <v>0</v>
      </c>
      <c r="N140">
        <v>0</v>
      </c>
      <c r="O140">
        <v>0</v>
      </c>
      <c r="P140">
        <v>0</v>
      </c>
    </row>
    <row r="141" spans="1:16" x14ac:dyDescent="0.35">
      <c r="A141">
        <v>2020</v>
      </c>
      <c r="B141" t="s">
        <v>49</v>
      </c>
      <c r="C141">
        <v>7</v>
      </c>
      <c r="D141">
        <v>3</v>
      </c>
      <c r="E141">
        <v>65214</v>
      </c>
      <c r="F141">
        <v>1940312</v>
      </c>
      <c r="G141">
        <v>1228</v>
      </c>
      <c r="H141">
        <v>49840</v>
      </c>
      <c r="I141">
        <v>41292</v>
      </c>
      <c r="J141">
        <v>1227476</v>
      </c>
      <c r="K141">
        <v>704455</v>
      </c>
      <c r="L141">
        <v>27175008</v>
      </c>
      <c r="M141">
        <v>0</v>
      </c>
      <c r="N141">
        <v>0</v>
      </c>
      <c r="O141">
        <v>0</v>
      </c>
      <c r="P141">
        <v>0</v>
      </c>
    </row>
    <row r="142" spans="1:16" x14ac:dyDescent="0.35">
      <c r="A142">
        <v>2020</v>
      </c>
      <c r="B142" t="s">
        <v>49</v>
      </c>
      <c r="C142">
        <v>7</v>
      </c>
      <c r="D142">
        <v>3</v>
      </c>
      <c r="E142">
        <v>70936</v>
      </c>
      <c r="F142">
        <v>2011248</v>
      </c>
      <c r="G142">
        <v>1360</v>
      </c>
      <c r="H142">
        <v>51200</v>
      </c>
      <c r="I142">
        <v>45734</v>
      </c>
      <c r="J142">
        <v>1273210</v>
      </c>
      <c r="K142">
        <v>714401</v>
      </c>
      <c r="L142">
        <v>27889409</v>
      </c>
      <c r="M142">
        <v>0</v>
      </c>
      <c r="N142">
        <v>0</v>
      </c>
      <c r="O142">
        <v>0</v>
      </c>
      <c r="P142">
        <v>0</v>
      </c>
    </row>
    <row r="143" spans="1:16" x14ac:dyDescent="0.35">
      <c r="A143">
        <v>2020</v>
      </c>
      <c r="B143" t="s">
        <v>49</v>
      </c>
      <c r="C143">
        <v>7</v>
      </c>
      <c r="D143">
        <v>3</v>
      </c>
      <c r="E143">
        <v>69648</v>
      </c>
      <c r="F143">
        <v>2080896</v>
      </c>
      <c r="G143">
        <v>1352</v>
      </c>
      <c r="H143">
        <v>52552</v>
      </c>
      <c r="I143">
        <v>34972</v>
      </c>
      <c r="J143">
        <v>1308182</v>
      </c>
      <c r="K143">
        <v>759439</v>
      </c>
      <c r="L143">
        <v>28648848</v>
      </c>
      <c r="M143">
        <v>0</v>
      </c>
      <c r="N143">
        <v>0</v>
      </c>
      <c r="O143">
        <v>0</v>
      </c>
      <c r="P143">
        <v>0</v>
      </c>
    </row>
    <row r="144" spans="1:16" x14ac:dyDescent="0.35">
      <c r="A144">
        <v>2020</v>
      </c>
      <c r="B144" t="s">
        <v>49</v>
      </c>
      <c r="C144">
        <v>7</v>
      </c>
      <c r="D144">
        <v>3</v>
      </c>
      <c r="E144">
        <v>74822</v>
      </c>
      <c r="F144">
        <v>2155718</v>
      </c>
      <c r="G144">
        <v>1086</v>
      </c>
      <c r="H144">
        <v>53638</v>
      </c>
      <c r="I144">
        <v>47164</v>
      </c>
      <c r="J144">
        <v>1355346</v>
      </c>
      <c r="K144">
        <v>778553</v>
      </c>
      <c r="L144">
        <v>29427401</v>
      </c>
      <c r="M144">
        <v>0</v>
      </c>
      <c r="N144">
        <v>0</v>
      </c>
      <c r="O144">
        <v>0</v>
      </c>
      <c r="P144">
        <v>0</v>
      </c>
    </row>
    <row r="145" spans="1:16" x14ac:dyDescent="0.35">
      <c r="A145">
        <v>2020</v>
      </c>
      <c r="B145" t="s">
        <v>49</v>
      </c>
      <c r="C145">
        <v>7</v>
      </c>
      <c r="D145">
        <v>3</v>
      </c>
      <c r="E145">
        <v>80470</v>
      </c>
      <c r="F145">
        <v>2236188</v>
      </c>
      <c r="G145">
        <v>1350</v>
      </c>
      <c r="H145">
        <v>54988</v>
      </c>
      <c r="I145">
        <v>45460</v>
      </c>
      <c r="J145">
        <v>1400806</v>
      </c>
      <c r="K145">
        <v>654566</v>
      </c>
      <c r="L145">
        <v>30081967</v>
      </c>
      <c r="M145">
        <v>0</v>
      </c>
      <c r="N145">
        <v>0</v>
      </c>
      <c r="O145">
        <v>0</v>
      </c>
      <c r="P145">
        <v>0</v>
      </c>
    </row>
    <row r="146" spans="1:16" x14ac:dyDescent="0.35">
      <c r="A146">
        <v>2020</v>
      </c>
      <c r="B146" t="s">
        <v>49</v>
      </c>
      <c r="C146">
        <v>7</v>
      </c>
      <c r="D146">
        <v>3</v>
      </c>
      <c r="E146">
        <v>73612</v>
      </c>
      <c r="F146">
        <v>2309800</v>
      </c>
      <c r="G146">
        <v>1192</v>
      </c>
      <c r="H146">
        <v>56180</v>
      </c>
      <c r="I146">
        <v>48606</v>
      </c>
      <c r="J146">
        <v>1449412</v>
      </c>
      <c r="K146">
        <v>708451</v>
      </c>
      <c r="L146">
        <v>30790418</v>
      </c>
      <c r="M146">
        <v>0</v>
      </c>
      <c r="N146">
        <v>0</v>
      </c>
      <c r="O146">
        <v>0</v>
      </c>
      <c r="P146">
        <v>0</v>
      </c>
    </row>
    <row r="147" spans="1:16" x14ac:dyDescent="0.35">
      <c r="A147">
        <v>2020</v>
      </c>
      <c r="B147" t="s">
        <v>49</v>
      </c>
      <c r="C147">
        <v>7</v>
      </c>
      <c r="D147">
        <v>3</v>
      </c>
      <c r="E147">
        <v>78340</v>
      </c>
      <c r="F147">
        <v>2388140</v>
      </c>
      <c r="G147">
        <v>1342</v>
      </c>
      <c r="H147">
        <v>57522</v>
      </c>
      <c r="I147">
        <v>55178</v>
      </c>
      <c r="J147">
        <v>1504590</v>
      </c>
      <c r="K147">
        <v>768496</v>
      </c>
      <c r="L147">
        <v>31558914</v>
      </c>
      <c r="M147">
        <v>0</v>
      </c>
      <c r="N147">
        <v>0</v>
      </c>
      <c r="O147">
        <v>0</v>
      </c>
      <c r="P147">
        <v>0</v>
      </c>
    </row>
    <row r="148" spans="1:16" x14ac:dyDescent="0.35">
      <c r="A148">
        <v>2020</v>
      </c>
      <c r="B148" t="s">
        <v>49</v>
      </c>
      <c r="C148">
        <v>7</v>
      </c>
      <c r="D148">
        <v>4</v>
      </c>
      <c r="E148">
        <v>91202</v>
      </c>
      <c r="F148">
        <v>2479342</v>
      </c>
      <c r="G148">
        <v>2260</v>
      </c>
      <c r="H148">
        <v>59782</v>
      </c>
      <c r="I148">
        <v>63750</v>
      </c>
      <c r="J148">
        <v>1568340</v>
      </c>
      <c r="K148">
        <v>806412</v>
      </c>
      <c r="L148">
        <v>32365326</v>
      </c>
      <c r="M148">
        <v>0</v>
      </c>
      <c r="N148">
        <v>0</v>
      </c>
      <c r="O148">
        <v>0</v>
      </c>
      <c r="P148">
        <v>0</v>
      </c>
    </row>
    <row r="149" spans="1:16" x14ac:dyDescent="0.35">
      <c r="A149">
        <v>2020</v>
      </c>
      <c r="B149" t="s">
        <v>49</v>
      </c>
      <c r="C149">
        <v>7</v>
      </c>
      <c r="D149">
        <v>4</v>
      </c>
      <c r="E149">
        <v>96886</v>
      </c>
      <c r="F149">
        <v>2576228</v>
      </c>
      <c r="G149">
        <v>1510</v>
      </c>
      <c r="H149">
        <v>61292</v>
      </c>
      <c r="I149">
        <v>66652</v>
      </c>
      <c r="J149">
        <v>1634992</v>
      </c>
      <c r="K149">
        <v>846826</v>
      </c>
      <c r="L149">
        <v>33212152</v>
      </c>
      <c r="M149">
        <v>0</v>
      </c>
      <c r="N149">
        <v>0</v>
      </c>
      <c r="O149">
        <v>0</v>
      </c>
      <c r="P149">
        <v>0</v>
      </c>
    </row>
    <row r="150" spans="1:16" x14ac:dyDescent="0.35">
      <c r="A150">
        <v>2020</v>
      </c>
      <c r="B150" t="s">
        <v>49</v>
      </c>
      <c r="C150">
        <v>7</v>
      </c>
      <c r="D150">
        <v>4</v>
      </c>
      <c r="E150">
        <v>97776</v>
      </c>
      <c r="F150">
        <v>2674004</v>
      </c>
      <c r="G150">
        <v>1526</v>
      </c>
      <c r="H150">
        <v>62818</v>
      </c>
      <c r="I150">
        <v>65028</v>
      </c>
      <c r="J150">
        <v>1700020</v>
      </c>
      <c r="K150">
        <v>863677</v>
      </c>
      <c r="L150">
        <v>34075829</v>
      </c>
      <c r="M150">
        <v>0</v>
      </c>
      <c r="N150">
        <v>0</v>
      </c>
      <c r="O150">
        <v>0</v>
      </c>
      <c r="P150">
        <v>0</v>
      </c>
    </row>
    <row r="151" spans="1:16" x14ac:dyDescent="0.35">
      <c r="A151">
        <v>2020</v>
      </c>
      <c r="B151" t="s">
        <v>49</v>
      </c>
      <c r="C151">
        <v>7</v>
      </c>
      <c r="D151">
        <v>4</v>
      </c>
      <c r="E151">
        <v>100144</v>
      </c>
      <c r="F151">
        <v>2774148</v>
      </c>
      <c r="G151">
        <v>1406</v>
      </c>
      <c r="H151">
        <v>64224</v>
      </c>
      <c r="I151">
        <v>74250</v>
      </c>
      <c r="J151">
        <v>1774270</v>
      </c>
      <c r="K151">
        <v>955520</v>
      </c>
      <c r="L151">
        <v>35031349</v>
      </c>
      <c r="M151">
        <v>0</v>
      </c>
      <c r="N151">
        <v>0</v>
      </c>
      <c r="O151">
        <v>0</v>
      </c>
      <c r="P151">
        <v>0</v>
      </c>
    </row>
    <row r="152" spans="1:16" x14ac:dyDescent="0.35">
      <c r="A152">
        <v>2020</v>
      </c>
      <c r="B152" t="s">
        <v>49</v>
      </c>
      <c r="C152">
        <v>7</v>
      </c>
      <c r="D152">
        <v>4</v>
      </c>
      <c r="E152">
        <v>97864</v>
      </c>
      <c r="F152">
        <v>2872012</v>
      </c>
      <c r="G152">
        <v>1408</v>
      </c>
      <c r="H152">
        <v>65632</v>
      </c>
      <c r="I152">
        <v>63024</v>
      </c>
      <c r="J152">
        <v>1837294</v>
      </c>
      <c r="K152">
        <v>1001447</v>
      </c>
      <c r="L152">
        <v>36032796</v>
      </c>
      <c r="M152">
        <v>0</v>
      </c>
      <c r="N152">
        <v>0</v>
      </c>
      <c r="O152">
        <v>0</v>
      </c>
      <c r="P152">
        <v>0</v>
      </c>
    </row>
    <row r="153" spans="1:16" x14ac:dyDescent="0.35">
      <c r="A153">
        <v>2020</v>
      </c>
      <c r="B153" t="s">
        <v>49</v>
      </c>
      <c r="C153">
        <v>7</v>
      </c>
      <c r="D153">
        <v>4</v>
      </c>
      <c r="E153">
        <v>92968</v>
      </c>
      <c r="F153">
        <v>2964980</v>
      </c>
      <c r="G153">
        <v>1284</v>
      </c>
      <c r="H153">
        <v>66916</v>
      </c>
      <c r="I153">
        <v>68708</v>
      </c>
      <c r="J153">
        <v>1906002</v>
      </c>
      <c r="K153">
        <v>1023452</v>
      </c>
      <c r="L153">
        <v>37056248</v>
      </c>
      <c r="M153">
        <v>0</v>
      </c>
      <c r="N153">
        <v>0</v>
      </c>
      <c r="O153">
        <v>0</v>
      </c>
      <c r="P153">
        <v>0</v>
      </c>
    </row>
    <row r="154" spans="1:16" x14ac:dyDescent="0.35">
      <c r="A154">
        <v>2020</v>
      </c>
      <c r="B154" t="s">
        <v>49</v>
      </c>
      <c r="C154">
        <v>7</v>
      </c>
      <c r="D154">
        <v>4</v>
      </c>
      <c r="E154">
        <v>99262</v>
      </c>
      <c r="F154">
        <v>3064242</v>
      </c>
      <c r="G154">
        <v>1548</v>
      </c>
      <c r="H154">
        <v>68464</v>
      </c>
      <c r="I154">
        <v>71366</v>
      </c>
      <c r="J154">
        <v>1977368</v>
      </c>
      <c r="K154">
        <v>944078</v>
      </c>
      <c r="L154">
        <v>38000326</v>
      </c>
      <c r="M154">
        <v>0</v>
      </c>
      <c r="N154">
        <v>0</v>
      </c>
      <c r="O154">
        <v>0</v>
      </c>
      <c r="P154">
        <v>0</v>
      </c>
    </row>
    <row r="155" spans="1:16" x14ac:dyDescent="0.35">
      <c r="A155">
        <v>2020</v>
      </c>
      <c r="B155" t="s">
        <v>49</v>
      </c>
      <c r="C155">
        <v>7</v>
      </c>
      <c r="D155">
        <v>5</v>
      </c>
      <c r="E155">
        <v>104958</v>
      </c>
      <c r="F155">
        <v>3169200</v>
      </c>
      <c r="G155">
        <v>1550</v>
      </c>
      <c r="H155">
        <v>70014</v>
      </c>
      <c r="I155">
        <v>65772</v>
      </c>
      <c r="J155">
        <v>2043140</v>
      </c>
      <c r="K155">
        <v>1027633</v>
      </c>
      <c r="L155">
        <v>39027959</v>
      </c>
      <c r="M155">
        <v>0</v>
      </c>
      <c r="N155">
        <v>0</v>
      </c>
      <c r="O155">
        <v>0</v>
      </c>
      <c r="P155">
        <v>0</v>
      </c>
    </row>
    <row r="156" spans="1:16" x14ac:dyDescent="0.35">
      <c r="A156">
        <v>2020</v>
      </c>
      <c r="B156" t="s">
        <v>49</v>
      </c>
      <c r="C156">
        <v>7</v>
      </c>
      <c r="D156">
        <v>5</v>
      </c>
      <c r="E156">
        <v>109936</v>
      </c>
      <c r="F156">
        <v>3279136</v>
      </c>
      <c r="G156">
        <v>1568</v>
      </c>
      <c r="H156">
        <v>71582</v>
      </c>
      <c r="I156">
        <v>74850</v>
      </c>
      <c r="J156">
        <v>2117990</v>
      </c>
      <c r="K156">
        <v>1258972</v>
      </c>
      <c r="L156">
        <v>40286931</v>
      </c>
      <c r="M156">
        <v>0</v>
      </c>
      <c r="N156">
        <v>0</v>
      </c>
      <c r="O156">
        <v>0</v>
      </c>
      <c r="P156">
        <v>0</v>
      </c>
    </row>
    <row r="157" spans="1:16" x14ac:dyDescent="0.35">
      <c r="A157">
        <v>2020</v>
      </c>
      <c r="B157" t="s">
        <v>49</v>
      </c>
      <c r="C157">
        <v>7</v>
      </c>
      <c r="D157">
        <v>5</v>
      </c>
      <c r="E157">
        <v>114972</v>
      </c>
      <c r="F157">
        <v>3394108</v>
      </c>
      <c r="G157">
        <v>1530</v>
      </c>
      <c r="H157">
        <v>73112</v>
      </c>
      <c r="I157">
        <v>73108</v>
      </c>
      <c r="J157">
        <v>2191098</v>
      </c>
      <c r="K157">
        <v>1156170</v>
      </c>
      <c r="L157">
        <v>41443101</v>
      </c>
      <c r="M157">
        <v>0</v>
      </c>
      <c r="N157">
        <v>0</v>
      </c>
      <c r="O157">
        <v>0</v>
      </c>
      <c r="P157">
        <v>0</v>
      </c>
    </row>
    <row r="158" spans="1:16" x14ac:dyDescent="0.35">
      <c r="A158">
        <v>2020</v>
      </c>
      <c r="B158" t="s">
        <v>50</v>
      </c>
      <c r="C158">
        <v>8</v>
      </c>
      <c r="D158">
        <v>1</v>
      </c>
      <c r="E158">
        <v>110234</v>
      </c>
      <c r="F158">
        <v>3504342</v>
      </c>
      <c r="G158">
        <v>1708</v>
      </c>
      <c r="H158">
        <v>74820</v>
      </c>
      <c r="I158">
        <v>102736</v>
      </c>
      <c r="J158">
        <v>2293834</v>
      </c>
      <c r="K158">
        <v>1075152</v>
      </c>
      <c r="L158">
        <v>42518253</v>
      </c>
      <c r="M158">
        <v>0</v>
      </c>
      <c r="N158">
        <v>0</v>
      </c>
      <c r="O158">
        <v>0</v>
      </c>
      <c r="P158">
        <v>0</v>
      </c>
    </row>
    <row r="159" spans="1:16" x14ac:dyDescent="0.35">
      <c r="A159">
        <v>2020</v>
      </c>
      <c r="B159" t="s">
        <v>50</v>
      </c>
      <c r="C159">
        <v>8</v>
      </c>
      <c r="D159">
        <v>1</v>
      </c>
      <c r="E159">
        <v>105344</v>
      </c>
      <c r="F159">
        <v>3609686</v>
      </c>
      <c r="G159">
        <v>1520</v>
      </c>
      <c r="H159">
        <v>76340</v>
      </c>
      <c r="I159">
        <v>80710</v>
      </c>
      <c r="J159">
        <v>2374544</v>
      </c>
      <c r="K159">
        <v>971046</v>
      </c>
      <c r="L159">
        <v>43489299</v>
      </c>
      <c r="M159">
        <v>0</v>
      </c>
      <c r="N159">
        <v>0</v>
      </c>
      <c r="O159">
        <v>0</v>
      </c>
      <c r="P159">
        <v>0</v>
      </c>
    </row>
    <row r="160" spans="1:16" x14ac:dyDescent="0.35">
      <c r="A160">
        <v>2020</v>
      </c>
      <c r="B160" t="s">
        <v>50</v>
      </c>
      <c r="C160">
        <v>8</v>
      </c>
      <c r="D160">
        <v>1</v>
      </c>
      <c r="E160">
        <v>100982</v>
      </c>
      <c r="F160">
        <v>3710668</v>
      </c>
      <c r="G160">
        <v>1612</v>
      </c>
      <c r="H160">
        <v>77952</v>
      </c>
      <c r="I160">
        <v>86140</v>
      </c>
      <c r="J160">
        <v>2460684</v>
      </c>
      <c r="K160">
        <v>1188564</v>
      </c>
      <c r="L160">
        <v>44677863</v>
      </c>
      <c r="M160">
        <v>0</v>
      </c>
      <c r="N160">
        <v>0</v>
      </c>
      <c r="O160">
        <v>0</v>
      </c>
      <c r="P160">
        <v>0</v>
      </c>
    </row>
    <row r="161" spans="1:16" x14ac:dyDescent="0.35">
      <c r="A161">
        <v>2020</v>
      </c>
      <c r="B161" t="s">
        <v>50</v>
      </c>
      <c r="C161">
        <v>8</v>
      </c>
      <c r="D161">
        <v>1</v>
      </c>
      <c r="E161">
        <v>102564</v>
      </c>
      <c r="F161">
        <v>3813232</v>
      </c>
      <c r="G161">
        <v>1698</v>
      </c>
      <c r="H161">
        <v>79650</v>
      </c>
      <c r="I161">
        <v>102440</v>
      </c>
      <c r="J161">
        <v>2563124</v>
      </c>
      <c r="K161">
        <v>1184823</v>
      </c>
      <c r="L161">
        <v>45862686</v>
      </c>
      <c r="M161">
        <v>0</v>
      </c>
      <c r="N161">
        <v>0</v>
      </c>
      <c r="O161">
        <v>0</v>
      </c>
      <c r="P161">
        <v>0</v>
      </c>
    </row>
    <row r="162" spans="1:16" x14ac:dyDescent="0.35">
      <c r="A162">
        <v>2020</v>
      </c>
      <c r="B162" t="s">
        <v>50</v>
      </c>
      <c r="C162">
        <v>8</v>
      </c>
      <c r="D162">
        <v>1</v>
      </c>
      <c r="E162">
        <v>113252</v>
      </c>
      <c r="F162">
        <v>3926484</v>
      </c>
      <c r="G162">
        <v>1838</v>
      </c>
      <c r="H162">
        <v>81488</v>
      </c>
      <c r="I162">
        <v>91166</v>
      </c>
      <c r="J162">
        <v>2654290</v>
      </c>
      <c r="K162">
        <v>1234791</v>
      </c>
      <c r="L162">
        <v>47097477</v>
      </c>
      <c r="M162">
        <v>0</v>
      </c>
      <c r="N162">
        <v>0</v>
      </c>
      <c r="O162">
        <v>0</v>
      </c>
      <c r="P162">
        <v>0</v>
      </c>
    </row>
    <row r="163" spans="1:16" x14ac:dyDescent="0.35">
      <c r="A163">
        <v>2020</v>
      </c>
      <c r="B163" t="s">
        <v>50</v>
      </c>
      <c r="C163">
        <v>8</v>
      </c>
      <c r="D163">
        <v>1</v>
      </c>
      <c r="E163">
        <v>124340</v>
      </c>
      <c r="F163">
        <v>4050824</v>
      </c>
      <c r="G163">
        <v>1798</v>
      </c>
      <c r="H163">
        <v>83286</v>
      </c>
      <c r="I163">
        <v>100282</v>
      </c>
      <c r="J163">
        <v>2754572</v>
      </c>
      <c r="K163">
        <v>1356545</v>
      </c>
      <c r="L163">
        <v>48454022</v>
      </c>
      <c r="M163">
        <v>0</v>
      </c>
      <c r="N163">
        <v>0</v>
      </c>
      <c r="O163">
        <v>0</v>
      </c>
      <c r="P163">
        <v>0</v>
      </c>
    </row>
    <row r="164" spans="1:16" x14ac:dyDescent="0.35">
      <c r="A164">
        <v>2020</v>
      </c>
      <c r="B164" t="s">
        <v>50</v>
      </c>
      <c r="C164">
        <v>8</v>
      </c>
      <c r="D164">
        <v>1</v>
      </c>
      <c r="E164">
        <v>122910</v>
      </c>
      <c r="F164">
        <v>4173734</v>
      </c>
      <c r="G164">
        <v>1872</v>
      </c>
      <c r="H164">
        <v>85158</v>
      </c>
      <c r="I164">
        <v>100774</v>
      </c>
      <c r="J164">
        <v>2855346</v>
      </c>
      <c r="K164">
        <v>1344387</v>
      </c>
      <c r="L164">
        <v>49798409</v>
      </c>
      <c r="M164">
        <v>0</v>
      </c>
      <c r="N164">
        <v>0</v>
      </c>
      <c r="O164">
        <v>0</v>
      </c>
      <c r="P164">
        <v>0</v>
      </c>
    </row>
    <row r="165" spans="1:16" x14ac:dyDescent="0.35">
      <c r="A165">
        <v>2020</v>
      </c>
      <c r="B165" t="s">
        <v>50</v>
      </c>
      <c r="C165">
        <v>8</v>
      </c>
      <c r="D165">
        <v>2</v>
      </c>
      <c r="E165">
        <v>130312</v>
      </c>
      <c r="F165">
        <v>4304046</v>
      </c>
      <c r="G165">
        <v>1750</v>
      </c>
      <c r="H165">
        <v>86908</v>
      </c>
      <c r="I165">
        <v>104270</v>
      </c>
      <c r="J165">
        <v>2959616</v>
      </c>
      <c r="K165">
        <v>1475801</v>
      </c>
      <c r="L165">
        <v>51274210</v>
      </c>
      <c r="M165">
        <v>0</v>
      </c>
      <c r="N165">
        <v>0</v>
      </c>
      <c r="O165">
        <v>0</v>
      </c>
      <c r="P165">
        <v>0</v>
      </c>
    </row>
    <row r="166" spans="1:16" x14ac:dyDescent="0.35">
      <c r="A166">
        <v>2020</v>
      </c>
      <c r="B166" t="s">
        <v>50</v>
      </c>
      <c r="C166">
        <v>8</v>
      </c>
      <c r="D166">
        <v>2</v>
      </c>
      <c r="E166">
        <v>124234</v>
      </c>
      <c r="F166">
        <v>4428280</v>
      </c>
      <c r="G166">
        <v>2026</v>
      </c>
      <c r="H166">
        <v>88934</v>
      </c>
      <c r="I166">
        <v>108948</v>
      </c>
      <c r="J166">
        <v>3068564</v>
      </c>
      <c r="K166">
        <v>1201940</v>
      </c>
      <c r="L166">
        <v>52476150</v>
      </c>
      <c r="M166">
        <v>0</v>
      </c>
      <c r="N166">
        <v>0</v>
      </c>
      <c r="O166">
        <v>0</v>
      </c>
      <c r="P166">
        <v>0</v>
      </c>
    </row>
    <row r="167" spans="1:16" x14ac:dyDescent="0.35">
      <c r="A167">
        <v>2020</v>
      </c>
      <c r="B167" t="s">
        <v>50</v>
      </c>
      <c r="C167">
        <v>8</v>
      </c>
      <c r="D167">
        <v>2</v>
      </c>
      <c r="E167">
        <v>106032</v>
      </c>
      <c r="F167">
        <v>4534312</v>
      </c>
      <c r="G167">
        <v>1774</v>
      </c>
      <c r="H167">
        <v>90708</v>
      </c>
      <c r="I167">
        <v>94724</v>
      </c>
      <c r="J167">
        <v>3163288</v>
      </c>
      <c r="K167">
        <v>1323804</v>
      </c>
      <c r="L167">
        <v>53799954</v>
      </c>
      <c r="M167">
        <v>0</v>
      </c>
      <c r="N167">
        <v>0</v>
      </c>
      <c r="O167">
        <v>0</v>
      </c>
      <c r="P167">
        <v>0</v>
      </c>
    </row>
    <row r="168" spans="1:16" x14ac:dyDescent="0.35">
      <c r="A168">
        <v>2020</v>
      </c>
      <c r="B168" t="s">
        <v>50</v>
      </c>
      <c r="C168">
        <v>8</v>
      </c>
      <c r="D168">
        <v>2</v>
      </c>
      <c r="E168">
        <v>122504</v>
      </c>
      <c r="F168">
        <v>4656816</v>
      </c>
      <c r="G168">
        <v>1670</v>
      </c>
      <c r="H168">
        <v>92378</v>
      </c>
      <c r="I168">
        <v>112922</v>
      </c>
      <c r="J168">
        <v>3276210</v>
      </c>
      <c r="K168">
        <v>1498659</v>
      </c>
      <c r="L168">
        <v>55298613</v>
      </c>
      <c r="M168">
        <v>0</v>
      </c>
      <c r="N168">
        <v>0</v>
      </c>
      <c r="O168">
        <v>0</v>
      </c>
      <c r="P168">
        <v>0</v>
      </c>
    </row>
    <row r="169" spans="1:16" x14ac:dyDescent="0.35">
      <c r="A169">
        <v>2020</v>
      </c>
      <c r="B169" t="s">
        <v>50</v>
      </c>
      <c r="C169">
        <v>8</v>
      </c>
      <c r="D169">
        <v>2</v>
      </c>
      <c r="E169">
        <v>134132</v>
      </c>
      <c r="F169">
        <v>4790948</v>
      </c>
      <c r="G169">
        <v>1900</v>
      </c>
      <c r="H169">
        <v>94278</v>
      </c>
      <c r="I169">
        <v>115518</v>
      </c>
      <c r="J169">
        <v>3391728</v>
      </c>
      <c r="K169">
        <v>1732736</v>
      </c>
      <c r="L169">
        <v>57031349</v>
      </c>
      <c r="M169">
        <v>0</v>
      </c>
      <c r="N169">
        <v>0</v>
      </c>
      <c r="O169">
        <v>0</v>
      </c>
      <c r="P169">
        <v>0</v>
      </c>
    </row>
    <row r="170" spans="1:16" x14ac:dyDescent="0.35">
      <c r="A170">
        <v>2020</v>
      </c>
      <c r="B170" t="s">
        <v>50</v>
      </c>
      <c r="C170">
        <v>8</v>
      </c>
      <c r="D170">
        <v>2</v>
      </c>
      <c r="E170">
        <v>128282</v>
      </c>
      <c r="F170">
        <v>4919230</v>
      </c>
      <c r="G170">
        <v>2012</v>
      </c>
      <c r="H170">
        <v>96290</v>
      </c>
      <c r="I170">
        <v>109552</v>
      </c>
      <c r="J170">
        <v>3501280</v>
      </c>
      <c r="K170">
        <v>1664247</v>
      </c>
      <c r="L170">
        <v>58695596</v>
      </c>
      <c r="M170">
        <v>0</v>
      </c>
      <c r="N170">
        <v>0</v>
      </c>
      <c r="O170">
        <v>0</v>
      </c>
      <c r="P170">
        <v>0</v>
      </c>
    </row>
    <row r="171" spans="1:16" x14ac:dyDescent="0.35">
      <c r="A171">
        <v>2020</v>
      </c>
      <c r="B171" t="s">
        <v>50</v>
      </c>
      <c r="C171">
        <v>8</v>
      </c>
      <c r="D171">
        <v>2</v>
      </c>
      <c r="E171">
        <v>131220</v>
      </c>
      <c r="F171">
        <v>5050450</v>
      </c>
      <c r="G171">
        <v>1978</v>
      </c>
      <c r="H171">
        <v>98268</v>
      </c>
      <c r="I171">
        <v>113840</v>
      </c>
      <c r="J171">
        <v>3615120</v>
      </c>
      <c r="K171">
        <v>1743109</v>
      </c>
      <c r="L171">
        <v>60438705</v>
      </c>
      <c r="M171">
        <v>0</v>
      </c>
      <c r="N171">
        <v>0</v>
      </c>
      <c r="O171">
        <v>0</v>
      </c>
      <c r="P171">
        <v>0</v>
      </c>
    </row>
    <row r="172" spans="1:16" x14ac:dyDescent="0.35">
      <c r="A172">
        <v>2020</v>
      </c>
      <c r="B172" t="s">
        <v>50</v>
      </c>
      <c r="C172">
        <v>8</v>
      </c>
      <c r="D172">
        <v>3</v>
      </c>
      <c r="E172">
        <v>127972</v>
      </c>
      <c r="F172">
        <v>5178422</v>
      </c>
      <c r="G172">
        <v>1904</v>
      </c>
      <c r="H172">
        <v>100172</v>
      </c>
      <c r="I172">
        <v>106232</v>
      </c>
      <c r="J172">
        <v>3721352</v>
      </c>
      <c r="K172">
        <v>1554154</v>
      </c>
      <c r="L172">
        <v>61992859</v>
      </c>
      <c r="M172">
        <v>0</v>
      </c>
      <c r="N172">
        <v>0</v>
      </c>
      <c r="O172">
        <v>0</v>
      </c>
      <c r="P172">
        <v>0</v>
      </c>
    </row>
    <row r="173" spans="1:16" x14ac:dyDescent="0.35">
      <c r="A173">
        <v>2020</v>
      </c>
      <c r="B173" t="s">
        <v>50</v>
      </c>
      <c r="C173">
        <v>8</v>
      </c>
      <c r="D173">
        <v>3</v>
      </c>
      <c r="E173">
        <v>116192</v>
      </c>
      <c r="F173">
        <v>5294614</v>
      </c>
      <c r="G173">
        <v>1904</v>
      </c>
      <c r="H173">
        <v>102076</v>
      </c>
      <c r="I173">
        <v>114808</v>
      </c>
      <c r="J173">
        <v>3836160</v>
      </c>
      <c r="K173">
        <v>1411290</v>
      </c>
      <c r="L173">
        <v>63404149</v>
      </c>
      <c r="M173">
        <v>0</v>
      </c>
      <c r="N173">
        <v>0</v>
      </c>
      <c r="O173">
        <v>0</v>
      </c>
      <c r="P173">
        <v>0</v>
      </c>
    </row>
    <row r="174" spans="1:16" x14ac:dyDescent="0.35">
      <c r="A174">
        <v>2020</v>
      </c>
      <c r="B174" t="s">
        <v>50</v>
      </c>
      <c r="C174">
        <v>8</v>
      </c>
      <c r="D174">
        <v>3</v>
      </c>
      <c r="E174">
        <v>108596</v>
      </c>
      <c r="F174">
        <v>5403210</v>
      </c>
      <c r="G174">
        <v>1760</v>
      </c>
      <c r="H174">
        <v>103836</v>
      </c>
      <c r="I174">
        <v>116344</v>
      </c>
      <c r="J174">
        <v>3952504</v>
      </c>
      <c r="K174">
        <v>1621330</v>
      </c>
      <c r="L174">
        <v>65025479</v>
      </c>
      <c r="M174">
        <v>0</v>
      </c>
      <c r="N174">
        <v>0</v>
      </c>
      <c r="O174">
        <v>0</v>
      </c>
      <c r="P174">
        <v>0</v>
      </c>
    </row>
    <row r="175" spans="1:16" x14ac:dyDescent="0.35">
      <c r="A175">
        <v>2020</v>
      </c>
      <c r="B175" t="s">
        <v>50</v>
      </c>
      <c r="C175">
        <v>8</v>
      </c>
      <c r="D175">
        <v>3</v>
      </c>
      <c r="E175">
        <v>130048</v>
      </c>
      <c r="F175">
        <v>5533258</v>
      </c>
      <c r="G175">
        <v>2198</v>
      </c>
      <c r="H175">
        <v>106034</v>
      </c>
      <c r="I175">
        <v>120910</v>
      </c>
      <c r="J175">
        <v>4073414</v>
      </c>
      <c r="K175">
        <v>1670001</v>
      </c>
      <c r="L175">
        <v>66695480</v>
      </c>
      <c r="M175">
        <v>0</v>
      </c>
      <c r="N175">
        <v>0</v>
      </c>
      <c r="O175">
        <v>0</v>
      </c>
      <c r="P175">
        <v>0</v>
      </c>
    </row>
    <row r="176" spans="1:16" x14ac:dyDescent="0.35">
      <c r="A176">
        <v>2020</v>
      </c>
      <c r="B176" t="s">
        <v>50</v>
      </c>
      <c r="C176">
        <v>8</v>
      </c>
      <c r="D176">
        <v>3</v>
      </c>
      <c r="E176">
        <v>138392</v>
      </c>
      <c r="F176">
        <v>5671650</v>
      </c>
      <c r="G176">
        <v>1958</v>
      </c>
      <c r="H176">
        <v>107992</v>
      </c>
      <c r="I176">
        <v>118730</v>
      </c>
      <c r="J176">
        <v>4192144</v>
      </c>
      <c r="K176">
        <v>1821066</v>
      </c>
      <c r="L176">
        <v>68516546</v>
      </c>
      <c r="M176">
        <v>0</v>
      </c>
      <c r="N176">
        <v>0</v>
      </c>
      <c r="O176">
        <v>0</v>
      </c>
      <c r="P176">
        <v>0</v>
      </c>
    </row>
    <row r="177" spans="1:16" x14ac:dyDescent="0.35">
      <c r="A177">
        <v>2020</v>
      </c>
      <c r="B177" t="s">
        <v>50</v>
      </c>
      <c r="C177">
        <v>8</v>
      </c>
      <c r="D177">
        <v>3</v>
      </c>
      <c r="E177">
        <v>137036</v>
      </c>
      <c r="F177">
        <v>5808686</v>
      </c>
      <c r="G177">
        <v>1962</v>
      </c>
      <c r="H177">
        <v>109954</v>
      </c>
      <c r="I177">
        <v>123746</v>
      </c>
      <c r="J177">
        <v>4315890</v>
      </c>
      <c r="K177">
        <v>1711390</v>
      </c>
      <c r="L177">
        <v>70227936</v>
      </c>
      <c r="M177">
        <v>0</v>
      </c>
      <c r="N177">
        <v>0</v>
      </c>
      <c r="O177">
        <v>0</v>
      </c>
      <c r="P177">
        <v>0</v>
      </c>
    </row>
    <row r="178" spans="1:16" x14ac:dyDescent="0.35">
      <c r="A178">
        <v>2020</v>
      </c>
      <c r="B178" t="s">
        <v>50</v>
      </c>
      <c r="C178">
        <v>8</v>
      </c>
      <c r="D178">
        <v>3</v>
      </c>
      <c r="E178">
        <v>138058</v>
      </c>
      <c r="F178">
        <v>5946744</v>
      </c>
      <c r="G178">
        <v>1906</v>
      </c>
      <c r="H178">
        <v>111860</v>
      </c>
      <c r="I178">
        <v>125716</v>
      </c>
      <c r="J178">
        <v>4441606</v>
      </c>
      <c r="K178">
        <v>1978145</v>
      </c>
      <c r="L178">
        <v>72206081</v>
      </c>
      <c r="M178">
        <v>0</v>
      </c>
      <c r="N178">
        <v>0</v>
      </c>
      <c r="O178">
        <v>0</v>
      </c>
      <c r="P178">
        <v>0</v>
      </c>
    </row>
    <row r="179" spans="1:16" x14ac:dyDescent="0.35">
      <c r="A179">
        <v>2020</v>
      </c>
      <c r="B179" t="s">
        <v>50</v>
      </c>
      <c r="C179">
        <v>8</v>
      </c>
      <c r="D179">
        <v>4</v>
      </c>
      <c r="E179">
        <v>140134</v>
      </c>
      <c r="F179">
        <v>6086878</v>
      </c>
      <c r="G179">
        <v>1836</v>
      </c>
      <c r="H179">
        <v>113696</v>
      </c>
      <c r="I179">
        <v>118202</v>
      </c>
      <c r="J179">
        <v>4559808</v>
      </c>
      <c r="K179">
        <v>1757100</v>
      </c>
      <c r="L179">
        <v>73963181</v>
      </c>
      <c r="M179">
        <v>0</v>
      </c>
      <c r="N179">
        <v>0</v>
      </c>
      <c r="O179">
        <v>0</v>
      </c>
      <c r="P179">
        <v>0</v>
      </c>
    </row>
    <row r="180" spans="1:16" x14ac:dyDescent="0.35">
      <c r="A180">
        <v>2020</v>
      </c>
      <c r="B180" t="s">
        <v>50</v>
      </c>
      <c r="C180">
        <v>8</v>
      </c>
      <c r="D180">
        <v>4</v>
      </c>
      <c r="E180">
        <v>123498</v>
      </c>
      <c r="F180">
        <v>6210376</v>
      </c>
      <c r="G180">
        <v>1692</v>
      </c>
      <c r="H180">
        <v>115388</v>
      </c>
      <c r="I180">
        <v>113792</v>
      </c>
      <c r="J180">
        <v>4673600</v>
      </c>
      <c r="K180">
        <v>1471784</v>
      </c>
      <c r="L180">
        <v>75434965</v>
      </c>
      <c r="M180">
        <v>0</v>
      </c>
      <c r="N180">
        <v>0</v>
      </c>
      <c r="O180">
        <v>0</v>
      </c>
      <c r="P180">
        <v>0</v>
      </c>
    </row>
    <row r="181" spans="1:16" x14ac:dyDescent="0.35">
      <c r="A181">
        <v>2020</v>
      </c>
      <c r="B181" t="s">
        <v>50</v>
      </c>
      <c r="C181">
        <v>8</v>
      </c>
      <c r="D181">
        <v>4</v>
      </c>
      <c r="E181">
        <v>119392</v>
      </c>
      <c r="F181">
        <v>6329768</v>
      </c>
      <c r="G181">
        <v>1708</v>
      </c>
      <c r="H181">
        <v>117096</v>
      </c>
      <c r="I181">
        <v>132610</v>
      </c>
      <c r="J181">
        <v>4806210</v>
      </c>
      <c r="K181">
        <v>1709980</v>
      </c>
      <c r="L181">
        <v>77144945</v>
      </c>
      <c r="M181">
        <v>0</v>
      </c>
      <c r="N181">
        <v>0</v>
      </c>
      <c r="O181">
        <v>0</v>
      </c>
      <c r="P181">
        <v>0</v>
      </c>
    </row>
    <row r="182" spans="1:16" x14ac:dyDescent="0.35">
      <c r="A182">
        <v>2020</v>
      </c>
      <c r="B182" t="s">
        <v>50</v>
      </c>
      <c r="C182">
        <v>8</v>
      </c>
      <c r="D182">
        <v>4</v>
      </c>
      <c r="E182">
        <v>133746</v>
      </c>
      <c r="F182">
        <v>6463514</v>
      </c>
      <c r="G182">
        <v>2132</v>
      </c>
      <c r="H182">
        <v>119228</v>
      </c>
      <c r="I182">
        <v>128302</v>
      </c>
      <c r="J182">
        <v>4934512</v>
      </c>
      <c r="K182">
        <v>1738611</v>
      </c>
      <c r="L182">
        <v>78883556</v>
      </c>
      <c r="M182">
        <v>0</v>
      </c>
      <c r="N182">
        <v>0</v>
      </c>
      <c r="O182">
        <v>0</v>
      </c>
      <c r="P182">
        <v>0</v>
      </c>
    </row>
    <row r="183" spans="1:16" x14ac:dyDescent="0.35">
      <c r="A183">
        <v>2020</v>
      </c>
      <c r="B183" t="s">
        <v>50</v>
      </c>
      <c r="C183">
        <v>8</v>
      </c>
      <c r="D183">
        <v>4</v>
      </c>
      <c r="E183">
        <v>151990</v>
      </c>
      <c r="F183">
        <v>6615504</v>
      </c>
      <c r="G183">
        <v>2034</v>
      </c>
      <c r="H183">
        <v>121262</v>
      </c>
      <c r="I183">
        <v>112382</v>
      </c>
      <c r="J183">
        <v>5046894</v>
      </c>
      <c r="K183">
        <v>2010490</v>
      </c>
      <c r="L183">
        <v>80894046</v>
      </c>
      <c r="M183">
        <v>0</v>
      </c>
      <c r="N183">
        <v>0</v>
      </c>
      <c r="O183">
        <v>0</v>
      </c>
      <c r="P183">
        <v>0</v>
      </c>
    </row>
    <row r="184" spans="1:16" x14ac:dyDescent="0.35">
      <c r="A184">
        <v>2020</v>
      </c>
      <c r="B184" t="s">
        <v>50</v>
      </c>
      <c r="C184">
        <v>8</v>
      </c>
      <c r="D184">
        <v>4</v>
      </c>
      <c r="E184">
        <v>153654</v>
      </c>
      <c r="F184">
        <v>6769158</v>
      </c>
      <c r="G184">
        <v>2132</v>
      </c>
      <c r="H184">
        <v>123394</v>
      </c>
      <c r="I184">
        <v>119240</v>
      </c>
      <c r="J184">
        <v>5166134</v>
      </c>
      <c r="K184">
        <v>1960294</v>
      </c>
      <c r="L184">
        <v>82854340</v>
      </c>
      <c r="M184">
        <v>0</v>
      </c>
      <c r="N184">
        <v>0</v>
      </c>
      <c r="O184">
        <v>0</v>
      </c>
      <c r="P184">
        <v>0</v>
      </c>
    </row>
    <row r="185" spans="1:16" x14ac:dyDescent="0.35">
      <c r="A185">
        <v>2020</v>
      </c>
      <c r="B185" t="s">
        <v>50</v>
      </c>
      <c r="C185">
        <v>8</v>
      </c>
      <c r="D185">
        <v>4</v>
      </c>
      <c r="E185">
        <v>153314</v>
      </c>
      <c r="F185">
        <v>6922472</v>
      </c>
      <c r="G185">
        <v>2038</v>
      </c>
      <c r="H185">
        <v>125432</v>
      </c>
      <c r="I185">
        <v>128950</v>
      </c>
      <c r="J185">
        <v>5295084</v>
      </c>
      <c r="K185">
        <v>1968078</v>
      </c>
      <c r="L185">
        <v>84822418</v>
      </c>
      <c r="M185">
        <v>0</v>
      </c>
      <c r="N185">
        <v>0</v>
      </c>
      <c r="O185">
        <v>0</v>
      </c>
      <c r="P185">
        <v>0</v>
      </c>
    </row>
    <row r="186" spans="1:16" x14ac:dyDescent="0.35">
      <c r="A186">
        <v>2020</v>
      </c>
      <c r="B186" t="s">
        <v>50</v>
      </c>
      <c r="C186">
        <v>8</v>
      </c>
      <c r="D186">
        <v>5</v>
      </c>
      <c r="E186">
        <v>156958</v>
      </c>
      <c r="F186">
        <v>7079430</v>
      </c>
      <c r="G186">
        <v>1886</v>
      </c>
      <c r="H186">
        <v>127318</v>
      </c>
      <c r="I186">
        <v>129964</v>
      </c>
      <c r="J186">
        <v>5425048</v>
      </c>
      <c r="K186">
        <v>2118903</v>
      </c>
      <c r="L186">
        <v>86941321</v>
      </c>
      <c r="M186">
        <v>0</v>
      </c>
      <c r="N186">
        <v>0</v>
      </c>
      <c r="O186">
        <v>0</v>
      </c>
      <c r="P186">
        <v>0</v>
      </c>
    </row>
    <row r="187" spans="1:16" x14ac:dyDescent="0.35">
      <c r="A187">
        <v>2020</v>
      </c>
      <c r="B187" t="s">
        <v>50</v>
      </c>
      <c r="C187">
        <v>8</v>
      </c>
      <c r="D187">
        <v>5</v>
      </c>
      <c r="E187">
        <v>158922</v>
      </c>
      <c r="F187">
        <v>7238352</v>
      </c>
      <c r="G187">
        <v>1920</v>
      </c>
      <c r="H187">
        <v>129238</v>
      </c>
      <c r="I187">
        <v>120844</v>
      </c>
      <c r="J187">
        <v>5545892</v>
      </c>
      <c r="K187">
        <v>1872952</v>
      </c>
      <c r="L187">
        <v>88814273</v>
      </c>
      <c r="M187">
        <v>0</v>
      </c>
      <c r="N187">
        <v>0</v>
      </c>
      <c r="O187">
        <v>0</v>
      </c>
      <c r="P187">
        <v>0</v>
      </c>
    </row>
    <row r="188" spans="1:16" x14ac:dyDescent="0.35">
      <c r="A188">
        <v>2020</v>
      </c>
      <c r="B188" t="s">
        <v>50</v>
      </c>
      <c r="C188">
        <v>8</v>
      </c>
      <c r="D188">
        <v>5</v>
      </c>
      <c r="E188">
        <v>137532</v>
      </c>
      <c r="F188">
        <v>7375884</v>
      </c>
      <c r="G188">
        <v>1632</v>
      </c>
      <c r="H188">
        <v>130870</v>
      </c>
      <c r="I188">
        <v>128870</v>
      </c>
      <c r="J188">
        <v>5674762</v>
      </c>
      <c r="K188">
        <v>2033164</v>
      </c>
      <c r="L188">
        <v>90847437</v>
      </c>
      <c r="M188">
        <v>0</v>
      </c>
      <c r="N188">
        <v>0</v>
      </c>
      <c r="O188">
        <v>0</v>
      </c>
      <c r="P188">
        <v>0</v>
      </c>
    </row>
    <row r="189" spans="1:16" x14ac:dyDescent="0.35">
      <c r="A189">
        <v>2020</v>
      </c>
      <c r="B189" t="s">
        <v>51</v>
      </c>
      <c r="C189">
        <v>9</v>
      </c>
      <c r="D189">
        <v>1</v>
      </c>
      <c r="E189">
        <v>156336</v>
      </c>
      <c r="F189">
        <v>7532220</v>
      </c>
      <c r="G189">
        <v>2054</v>
      </c>
      <c r="H189">
        <v>132924</v>
      </c>
      <c r="I189">
        <v>124294</v>
      </c>
      <c r="J189">
        <v>5799056</v>
      </c>
      <c r="K189">
        <v>2053776</v>
      </c>
      <c r="L189">
        <v>92901213</v>
      </c>
      <c r="M189">
        <v>0</v>
      </c>
      <c r="N189">
        <v>0</v>
      </c>
      <c r="O189">
        <v>0</v>
      </c>
      <c r="P189">
        <v>0</v>
      </c>
    </row>
    <row r="190" spans="1:16" x14ac:dyDescent="0.35">
      <c r="A190">
        <v>2020</v>
      </c>
      <c r="B190" t="s">
        <v>51</v>
      </c>
      <c r="C190">
        <v>9</v>
      </c>
      <c r="D190">
        <v>1</v>
      </c>
      <c r="E190">
        <v>165730</v>
      </c>
      <c r="F190">
        <v>7697950</v>
      </c>
      <c r="G190">
        <v>2052</v>
      </c>
      <c r="H190">
        <v>134976</v>
      </c>
      <c r="I190">
        <v>135752</v>
      </c>
      <c r="J190">
        <v>5934808</v>
      </c>
      <c r="K190">
        <v>2234482</v>
      </c>
      <c r="L190">
        <v>95135695</v>
      </c>
      <c r="M190">
        <v>0</v>
      </c>
      <c r="N190">
        <v>0</v>
      </c>
      <c r="O190">
        <v>0</v>
      </c>
      <c r="P190">
        <v>0</v>
      </c>
    </row>
    <row r="191" spans="1:16" x14ac:dyDescent="0.35">
      <c r="A191">
        <v>2020</v>
      </c>
      <c r="B191" t="s">
        <v>51</v>
      </c>
      <c r="C191">
        <v>9</v>
      </c>
      <c r="D191">
        <v>1</v>
      </c>
      <c r="E191">
        <v>168318</v>
      </c>
      <c r="F191">
        <v>7866268</v>
      </c>
      <c r="G191">
        <v>2166</v>
      </c>
      <c r="H191">
        <v>137142</v>
      </c>
      <c r="I191">
        <v>135020</v>
      </c>
      <c r="J191">
        <v>6069828</v>
      </c>
      <c r="K191">
        <v>2295337</v>
      </c>
      <c r="L191">
        <v>97431032</v>
      </c>
      <c r="M191">
        <v>0</v>
      </c>
      <c r="N191">
        <v>0</v>
      </c>
      <c r="O191">
        <v>0</v>
      </c>
      <c r="P191">
        <v>0</v>
      </c>
    </row>
    <row r="192" spans="1:16" x14ac:dyDescent="0.35">
      <c r="A192">
        <v>2020</v>
      </c>
      <c r="B192" t="s">
        <v>51</v>
      </c>
      <c r="C192">
        <v>9</v>
      </c>
      <c r="D192">
        <v>1</v>
      </c>
      <c r="E192">
        <v>174214</v>
      </c>
      <c r="F192">
        <v>8040482</v>
      </c>
      <c r="G192">
        <v>2132</v>
      </c>
      <c r="H192">
        <v>139274</v>
      </c>
      <c r="I192">
        <v>139208</v>
      </c>
      <c r="J192">
        <v>6209036</v>
      </c>
      <c r="K192">
        <v>2204052</v>
      </c>
      <c r="L192">
        <v>99635084</v>
      </c>
      <c r="M192">
        <v>0</v>
      </c>
      <c r="N192">
        <v>0</v>
      </c>
      <c r="O192">
        <v>0</v>
      </c>
      <c r="P192">
        <v>0</v>
      </c>
    </row>
    <row r="193" spans="1:16" x14ac:dyDescent="0.35">
      <c r="A193">
        <v>2020</v>
      </c>
      <c r="B193" t="s">
        <v>51</v>
      </c>
      <c r="C193">
        <v>9</v>
      </c>
      <c r="D193">
        <v>1</v>
      </c>
      <c r="E193">
        <v>181212</v>
      </c>
      <c r="F193">
        <v>8221694</v>
      </c>
      <c r="G193">
        <v>2088</v>
      </c>
      <c r="H193">
        <v>141362</v>
      </c>
      <c r="I193">
        <v>146330</v>
      </c>
      <c r="J193">
        <v>6355366</v>
      </c>
      <c r="K193">
        <v>2271104</v>
      </c>
      <c r="L193">
        <v>101906188</v>
      </c>
      <c r="M193">
        <v>0</v>
      </c>
      <c r="N193">
        <v>0</v>
      </c>
      <c r="O193">
        <v>0</v>
      </c>
      <c r="P193">
        <v>0</v>
      </c>
    </row>
    <row r="194" spans="1:16" x14ac:dyDescent="0.35">
      <c r="A194">
        <v>2020</v>
      </c>
      <c r="B194" t="s">
        <v>51</v>
      </c>
      <c r="C194">
        <v>9</v>
      </c>
      <c r="D194">
        <v>1</v>
      </c>
      <c r="E194">
        <v>183450</v>
      </c>
      <c r="F194">
        <v>8405144</v>
      </c>
      <c r="G194">
        <v>2010</v>
      </c>
      <c r="H194">
        <v>143372</v>
      </c>
      <c r="I194">
        <v>139260</v>
      </c>
      <c r="J194">
        <v>6494626</v>
      </c>
      <c r="K194">
        <v>1877011</v>
      </c>
      <c r="L194">
        <v>103783199</v>
      </c>
      <c r="M194">
        <v>0</v>
      </c>
      <c r="N194">
        <v>0</v>
      </c>
      <c r="O194">
        <v>0</v>
      </c>
      <c r="P194">
        <v>0</v>
      </c>
    </row>
    <row r="195" spans="1:16" x14ac:dyDescent="0.35">
      <c r="A195">
        <v>2020</v>
      </c>
      <c r="B195" t="s">
        <v>51</v>
      </c>
      <c r="C195">
        <v>9</v>
      </c>
      <c r="D195">
        <v>1</v>
      </c>
      <c r="E195">
        <v>150030</v>
      </c>
      <c r="F195">
        <v>8555174</v>
      </c>
      <c r="G195">
        <v>2258</v>
      </c>
      <c r="H195">
        <v>145630</v>
      </c>
      <c r="I195">
        <v>148232</v>
      </c>
      <c r="J195">
        <v>6642858</v>
      </c>
      <c r="K195">
        <v>2056518</v>
      </c>
      <c r="L195">
        <v>105839717</v>
      </c>
      <c r="M195">
        <v>0</v>
      </c>
      <c r="N195">
        <v>0</v>
      </c>
      <c r="O195">
        <v>0</v>
      </c>
      <c r="P195">
        <v>0</v>
      </c>
    </row>
    <row r="196" spans="1:16" x14ac:dyDescent="0.35">
      <c r="A196">
        <v>2020</v>
      </c>
      <c r="B196" t="s">
        <v>51</v>
      </c>
      <c r="C196">
        <v>9</v>
      </c>
      <c r="D196">
        <v>2</v>
      </c>
      <c r="E196">
        <v>179710</v>
      </c>
      <c r="F196">
        <v>8734884</v>
      </c>
      <c r="G196">
        <v>2214</v>
      </c>
      <c r="H196">
        <v>147844</v>
      </c>
      <c r="I196">
        <v>149216</v>
      </c>
      <c r="J196">
        <v>6792074</v>
      </c>
      <c r="K196">
        <v>2360944</v>
      </c>
      <c r="L196">
        <v>108200661</v>
      </c>
      <c r="M196">
        <v>0</v>
      </c>
      <c r="N196">
        <v>0</v>
      </c>
      <c r="O196">
        <v>0</v>
      </c>
      <c r="P196">
        <v>0</v>
      </c>
    </row>
    <row r="197" spans="1:16" x14ac:dyDescent="0.35">
      <c r="A197">
        <v>2020</v>
      </c>
      <c r="B197" t="s">
        <v>51</v>
      </c>
      <c r="C197">
        <v>9</v>
      </c>
      <c r="D197">
        <v>2</v>
      </c>
      <c r="E197">
        <v>191072</v>
      </c>
      <c r="F197">
        <v>8925956</v>
      </c>
      <c r="G197">
        <v>2336</v>
      </c>
      <c r="H197">
        <v>150180</v>
      </c>
      <c r="I197">
        <v>146124</v>
      </c>
      <c r="J197">
        <v>6938198</v>
      </c>
      <c r="K197">
        <v>2299719</v>
      </c>
      <c r="L197">
        <v>110500380</v>
      </c>
      <c r="M197">
        <v>0</v>
      </c>
      <c r="N197">
        <v>0</v>
      </c>
      <c r="O197">
        <v>0</v>
      </c>
      <c r="P197">
        <v>0</v>
      </c>
    </row>
    <row r="198" spans="1:16" x14ac:dyDescent="0.35">
      <c r="A198">
        <v>2020</v>
      </c>
      <c r="B198" t="s">
        <v>51</v>
      </c>
      <c r="C198">
        <v>9</v>
      </c>
      <c r="D198">
        <v>2</v>
      </c>
      <c r="E198">
        <v>193524</v>
      </c>
      <c r="F198">
        <v>9119480</v>
      </c>
      <c r="G198">
        <v>2426</v>
      </c>
      <c r="H198">
        <v>152606</v>
      </c>
      <c r="I198">
        <v>141808</v>
      </c>
      <c r="J198">
        <v>7080006</v>
      </c>
      <c r="K198">
        <v>2305022</v>
      </c>
      <c r="L198">
        <v>112805402</v>
      </c>
      <c r="M198">
        <v>0</v>
      </c>
      <c r="N198">
        <v>0</v>
      </c>
      <c r="O198">
        <v>0</v>
      </c>
      <c r="P198">
        <v>0</v>
      </c>
    </row>
    <row r="199" spans="1:16" x14ac:dyDescent="0.35">
      <c r="A199">
        <v>2020</v>
      </c>
      <c r="B199" t="s">
        <v>51</v>
      </c>
      <c r="C199">
        <v>9</v>
      </c>
      <c r="D199">
        <v>2</v>
      </c>
      <c r="E199">
        <v>195310</v>
      </c>
      <c r="F199">
        <v>9314790</v>
      </c>
      <c r="G199">
        <v>2404</v>
      </c>
      <c r="H199">
        <v>155010</v>
      </c>
      <c r="I199">
        <v>162912</v>
      </c>
      <c r="J199">
        <v>7242918</v>
      </c>
      <c r="K199">
        <v>2246284</v>
      </c>
      <c r="L199">
        <v>115051686</v>
      </c>
      <c r="M199">
        <v>0</v>
      </c>
      <c r="N199">
        <v>0</v>
      </c>
      <c r="O199">
        <v>0</v>
      </c>
      <c r="P199">
        <v>0</v>
      </c>
    </row>
    <row r="200" spans="1:16" x14ac:dyDescent="0.35">
      <c r="A200">
        <v>2020</v>
      </c>
      <c r="B200" t="s">
        <v>51</v>
      </c>
      <c r="C200">
        <v>9</v>
      </c>
      <c r="D200">
        <v>2</v>
      </c>
      <c r="E200">
        <v>188828</v>
      </c>
      <c r="F200">
        <v>9503618</v>
      </c>
      <c r="G200">
        <v>2222</v>
      </c>
      <c r="H200">
        <v>157232</v>
      </c>
      <c r="I200">
        <v>155724</v>
      </c>
      <c r="J200">
        <v>7398642</v>
      </c>
      <c r="K200">
        <v>2239245</v>
      </c>
      <c r="L200">
        <v>117290931</v>
      </c>
      <c r="M200">
        <v>0</v>
      </c>
      <c r="N200">
        <v>0</v>
      </c>
      <c r="O200">
        <v>0</v>
      </c>
      <c r="P200">
        <v>0</v>
      </c>
    </row>
    <row r="201" spans="1:16" x14ac:dyDescent="0.35">
      <c r="A201">
        <v>2020</v>
      </c>
      <c r="B201" t="s">
        <v>51</v>
      </c>
      <c r="C201">
        <v>9</v>
      </c>
      <c r="D201">
        <v>2</v>
      </c>
      <c r="E201">
        <v>186440</v>
      </c>
      <c r="F201">
        <v>9690058</v>
      </c>
      <c r="G201">
        <v>2280</v>
      </c>
      <c r="H201">
        <v>159512</v>
      </c>
      <c r="I201">
        <v>155496</v>
      </c>
      <c r="J201">
        <v>7554138</v>
      </c>
      <c r="K201">
        <v>2095080</v>
      </c>
      <c r="L201">
        <v>119386011</v>
      </c>
      <c r="M201">
        <v>0</v>
      </c>
      <c r="N201">
        <v>0</v>
      </c>
      <c r="O201">
        <v>0</v>
      </c>
      <c r="P201">
        <v>0</v>
      </c>
    </row>
    <row r="202" spans="1:16" x14ac:dyDescent="0.35">
      <c r="A202">
        <v>2020</v>
      </c>
      <c r="B202" t="s">
        <v>51</v>
      </c>
      <c r="C202">
        <v>9</v>
      </c>
      <c r="D202">
        <v>2</v>
      </c>
      <c r="E202">
        <v>163818</v>
      </c>
      <c r="F202">
        <v>9853876</v>
      </c>
      <c r="G202">
        <v>2108</v>
      </c>
      <c r="H202">
        <v>161620</v>
      </c>
      <c r="I202">
        <v>158416</v>
      </c>
      <c r="J202">
        <v>7712554</v>
      </c>
      <c r="K202">
        <v>2040693</v>
      </c>
      <c r="L202">
        <v>121426704</v>
      </c>
      <c r="M202">
        <v>0</v>
      </c>
      <c r="N202">
        <v>0</v>
      </c>
      <c r="O202">
        <v>0</v>
      </c>
      <c r="P202">
        <v>0</v>
      </c>
    </row>
    <row r="203" spans="1:16" x14ac:dyDescent="0.35">
      <c r="A203">
        <v>2020</v>
      </c>
      <c r="B203" t="s">
        <v>51</v>
      </c>
      <c r="C203">
        <v>9</v>
      </c>
      <c r="D203">
        <v>3</v>
      </c>
      <c r="E203">
        <v>182194</v>
      </c>
      <c r="F203">
        <v>10036070</v>
      </c>
      <c r="G203">
        <v>2562</v>
      </c>
      <c r="H203">
        <v>164182</v>
      </c>
      <c r="I203">
        <v>165708</v>
      </c>
      <c r="J203">
        <v>7878262</v>
      </c>
      <c r="K203">
        <v>2293208</v>
      </c>
      <c r="L203">
        <v>123719912</v>
      </c>
      <c r="M203">
        <v>0</v>
      </c>
      <c r="N203">
        <v>0</v>
      </c>
      <c r="O203">
        <v>0</v>
      </c>
      <c r="P203">
        <v>0</v>
      </c>
    </row>
    <row r="204" spans="1:16" x14ac:dyDescent="0.35">
      <c r="A204">
        <v>2020</v>
      </c>
      <c r="B204" t="s">
        <v>51</v>
      </c>
      <c r="C204">
        <v>9</v>
      </c>
      <c r="D204">
        <v>3</v>
      </c>
      <c r="E204">
        <v>195720</v>
      </c>
      <c r="F204">
        <v>10231790</v>
      </c>
      <c r="G204">
        <v>2280</v>
      </c>
      <c r="H204">
        <v>166462</v>
      </c>
      <c r="I204">
        <v>165848</v>
      </c>
      <c r="J204">
        <v>8044110</v>
      </c>
      <c r="K204">
        <v>2369168</v>
      </c>
      <c r="L204">
        <v>126089080</v>
      </c>
      <c r="M204">
        <v>0</v>
      </c>
      <c r="N204">
        <v>0</v>
      </c>
      <c r="O204">
        <v>0</v>
      </c>
      <c r="P204">
        <v>0</v>
      </c>
    </row>
    <row r="205" spans="1:16" x14ac:dyDescent="0.35">
      <c r="A205">
        <v>2020</v>
      </c>
      <c r="B205" t="s">
        <v>51</v>
      </c>
      <c r="C205">
        <v>9</v>
      </c>
      <c r="D205">
        <v>3</v>
      </c>
      <c r="E205">
        <v>193574</v>
      </c>
      <c r="F205">
        <v>10425364</v>
      </c>
      <c r="G205">
        <v>2350</v>
      </c>
      <c r="H205">
        <v>168812</v>
      </c>
      <c r="I205">
        <v>175576</v>
      </c>
      <c r="J205">
        <v>8219686</v>
      </c>
      <c r="K205">
        <v>2207808</v>
      </c>
      <c r="L205">
        <v>128296888</v>
      </c>
      <c r="M205">
        <v>0</v>
      </c>
      <c r="N205">
        <v>0</v>
      </c>
      <c r="O205">
        <v>0</v>
      </c>
      <c r="P205">
        <v>0</v>
      </c>
    </row>
    <row r="206" spans="1:16" x14ac:dyDescent="0.35">
      <c r="A206">
        <v>2020</v>
      </c>
      <c r="B206" t="s">
        <v>51</v>
      </c>
      <c r="C206">
        <v>9</v>
      </c>
      <c r="D206">
        <v>3</v>
      </c>
      <c r="E206">
        <v>185946</v>
      </c>
      <c r="F206">
        <v>10611310</v>
      </c>
      <c r="G206">
        <v>2442</v>
      </c>
      <c r="H206">
        <v>171254</v>
      </c>
      <c r="I206">
        <v>191030</v>
      </c>
      <c r="J206">
        <v>8410716</v>
      </c>
      <c r="K206">
        <v>2038126</v>
      </c>
      <c r="L206">
        <v>130335014</v>
      </c>
      <c r="M206">
        <v>0</v>
      </c>
      <c r="N206">
        <v>0</v>
      </c>
      <c r="O206">
        <v>0</v>
      </c>
      <c r="P206">
        <v>0</v>
      </c>
    </row>
    <row r="207" spans="1:16" x14ac:dyDescent="0.35">
      <c r="A207">
        <v>2020</v>
      </c>
      <c r="B207" t="s">
        <v>51</v>
      </c>
      <c r="C207">
        <v>9</v>
      </c>
      <c r="D207">
        <v>3</v>
      </c>
      <c r="E207">
        <v>185148</v>
      </c>
      <c r="F207">
        <v>10796458</v>
      </c>
      <c r="G207">
        <v>2298</v>
      </c>
      <c r="H207">
        <v>173552</v>
      </c>
      <c r="I207">
        <v>188778</v>
      </c>
      <c r="J207">
        <v>8599494</v>
      </c>
      <c r="K207">
        <v>2382864</v>
      </c>
      <c r="L207">
        <v>132717878</v>
      </c>
      <c r="M207">
        <v>0</v>
      </c>
      <c r="N207">
        <v>0</v>
      </c>
      <c r="O207">
        <v>0</v>
      </c>
      <c r="P207">
        <v>0</v>
      </c>
    </row>
    <row r="208" spans="1:16" x14ac:dyDescent="0.35">
      <c r="A208">
        <v>2020</v>
      </c>
      <c r="B208" t="s">
        <v>51</v>
      </c>
      <c r="C208">
        <v>9</v>
      </c>
      <c r="D208">
        <v>3</v>
      </c>
      <c r="E208">
        <v>174790</v>
      </c>
      <c r="F208">
        <v>10971248</v>
      </c>
      <c r="G208">
        <v>2270</v>
      </c>
      <c r="H208">
        <v>175822</v>
      </c>
      <c r="I208">
        <v>185852</v>
      </c>
      <c r="J208">
        <v>8785346</v>
      </c>
      <c r="K208">
        <v>1962658</v>
      </c>
      <c r="L208">
        <v>134680536</v>
      </c>
      <c r="M208">
        <v>0</v>
      </c>
      <c r="N208">
        <v>0</v>
      </c>
      <c r="O208">
        <v>0</v>
      </c>
      <c r="P208">
        <v>0</v>
      </c>
    </row>
    <row r="209" spans="1:16" x14ac:dyDescent="0.35">
      <c r="A209">
        <v>2020</v>
      </c>
      <c r="B209" t="s">
        <v>51</v>
      </c>
      <c r="C209">
        <v>9</v>
      </c>
      <c r="D209">
        <v>3</v>
      </c>
      <c r="E209">
        <v>148986</v>
      </c>
      <c r="F209">
        <v>11120234</v>
      </c>
      <c r="G209">
        <v>2112</v>
      </c>
      <c r="H209">
        <v>177934</v>
      </c>
      <c r="I209">
        <v>204150</v>
      </c>
      <c r="J209">
        <v>8989496</v>
      </c>
      <c r="K209">
        <v>1923803</v>
      </c>
      <c r="L209">
        <v>136604339</v>
      </c>
      <c r="M209">
        <v>0</v>
      </c>
      <c r="N209">
        <v>0</v>
      </c>
      <c r="O209">
        <v>0</v>
      </c>
      <c r="P209">
        <v>0</v>
      </c>
    </row>
    <row r="210" spans="1:16" x14ac:dyDescent="0.35">
      <c r="A210">
        <v>2020</v>
      </c>
      <c r="B210" t="s">
        <v>51</v>
      </c>
      <c r="C210">
        <v>9</v>
      </c>
      <c r="D210">
        <v>4</v>
      </c>
      <c r="E210">
        <v>166724</v>
      </c>
      <c r="F210">
        <v>11286958</v>
      </c>
      <c r="G210">
        <v>2170</v>
      </c>
      <c r="H210">
        <v>180104</v>
      </c>
      <c r="I210">
        <v>179314</v>
      </c>
      <c r="J210">
        <v>9168810</v>
      </c>
      <c r="K210">
        <v>2188114</v>
      </c>
      <c r="L210">
        <v>138792453</v>
      </c>
      <c r="M210">
        <v>0</v>
      </c>
      <c r="N210">
        <v>0</v>
      </c>
      <c r="O210">
        <v>0</v>
      </c>
      <c r="P210">
        <v>0</v>
      </c>
    </row>
    <row r="211" spans="1:16" x14ac:dyDescent="0.35">
      <c r="A211">
        <v>2020</v>
      </c>
      <c r="B211" t="s">
        <v>51</v>
      </c>
      <c r="C211">
        <v>9</v>
      </c>
      <c r="D211">
        <v>4</v>
      </c>
      <c r="E211">
        <v>173406</v>
      </c>
      <c r="F211">
        <v>11460364</v>
      </c>
      <c r="G211">
        <v>2246</v>
      </c>
      <c r="H211">
        <v>182350</v>
      </c>
      <c r="I211">
        <v>174918</v>
      </c>
      <c r="J211">
        <v>9343728</v>
      </c>
      <c r="K211">
        <v>2393047</v>
      </c>
      <c r="L211">
        <v>141185500</v>
      </c>
      <c r="M211">
        <v>0</v>
      </c>
      <c r="N211">
        <v>0</v>
      </c>
      <c r="O211">
        <v>0</v>
      </c>
      <c r="P211">
        <v>0</v>
      </c>
    </row>
    <row r="212" spans="1:16" x14ac:dyDescent="0.35">
      <c r="A212">
        <v>2020</v>
      </c>
      <c r="B212" t="s">
        <v>51</v>
      </c>
      <c r="C212">
        <v>9</v>
      </c>
      <c r="D212">
        <v>4</v>
      </c>
      <c r="E212">
        <v>171842</v>
      </c>
      <c r="F212">
        <v>11632206</v>
      </c>
      <c r="G212">
        <v>2288</v>
      </c>
      <c r="H212">
        <v>184638</v>
      </c>
      <c r="I212">
        <v>162284</v>
      </c>
      <c r="J212">
        <v>9506012</v>
      </c>
      <c r="K212">
        <v>2708146</v>
      </c>
      <c r="L212">
        <v>143893646</v>
      </c>
      <c r="M212">
        <v>0</v>
      </c>
      <c r="N212">
        <v>0</v>
      </c>
      <c r="O212">
        <v>0</v>
      </c>
      <c r="P212">
        <v>0</v>
      </c>
    </row>
    <row r="213" spans="1:16" x14ac:dyDescent="0.35">
      <c r="A213">
        <v>2020</v>
      </c>
      <c r="B213" t="s">
        <v>51</v>
      </c>
      <c r="C213">
        <v>9</v>
      </c>
      <c r="D213">
        <v>4</v>
      </c>
      <c r="E213">
        <v>171434</v>
      </c>
      <c r="F213">
        <v>11803640</v>
      </c>
      <c r="G213">
        <v>2186</v>
      </c>
      <c r="H213">
        <v>186824</v>
      </c>
      <c r="I213">
        <v>186662</v>
      </c>
      <c r="J213">
        <v>9692674</v>
      </c>
      <c r="K213">
        <v>2568006</v>
      </c>
      <c r="L213">
        <v>146461652</v>
      </c>
      <c r="M213">
        <v>0</v>
      </c>
      <c r="N213">
        <v>0</v>
      </c>
      <c r="O213">
        <v>0</v>
      </c>
      <c r="P213">
        <v>0</v>
      </c>
    </row>
    <row r="214" spans="1:16" x14ac:dyDescent="0.35">
      <c r="A214">
        <v>2020</v>
      </c>
      <c r="B214" t="s">
        <v>51</v>
      </c>
      <c r="C214">
        <v>9</v>
      </c>
      <c r="D214">
        <v>4</v>
      </c>
      <c r="E214">
        <v>177518</v>
      </c>
      <c r="F214">
        <v>11981158</v>
      </c>
      <c r="G214">
        <v>2248</v>
      </c>
      <c r="H214">
        <v>189072</v>
      </c>
      <c r="I214">
        <v>184730</v>
      </c>
      <c r="J214">
        <v>9877404</v>
      </c>
      <c r="K214">
        <v>2221576</v>
      </c>
      <c r="L214">
        <v>148683228</v>
      </c>
      <c r="M214">
        <v>0</v>
      </c>
      <c r="N214">
        <v>0</v>
      </c>
      <c r="O214">
        <v>0</v>
      </c>
      <c r="P214">
        <v>0</v>
      </c>
    </row>
    <row r="215" spans="1:16" x14ac:dyDescent="0.35">
      <c r="A215">
        <v>2020</v>
      </c>
      <c r="B215" t="s">
        <v>51</v>
      </c>
      <c r="C215">
        <v>9</v>
      </c>
      <c r="D215">
        <v>4</v>
      </c>
      <c r="E215">
        <v>165540</v>
      </c>
      <c r="F215">
        <v>12146698</v>
      </c>
      <c r="G215">
        <v>2080</v>
      </c>
      <c r="H215">
        <v>191152</v>
      </c>
      <c r="I215">
        <v>149382</v>
      </c>
      <c r="J215">
        <v>10026786</v>
      </c>
      <c r="K215">
        <v>1956156</v>
      </c>
      <c r="L215">
        <v>150639384</v>
      </c>
      <c r="M215">
        <v>0</v>
      </c>
      <c r="N215">
        <v>0</v>
      </c>
      <c r="O215">
        <v>0</v>
      </c>
      <c r="P215">
        <v>0</v>
      </c>
    </row>
    <row r="216" spans="1:16" x14ac:dyDescent="0.35">
      <c r="A216">
        <v>2020</v>
      </c>
      <c r="B216" t="s">
        <v>51</v>
      </c>
      <c r="C216">
        <v>9</v>
      </c>
      <c r="D216">
        <v>4</v>
      </c>
      <c r="E216">
        <v>139338</v>
      </c>
      <c r="F216">
        <v>12286036</v>
      </c>
      <c r="G216">
        <v>1550</v>
      </c>
      <c r="H216">
        <v>192702</v>
      </c>
      <c r="I216">
        <v>170396</v>
      </c>
      <c r="J216">
        <v>10197182</v>
      </c>
      <c r="K216">
        <v>2312203</v>
      </c>
      <c r="L216">
        <v>152951587</v>
      </c>
      <c r="M216">
        <v>0</v>
      </c>
      <c r="N216">
        <v>0</v>
      </c>
      <c r="O216">
        <v>0</v>
      </c>
      <c r="P216">
        <v>0</v>
      </c>
    </row>
    <row r="217" spans="1:16" x14ac:dyDescent="0.35">
      <c r="A217">
        <v>2020</v>
      </c>
      <c r="B217" t="s">
        <v>51</v>
      </c>
      <c r="C217">
        <v>9</v>
      </c>
      <c r="D217">
        <v>5</v>
      </c>
      <c r="E217">
        <v>161000</v>
      </c>
      <c r="F217">
        <v>12447036</v>
      </c>
      <c r="G217">
        <v>2356</v>
      </c>
      <c r="H217">
        <v>195058</v>
      </c>
      <c r="I217">
        <v>172300</v>
      </c>
      <c r="J217">
        <v>10369482</v>
      </c>
      <c r="K217">
        <v>2385933</v>
      </c>
      <c r="L217">
        <v>155337520</v>
      </c>
      <c r="M217">
        <v>0</v>
      </c>
      <c r="N217">
        <v>0</v>
      </c>
      <c r="O217">
        <v>0</v>
      </c>
      <c r="P217">
        <v>0</v>
      </c>
    </row>
    <row r="218" spans="1:16" x14ac:dyDescent="0.35">
      <c r="A218">
        <v>2020</v>
      </c>
      <c r="B218" t="s">
        <v>51</v>
      </c>
      <c r="C218">
        <v>9</v>
      </c>
      <c r="D218">
        <v>5</v>
      </c>
      <c r="E218">
        <v>173496</v>
      </c>
      <c r="F218">
        <v>12620532</v>
      </c>
      <c r="G218">
        <v>2358</v>
      </c>
      <c r="H218">
        <v>197416</v>
      </c>
      <c r="I218">
        <v>170548</v>
      </c>
      <c r="J218">
        <v>10540030</v>
      </c>
      <c r="K218">
        <v>2758124</v>
      </c>
      <c r="L218">
        <v>158095644</v>
      </c>
      <c r="M218">
        <v>0</v>
      </c>
      <c r="N218">
        <v>0</v>
      </c>
      <c r="O218">
        <v>0</v>
      </c>
      <c r="P218">
        <v>0</v>
      </c>
    </row>
    <row r="219" spans="1:16" x14ac:dyDescent="0.35">
      <c r="A219">
        <v>2020</v>
      </c>
      <c r="B219" t="s">
        <v>52</v>
      </c>
      <c r="C219">
        <v>10</v>
      </c>
      <c r="D219">
        <v>1</v>
      </c>
      <c r="E219">
        <v>163570</v>
      </c>
      <c r="F219">
        <v>12784102</v>
      </c>
      <c r="G219">
        <v>2198</v>
      </c>
      <c r="H219">
        <v>199614</v>
      </c>
      <c r="I219">
        <v>157462</v>
      </c>
      <c r="J219">
        <v>10697492</v>
      </c>
      <c r="K219">
        <v>2305856</v>
      </c>
      <c r="L219">
        <v>160401500</v>
      </c>
      <c r="M219">
        <v>0</v>
      </c>
      <c r="N219">
        <v>0</v>
      </c>
      <c r="O219">
        <v>0</v>
      </c>
      <c r="P219">
        <v>0</v>
      </c>
    </row>
    <row r="220" spans="1:16" x14ac:dyDescent="0.35">
      <c r="A220">
        <v>2020</v>
      </c>
      <c r="B220" t="s">
        <v>52</v>
      </c>
      <c r="C220">
        <v>10</v>
      </c>
      <c r="D220">
        <v>1</v>
      </c>
      <c r="E220">
        <v>159770</v>
      </c>
      <c r="F220">
        <v>12943872</v>
      </c>
      <c r="G220">
        <v>2136</v>
      </c>
      <c r="H220">
        <v>201750</v>
      </c>
      <c r="I220">
        <v>152680</v>
      </c>
      <c r="J220">
        <v>10850172</v>
      </c>
      <c r="K220">
        <v>2311147</v>
      </c>
      <c r="L220">
        <v>162712647</v>
      </c>
      <c r="M220">
        <v>0</v>
      </c>
      <c r="N220">
        <v>0</v>
      </c>
      <c r="O220">
        <v>0</v>
      </c>
      <c r="P220">
        <v>0</v>
      </c>
    </row>
    <row r="221" spans="1:16" x14ac:dyDescent="0.35">
      <c r="A221">
        <v>2020</v>
      </c>
      <c r="B221" t="s">
        <v>52</v>
      </c>
      <c r="C221">
        <v>10</v>
      </c>
      <c r="D221">
        <v>1</v>
      </c>
      <c r="E221">
        <v>150958</v>
      </c>
      <c r="F221">
        <v>13094830</v>
      </c>
      <c r="G221">
        <v>1874</v>
      </c>
      <c r="H221">
        <v>203624</v>
      </c>
      <c r="I221">
        <v>163310</v>
      </c>
      <c r="J221">
        <v>11013482</v>
      </c>
      <c r="K221">
        <v>2223859</v>
      </c>
      <c r="L221">
        <v>164936506</v>
      </c>
      <c r="M221">
        <v>0</v>
      </c>
      <c r="N221">
        <v>0</v>
      </c>
      <c r="O221">
        <v>0</v>
      </c>
      <c r="P221">
        <v>0</v>
      </c>
    </row>
    <row r="222" spans="1:16" x14ac:dyDescent="0.35">
      <c r="A222">
        <v>2020</v>
      </c>
      <c r="B222" t="s">
        <v>52</v>
      </c>
      <c r="C222">
        <v>10</v>
      </c>
      <c r="D222">
        <v>1</v>
      </c>
      <c r="E222">
        <v>149540</v>
      </c>
      <c r="F222">
        <v>13244370</v>
      </c>
      <c r="G222">
        <v>1806</v>
      </c>
      <c r="H222">
        <v>205430</v>
      </c>
      <c r="I222">
        <v>153430</v>
      </c>
      <c r="J222">
        <v>11166912</v>
      </c>
      <c r="K222">
        <v>2147263</v>
      </c>
      <c r="L222">
        <v>167083769</v>
      </c>
      <c r="M222">
        <v>0</v>
      </c>
      <c r="N222">
        <v>0</v>
      </c>
      <c r="O222">
        <v>0</v>
      </c>
      <c r="P222">
        <v>0</v>
      </c>
    </row>
    <row r="223" spans="1:16" x14ac:dyDescent="0.35">
      <c r="A223">
        <v>2020</v>
      </c>
      <c r="B223" t="s">
        <v>52</v>
      </c>
      <c r="C223">
        <v>10</v>
      </c>
      <c r="D223">
        <v>1</v>
      </c>
      <c r="E223">
        <v>120260</v>
      </c>
      <c r="F223">
        <v>13364630</v>
      </c>
      <c r="G223">
        <v>1772</v>
      </c>
      <c r="H223">
        <v>207202</v>
      </c>
      <c r="I223">
        <v>151714</v>
      </c>
      <c r="J223">
        <v>11318626</v>
      </c>
      <c r="K223">
        <v>2044472</v>
      </c>
      <c r="L223">
        <v>169128241</v>
      </c>
      <c r="M223">
        <v>0</v>
      </c>
      <c r="N223">
        <v>0</v>
      </c>
      <c r="O223">
        <v>0</v>
      </c>
      <c r="P223">
        <v>0</v>
      </c>
    </row>
    <row r="224" spans="1:16" x14ac:dyDescent="0.35">
      <c r="A224">
        <v>2020</v>
      </c>
      <c r="B224" t="s">
        <v>52</v>
      </c>
      <c r="C224">
        <v>10</v>
      </c>
      <c r="D224">
        <v>1</v>
      </c>
      <c r="E224">
        <v>143738</v>
      </c>
      <c r="F224">
        <v>13508368</v>
      </c>
      <c r="G224">
        <v>1980</v>
      </c>
      <c r="H224">
        <v>209182</v>
      </c>
      <c r="I224">
        <v>163890</v>
      </c>
      <c r="J224">
        <v>11482516</v>
      </c>
      <c r="K224">
        <v>2346738</v>
      </c>
      <c r="L224">
        <v>171474979</v>
      </c>
      <c r="M224">
        <v>0</v>
      </c>
      <c r="N224">
        <v>0</v>
      </c>
      <c r="O224">
        <v>0</v>
      </c>
      <c r="P224">
        <v>0</v>
      </c>
    </row>
    <row r="225" spans="1:16" x14ac:dyDescent="0.35">
      <c r="A225">
        <v>2020</v>
      </c>
      <c r="B225" t="s">
        <v>52</v>
      </c>
      <c r="C225">
        <v>10</v>
      </c>
      <c r="D225">
        <v>1</v>
      </c>
      <c r="E225">
        <v>157618</v>
      </c>
      <c r="F225">
        <v>13665986</v>
      </c>
      <c r="G225">
        <v>1926</v>
      </c>
      <c r="H225">
        <v>211108</v>
      </c>
      <c r="I225">
        <v>166420</v>
      </c>
      <c r="J225">
        <v>11648936</v>
      </c>
      <c r="K225">
        <v>2384716</v>
      </c>
      <c r="L225">
        <v>173859695</v>
      </c>
      <c r="M225">
        <v>0</v>
      </c>
      <c r="N225">
        <v>0</v>
      </c>
      <c r="O225">
        <v>0</v>
      </c>
      <c r="P225">
        <v>0</v>
      </c>
    </row>
    <row r="226" spans="1:16" x14ac:dyDescent="0.35">
      <c r="A226">
        <v>2020</v>
      </c>
      <c r="B226" t="s">
        <v>52</v>
      </c>
      <c r="C226">
        <v>10</v>
      </c>
      <c r="D226">
        <v>2</v>
      </c>
      <c r="E226">
        <v>141596</v>
      </c>
      <c r="F226">
        <v>13807582</v>
      </c>
      <c r="G226">
        <v>1934</v>
      </c>
      <c r="H226">
        <v>213042</v>
      </c>
      <c r="I226">
        <v>157490</v>
      </c>
      <c r="J226">
        <v>11806426</v>
      </c>
      <c r="K226">
        <v>2365563</v>
      </c>
      <c r="L226">
        <v>176225258</v>
      </c>
      <c r="M226">
        <v>0</v>
      </c>
      <c r="N226">
        <v>0</v>
      </c>
      <c r="O226">
        <v>0</v>
      </c>
      <c r="P226">
        <v>0</v>
      </c>
    </row>
    <row r="227" spans="1:16" x14ac:dyDescent="0.35">
      <c r="A227">
        <v>2020</v>
      </c>
      <c r="B227" t="s">
        <v>52</v>
      </c>
      <c r="C227">
        <v>10</v>
      </c>
      <c r="D227">
        <v>2</v>
      </c>
      <c r="E227">
        <v>146610</v>
      </c>
      <c r="F227">
        <v>13954192</v>
      </c>
      <c r="G227">
        <v>1858</v>
      </c>
      <c r="H227">
        <v>214900</v>
      </c>
      <c r="I227">
        <v>165256</v>
      </c>
      <c r="J227">
        <v>11971682</v>
      </c>
      <c r="K227">
        <v>2379025</v>
      </c>
      <c r="L227">
        <v>178604283</v>
      </c>
      <c r="M227">
        <v>0</v>
      </c>
      <c r="N227">
        <v>0</v>
      </c>
      <c r="O227">
        <v>0</v>
      </c>
      <c r="P227">
        <v>0</v>
      </c>
    </row>
    <row r="228" spans="1:16" x14ac:dyDescent="0.35">
      <c r="A228">
        <v>2020</v>
      </c>
      <c r="B228" t="s">
        <v>52</v>
      </c>
      <c r="C228">
        <v>10</v>
      </c>
      <c r="D228">
        <v>2</v>
      </c>
      <c r="E228">
        <v>148836</v>
      </c>
      <c r="F228">
        <v>14103028</v>
      </c>
      <c r="G228">
        <v>1842</v>
      </c>
      <c r="H228">
        <v>216742</v>
      </c>
      <c r="I228">
        <v>178048</v>
      </c>
      <c r="J228">
        <v>12149730</v>
      </c>
      <c r="K228">
        <v>2297584</v>
      </c>
      <c r="L228">
        <v>180901867</v>
      </c>
      <c r="M228">
        <v>0</v>
      </c>
      <c r="N228">
        <v>0</v>
      </c>
      <c r="O228">
        <v>0</v>
      </c>
      <c r="P228">
        <v>0</v>
      </c>
    </row>
    <row r="229" spans="1:16" x14ac:dyDescent="0.35">
      <c r="A229">
        <v>2020</v>
      </c>
      <c r="B229" t="s">
        <v>52</v>
      </c>
      <c r="C229">
        <v>10</v>
      </c>
      <c r="D229">
        <v>2</v>
      </c>
      <c r="E229">
        <v>135578</v>
      </c>
      <c r="F229">
        <v>14238606</v>
      </c>
      <c r="G229">
        <v>1626</v>
      </c>
      <c r="H229">
        <v>218368</v>
      </c>
      <c r="I229">
        <v>143130</v>
      </c>
      <c r="J229">
        <v>12292860</v>
      </c>
      <c r="K229">
        <v>2102667</v>
      </c>
      <c r="L229">
        <v>183004534</v>
      </c>
      <c r="M229">
        <v>0</v>
      </c>
      <c r="N229">
        <v>0</v>
      </c>
      <c r="O229">
        <v>0</v>
      </c>
      <c r="P229">
        <v>0</v>
      </c>
    </row>
    <row r="230" spans="1:16" x14ac:dyDescent="0.35">
      <c r="A230">
        <v>2020</v>
      </c>
      <c r="B230" t="s">
        <v>52</v>
      </c>
      <c r="C230">
        <v>10</v>
      </c>
      <c r="D230">
        <v>2</v>
      </c>
      <c r="E230">
        <v>108524</v>
      </c>
      <c r="F230">
        <v>14347130</v>
      </c>
      <c r="G230">
        <v>1420</v>
      </c>
      <c r="H230">
        <v>219788</v>
      </c>
      <c r="I230">
        <v>156730</v>
      </c>
      <c r="J230">
        <v>12449590</v>
      </c>
      <c r="K230">
        <v>2104207</v>
      </c>
      <c r="L230">
        <v>185108741</v>
      </c>
      <c r="M230">
        <v>0</v>
      </c>
      <c r="N230">
        <v>0</v>
      </c>
      <c r="O230">
        <v>0</v>
      </c>
      <c r="P230">
        <v>0</v>
      </c>
    </row>
    <row r="231" spans="1:16" x14ac:dyDescent="0.35">
      <c r="A231">
        <v>2020</v>
      </c>
      <c r="B231" t="s">
        <v>52</v>
      </c>
      <c r="C231">
        <v>10</v>
      </c>
      <c r="D231">
        <v>2</v>
      </c>
      <c r="E231">
        <v>127434</v>
      </c>
      <c r="F231">
        <v>14474564</v>
      </c>
      <c r="G231">
        <v>1454</v>
      </c>
      <c r="H231">
        <v>221242</v>
      </c>
      <c r="I231">
        <v>148158</v>
      </c>
      <c r="J231">
        <v>12597748</v>
      </c>
      <c r="K231">
        <v>2343245</v>
      </c>
      <c r="L231">
        <v>187451986</v>
      </c>
      <c r="M231">
        <v>0</v>
      </c>
      <c r="N231">
        <v>0</v>
      </c>
      <c r="O231">
        <v>0</v>
      </c>
      <c r="P231">
        <v>0</v>
      </c>
    </row>
    <row r="232" spans="1:16" x14ac:dyDescent="0.35">
      <c r="A232">
        <v>2020</v>
      </c>
      <c r="B232" t="s">
        <v>52</v>
      </c>
      <c r="C232">
        <v>10</v>
      </c>
      <c r="D232">
        <v>2</v>
      </c>
      <c r="E232">
        <v>135622</v>
      </c>
      <c r="F232">
        <v>14610186</v>
      </c>
      <c r="G232">
        <v>1380</v>
      </c>
      <c r="H232">
        <v>222622</v>
      </c>
      <c r="I232">
        <v>163164</v>
      </c>
      <c r="J232">
        <v>12760912</v>
      </c>
      <c r="K232">
        <v>2396607</v>
      </c>
      <c r="L232">
        <v>189848593</v>
      </c>
      <c r="M232">
        <v>0</v>
      </c>
      <c r="N232">
        <v>0</v>
      </c>
      <c r="O232">
        <v>0</v>
      </c>
      <c r="P232">
        <v>0</v>
      </c>
    </row>
    <row r="233" spans="1:16" x14ac:dyDescent="0.35">
      <c r="A233">
        <v>2020</v>
      </c>
      <c r="B233" t="s">
        <v>52</v>
      </c>
      <c r="C233">
        <v>10</v>
      </c>
      <c r="D233">
        <v>3</v>
      </c>
      <c r="E233">
        <v>126882</v>
      </c>
      <c r="F233">
        <v>14737068</v>
      </c>
      <c r="G233">
        <v>1764</v>
      </c>
      <c r="H233">
        <v>224386</v>
      </c>
      <c r="I233">
        <v>141584</v>
      </c>
      <c r="J233">
        <v>12902496</v>
      </c>
      <c r="K233">
        <v>2168358</v>
      </c>
      <c r="L233">
        <v>192016951</v>
      </c>
      <c r="M233">
        <v>0</v>
      </c>
      <c r="N233">
        <v>0</v>
      </c>
      <c r="O233">
        <v>0</v>
      </c>
      <c r="P233">
        <v>0</v>
      </c>
    </row>
    <row r="234" spans="1:16" x14ac:dyDescent="0.35">
      <c r="A234">
        <v>2020</v>
      </c>
      <c r="B234" t="s">
        <v>52</v>
      </c>
      <c r="C234">
        <v>10</v>
      </c>
      <c r="D234">
        <v>3</v>
      </c>
      <c r="E234">
        <v>124608</v>
      </c>
      <c r="F234">
        <v>14861676</v>
      </c>
      <c r="G234">
        <v>1680</v>
      </c>
      <c r="H234">
        <v>226066</v>
      </c>
      <c r="I234">
        <v>141136</v>
      </c>
      <c r="J234">
        <v>13043632</v>
      </c>
      <c r="K234">
        <v>2172078</v>
      </c>
      <c r="L234">
        <v>194189029</v>
      </c>
      <c r="M234">
        <v>0</v>
      </c>
      <c r="N234">
        <v>0</v>
      </c>
      <c r="O234">
        <v>0</v>
      </c>
      <c r="P234">
        <v>0</v>
      </c>
    </row>
    <row r="235" spans="1:16" x14ac:dyDescent="0.35">
      <c r="A235">
        <v>2020</v>
      </c>
      <c r="B235" t="s">
        <v>52</v>
      </c>
      <c r="C235">
        <v>10</v>
      </c>
      <c r="D235">
        <v>3</v>
      </c>
      <c r="E235">
        <v>123786</v>
      </c>
      <c r="F235">
        <v>14985462</v>
      </c>
      <c r="G235">
        <v>2064</v>
      </c>
      <c r="H235">
        <v>228130</v>
      </c>
      <c r="I235">
        <v>145166</v>
      </c>
      <c r="J235">
        <v>13188798</v>
      </c>
      <c r="K235">
        <v>2117397</v>
      </c>
      <c r="L235">
        <v>196306426</v>
      </c>
      <c r="M235">
        <v>0</v>
      </c>
      <c r="N235">
        <v>0</v>
      </c>
      <c r="O235">
        <v>0</v>
      </c>
      <c r="P235">
        <v>0</v>
      </c>
    </row>
    <row r="236" spans="1:16" x14ac:dyDescent="0.35">
      <c r="A236">
        <v>2020</v>
      </c>
      <c r="B236" t="s">
        <v>52</v>
      </c>
      <c r="C236">
        <v>10</v>
      </c>
      <c r="D236">
        <v>3</v>
      </c>
      <c r="E236">
        <v>113038</v>
      </c>
      <c r="F236">
        <v>15098500</v>
      </c>
      <c r="G236">
        <v>1164</v>
      </c>
      <c r="H236">
        <v>229294</v>
      </c>
      <c r="I236">
        <v>132836</v>
      </c>
      <c r="J236">
        <v>13321634</v>
      </c>
      <c r="K236">
        <v>1954413</v>
      </c>
      <c r="L236">
        <v>198260839</v>
      </c>
      <c r="M236">
        <v>0</v>
      </c>
      <c r="N236">
        <v>0</v>
      </c>
      <c r="O236">
        <v>0</v>
      </c>
      <c r="P236">
        <v>0</v>
      </c>
    </row>
    <row r="237" spans="1:16" x14ac:dyDescent="0.35">
      <c r="A237">
        <v>2020</v>
      </c>
      <c r="B237" t="s">
        <v>52</v>
      </c>
      <c r="C237">
        <v>10</v>
      </c>
      <c r="D237">
        <v>3</v>
      </c>
      <c r="E237">
        <v>91012</v>
      </c>
      <c r="F237">
        <v>15189512</v>
      </c>
      <c r="G237">
        <v>1178</v>
      </c>
      <c r="H237">
        <v>230472</v>
      </c>
      <c r="I237">
        <v>139600</v>
      </c>
      <c r="J237">
        <v>13461234</v>
      </c>
      <c r="K237">
        <v>1993644</v>
      </c>
      <c r="L237">
        <v>200254483</v>
      </c>
      <c r="M237">
        <v>0</v>
      </c>
      <c r="N237">
        <v>0</v>
      </c>
      <c r="O237">
        <v>0</v>
      </c>
      <c r="P237">
        <v>0</v>
      </c>
    </row>
    <row r="238" spans="1:16" x14ac:dyDescent="0.35">
      <c r="A238">
        <v>2020</v>
      </c>
      <c r="B238" t="s">
        <v>52</v>
      </c>
      <c r="C238">
        <v>10</v>
      </c>
      <c r="D238">
        <v>3</v>
      </c>
      <c r="E238">
        <v>108696</v>
      </c>
      <c r="F238">
        <v>15298208</v>
      </c>
      <c r="G238">
        <v>1428</v>
      </c>
      <c r="H238">
        <v>231900</v>
      </c>
      <c r="I238">
        <v>123656</v>
      </c>
      <c r="J238">
        <v>13584890</v>
      </c>
      <c r="K238">
        <v>2212563</v>
      </c>
      <c r="L238">
        <v>202467046</v>
      </c>
      <c r="M238">
        <v>0</v>
      </c>
      <c r="N238">
        <v>0</v>
      </c>
      <c r="O238">
        <v>0</v>
      </c>
      <c r="P238">
        <v>0</v>
      </c>
    </row>
    <row r="239" spans="1:16" x14ac:dyDescent="0.35">
      <c r="A239">
        <v>2020</v>
      </c>
      <c r="B239" t="s">
        <v>52</v>
      </c>
      <c r="C239">
        <v>10</v>
      </c>
      <c r="D239">
        <v>3</v>
      </c>
      <c r="E239">
        <v>112528</v>
      </c>
      <c r="F239">
        <v>15410736</v>
      </c>
      <c r="G239">
        <v>1402</v>
      </c>
      <c r="H239">
        <v>233302</v>
      </c>
      <c r="I239">
        <v>159122</v>
      </c>
      <c r="J239">
        <v>13744012</v>
      </c>
      <c r="K239">
        <v>2702058</v>
      </c>
      <c r="L239">
        <v>205169104</v>
      </c>
      <c r="M239">
        <v>0</v>
      </c>
      <c r="N239">
        <v>0</v>
      </c>
      <c r="O239">
        <v>0</v>
      </c>
      <c r="P239">
        <v>0</v>
      </c>
    </row>
    <row r="240" spans="1:16" x14ac:dyDescent="0.35">
      <c r="A240">
        <v>2020</v>
      </c>
      <c r="B240" t="s">
        <v>52</v>
      </c>
      <c r="C240">
        <v>10</v>
      </c>
      <c r="D240">
        <v>4</v>
      </c>
      <c r="E240">
        <v>108742</v>
      </c>
      <c r="F240">
        <v>15519478</v>
      </c>
      <c r="G240">
        <v>1372</v>
      </c>
      <c r="H240">
        <v>234674</v>
      </c>
      <c r="I240">
        <v>149138</v>
      </c>
      <c r="J240">
        <v>13893150</v>
      </c>
      <c r="K240">
        <v>2626437</v>
      </c>
      <c r="L240">
        <v>207795541</v>
      </c>
      <c r="M240">
        <v>0</v>
      </c>
      <c r="N240">
        <v>0</v>
      </c>
      <c r="O240">
        <v>0</v>
      </c>
      <c r="P240">
        <v>0</v>
      </c>
    </row>
    <row r="241" spans="1:16" x14ac:dyDescent="0.35">
      <c r="A241">
        <v>2020</v>
      </c>
      <c r="B241" t="s">
        <v>52</v>
      </c>
      <c r="C241">
        <v>10</v>
      </c>
      <c r="D241">
        <v>4</v>
      </c>
      <c r="E241">
        <v>107862</v>
      </c>
      <c r="F241">
        <v>15627340</v>
      </c>
      <c r="G241">
        <v>1310</v>
      </c>
      <c r="H241">
        <v>235984</v>
      </c>
      <c r="I241">
        <v>133988</v>
      </c>
      <c r="J241">
        <v>14027138</v>
      </c>
      <c r="K241">
        <v>2465554</v>
      </c>
      <c r="L241">
        <v>210261095</v>
      </c>
      <c r="M241">
        <v>0</v>
      </c>
      <c r="N241">
        <v>0</v>
      </c>
      <c r="O241">
        <v>0</v>
      </c>
      <c r="P241">
        <v>0</v>
      </c>
    </row>
    <row r="242" spans="1:16" x14ac:dyDescent="0.35">
      <c r="A242">
        <v>2020</v>
      </c>
      <c r="B242" t="s">
        <v>52</v>
      </c>
      <c r="C242">
        <v>10</v>
      </c>
      <c r="D242">
        <v>4</v>
      </c>
      <c r="E242">
        <v>100732</v>
      </c>
      <c r="F242">
        <v>15728072</v>
      </c>
      <c r="G242">
        <v>1156</v>
      </c>
      <c r="H242">
        <v>237140</v>
      </c>
      <c r="I242">
        <v>124540</v>
      </c>
      <c r="J242">
        <v>14151678</v>
      </c>
      <c r="K242">
        <v>2292866</v>
      </c>
      <c r="L242">
        <v>212553961</v>
      </c>
      <c r="M242">
        <v>0</v>
      </c>
      <c r="N242">
        <v>0</v>
      </c>
      <c r="O242">
        <v>0</v>
      </c>
      <c r="P242">
        <v>0</v>
      </c>
    </row>
    <row r="243" spans="1:16" x14ac:dyDescent="0.35">
      <c r="A243">
        <v>2020</v>
      </c>
      <c r="B243" t="s">
        <v>52</v>
      </c>
      <c r="C243">
        <v>10</v>
      </c>
      <c r="D243">
        <v>4</v>
      </c>
      <c r="E243">
        <v>91844</v>
      </c>
      <c r="F243">
        <v>15819916</v>
      </c>
      <c r="G243">
        <v>966</v>
      </c>
      <c r="H243">
        <v>238106</v>
      </c>
      <c r="I243">
        <v>118608</v>
      </c>
      <c r="J243">
        <v>14270286</v>
      </c>
      <c r="K243">
        <v>1944306</v>
      </c>
      <c r="L243">
        <v>214498267</v>
      </c>
      <c r="M243">
        <v>0</v>
      </c>
      <c r="N243">
        <v>0</v>
      </c>
      <c r="O243">
        <v>0</v>
      </c>
      <c r="P243">
        <v>0</v>
      </c>
    </row>
    <row r="244" spans="1:16" x14ac:dyDescent="0.35">
      <c r="A244">
        <v>2020</v>
      </c>
      <c r="B244" t="s">
        <v>52</v>
      </c>
      <c r="C244">
        <v>10</v>
      </c>
      <c r="D244">
        <v>4</v>
      </c>
      <c r="E244">
        <v>72208</v>
      </c>
      <c r="F244">
        <v>15892124</v>
      </c>
      <c r="G244">
        <v>982</v>
      </c>
      <c r="H244">
        <v>239088</v>
      </c>
      <c r="I244">
        <v>127746</v>
      </c>
      <c r="J244">
        <v>14398032</v>
      </c>
      <c r="K244">
        <v>1788912</v>
      </c>
      <c r="L244">
        <v>216287179</v>
      </c>
      <c r="M244">
        <v>0</v>
      </c>
      <c r="N244">
        <v>0</v>
      </c>
      <c r="O244">
        <v>0</v>
      </c>
      <c r="P244">
        <v>0</v>
      </c>
    </row>
    <row r="245" spans="1:16" x14ac:dyDescent="0.35">
      <c r="A245">
        <v>2020</v>
      </c>
      <c r="B245" t="s">
        <v>52</v>
      </c>
      <c r="C245">
        <v>10</v>
      </c>
      <c r="D245">
        <v>4</v>
      </c>
      <c r="E245">
        <v>86072</v>
      </c>
      <c r="F245">
        <v>15978196</v>
      </c>
      <c r="G245">
        <v>1022</v>
      </c>
      <c r="H245">
        <v>240110</v>
      </c>
      <c r="I245">
        <v>116858</v>
      </c>
      <c r="J245">
        <v>14514890</v>
      </c>
      <c r="K245">
        <v>2068378</v>
      </c>
      <c r="L245">
        <v>218355557</v>
      </c>
      <c r="M245">
        <v>0</v>
      </c>
      <c r="N245">
        <v>0</v>
      </c>
      <c r="O245">
        <v>0</v>
      </c>
      <c r="P245">
        <v>0</v>
      </c>
    </row>
    <row r="246" spans="1:16" x14ac:dyDescent="0.35">
      <c r="A246">
        <v>2020</v>
      </c>
      <c r="B246" t="s">
        <v>52</v>
      </c>
      <c r="C246">
        <v>10</v>
      </c>
      <c r="D246">
        <v>4</v>
      </c>
      <c r="E246">
        <v>100376</v>
      </c>
      <c r="F246">
        <v>16078572</v>
      </c>
      <c r="G246">
        <v>1030</v>
      </c>
      <c r="H246">
        <v>241140</v>
      </c>
      <c r="I246">
        <v>113188</v>
      </c>
      <c r="J246">
        <v>14628078</v>
      </c>
      <c r="K246">
        <v>2217895</v>
      </c>
      <c r="L246">
        <v>220573452</v>
      </c>
      <c r="M246">
        <v>0</v>
      </c>
      <c r="N246">
        <v>0</v>
      </c>
      <c r="O246">
        <v>0</v>
      </c>
      <c r="P246">
        <v>0</v>
      </c>
    </row>
    <row r="247" spans="1:16" x14ac:dyDescent="0.35">
      <c r="A247">
        <v>2020</v>
      </c>
      <c r="B247" t="s">
        <v>52</v>
      </c>
      <c r="C247">
        <v>10</v>
      </c>
      <c r="D247">
        <v>5</v>
      </c>
      <c r="E247">
        <v>97530</v>
      </c>
      <c r="F247">
        <v>16176102</v>
      </c>
      <c r="G247">
        <v>1124</v>
      </c>
      <c r="H247">
        <v>242264</v>
      </c>
      <c r="I247">
        <v>115734</v>
      </c>
      <c r="J247">
        <v>14743812</v>
      </c>
      <c r="K247">
        <v>2308243</v>
      </c>
      <c r="L247">
        <v>222881695</v>
      </c>
      <c r="M247">
        <v>0</v>
      </c>
      <c r="N247">
        <v>0</v>
      </c>
      <c r="O247">
        <v>0</v>
      </c>
      <c r="P247">
        <v>0</v>
      </c>
    </row>
    <row r="248" spans="1:16" x14ac:dyDescent="0.35">
      <c r="A248">
        <v>2020</v>
      </c>
      <c r="B248" t="s">
        <v>52</v>
      </c>
      <c r="C248">
        <v>10</v>
      </c>
      <c r="D248">
        <v>5</v>
      </c>
      <c r="E248">
        <v>96234</v>
      </c>
      <c r="F248">
        <v>16272336</v>
      </c>
      <c r="G248">
        <v>1100</v>
      </c>
      <c r="H248">
        <v>243364</v>
      </c>
      <c r="I248">
        <v>118010</v>
      </c>
      <c r="J248">
        <v>14861822</v>
      </c>
      <c r="K248">
        <v>2192863</v>
      </c>
      <c r="L248">
        <v>225074558</v>
      </c>
      <c r="M248">
        <v>0</v>
      </c>
      <c r="N248">
        <v>0</v>
      </c>
      <c r="O248">
        <v>0</v>
      </c>
      <c r="P248">
        <v>0</v>
      </c>
    </row>
    <row r="249" spans="1:16" x14ac:dyDescent="0.35">
      <c r="A249">
        <v>2020</v>
      </c>
      <c r="B249" t="s">
        <v>52</v>
      </c>
      <c r="C249">
        <v>10</v>
      </c>
      <c r="D249">
        <v>5</v>
      </c>
      <c r="E249">
        <v>94456</v>
      </c>
      <c r="F249">
        <v>16366792</v>
      </c>
      <c r="G249">
        <v>938</v>
      </c>
      <c r="H249">
        <v>244302</v>
      </c>
      <c r="I249">
        <v>117364</v>
      </c>
      <c r="J249">
        <v>14979186</v>
      </c>
      <c r="K249">
        <v>2263727</v>
      </c>
      <c r="L249">
        <v>227338285</v>
      </c>
      <c r="M249">
        <v>0</v>
      </c>
      <c r="N249">
        <v>0</v>
      </c>
      <c r="O249">
        <v>0</v>
      </c>
      <c r="P249">
        <v>0</v>
      </c>
    </row>
    <row r="250" spans="1:16" x14ac:dyDescent="0.35">
      <c r="A250">
        <v>2020</v>
      </c>
      <c r="B250" t="s">
        <v>53</v>
      </c>
      <c r="C250">
        <v>11</v>
      </c>
      <c r="D250">
        <v>1</v>
      </c>
      <c r="E250">
        <v>91856</v>
      </c>
      <c r="F250">
        <v>16458648</v>
      </c>
      <c r="G250">
        <v>982</v>
      </c>
      <c r="H250">
        <v>245284</v>
      </c>
      <c r="I250">
        <v>106624</v>
      </c>
      <c r="J250">
        <v>15085810</v>
      </c>
      <c r="K250">
        <v>1955682</v>
      </c>
      <c r="L250">
        <v>229293967</v>
      </c>
      <c r="M250">
        <v>0</v>
      </c>
      <c r="N250">
        <v>0</v>
      </c>
      <c r="O250">
        <v>0</v>
      </c>
      <c r="P250">
        <v>0</v>
      </c>
    </row>
    <row r="251" spans="1:16" x14ac:dyDescent="0.35">
      <c r="A251">
        <v>2020</v>
      </c>
      <c r="B251" t="s">
        <v>53</v>
      </c>
      <c r="C251">
        <v>11</v>
      </c>
      <c r="D251">
        <v>1</v>
      </c>
      <c r="E251">
        <v>75184</v>
      </c>
      <c r="F251">
        <v>16533832</v>
      </c>
      <c r="G251">
        <v>996</v>
      </c>
      <c r="H251">
        <v>246280</v>
      </c>
      <c r="I251">
        <v>117048</v>
      </c>
      <c r="J251">
        <v>15202858</v>
      </c>
      <c r="K251">
        <v>1978837</v>
      </c>
      <c r="L251">
        <v>231272804</v>
      </c>
      <c r="M251">
        <v>0</v>
      </c>
      <c r="N251">
        <v>0</v>
      </c>
      <c r="O251">
        <v>0</v>
      </c>
      <c r="P251">
        <v>0</v>
      </c>
    </row>
    <row r="252" spans="1:16" x14ac:dyDescent="0.35">
      <c r="A252">
        <v>2020</v>
      </c>
      <c r="B252" t="s">
        <v>53</v>
      </c>
      <c r="C252">
        <v>11</v>
      </c>
      <c r="D252">
        <v>1</v>
      </c>
      <c r="E252">
        <v>92054</v>
      </c>
      <c r="F252">
        <v>16625886</v>
      </c>
      <c r="G252">
        <v>1020</v>
      </c>
      <c r="H252">
        <v>247300</v>
      </c>
      <c r="I252">
        <v>106656</v>
      </c>
      <c r="J252">
        <v>15309514</v>
      </c>
      <c r="K252">
        <v>2358956</v>
      </c>
      <c r="L252">
        <v>233631760</v>
      </c>
      <c r="M252">
        <v>0</v>
      </c>
      <c r="N252">
        <v>0</v>
      </c>
      <c r="O252">
        <v>0</v>
      </c>
      <c r="P252">
        <v>0</v>
      </c>
    </row>
    <row r="253" spans="1:16" x14ac:dyDescent="0.35">
      <c r="A253">
        <v>2020</v>
      </c>
      <c r="B253" t="s">
        <v>53</v>
      </c>
      <c r="C253">
        <v>11</v>
      </c>
      <c r="D253">
        <v>1</v>
      </c>
      <c r="E253">
        <v>100930</v>
      </c>
      <c r="F253">
        <v>16726816</v>
      </c>
      <c r="G253">
        <v>1414</v>
      </c>
      <c r="H253">
        <v>248714</v>
      </c>
      <c r="I253">
        <v>111746</v>
      </c>
      <c r="J253">
        <v>15421260</v>
      </c>
      <c r="K253">
        <v>2371643</v>
      </c>
      <c r="L253">
        <v>236003403</v>
      </c>
      <c r="M253">
        <v>0</v>
      </c>
      <c r="N253">
        <v>0</v>
      </c>
      <c r="O253">
        <v>0</v>
      </c>
      <c r="P253">
        <v>0</v>
      </c>
    </row>
    <row r="254" spans="1:16" x14ac:dyDescent="0.35">
      <c r="A254">
        <v>2020</v>
      </c>
      <c r="B254" t="s">
        <v>53</v>
      </c>
      <c r="C254">
        <v>11</v>
      </c>
      <c r="D254">
        <v>1</v>
      </c>
      <c r="E254">
        <v>95256</v>
      </c>
      <c r="F254">
        <v>16822072</v>
      </c>
      <c r="G254">
        <v>1344</v>
      </c>
      <c r="H254">
        <v>250058</v>
      </c>
      <c r="I254">
        <v>108266</v>
      </c>
      <c r="J254">
        <v>15529526</v>
      </c>
      <c r="K254">
        <v>2386685</v>
      </c>
      <c r="L254">
        <v>238390088</v>
      </c>
      <c r="M254">
        <v>0</v>
      </c>
      <c r="N254">
        <v>0</v>
      </c>
      <c r="O254">
        <v>0</v>
      </c>
      <c r="P254">
        <v>0</v>
      </c>
    </row>
    <row r="255" spans="1:16" x14ac:dyDescent="0.35">
      <c r="A255">
        <v>2020</v>
      </c>
      <c r="B255" t="s">
        <v>53</v>
      </c>
      <c r="C255">
        <v>11</v>
      </c>
      <c r="D255">
        <v>1</v>
      </c>
      <c r="E255">
        <v>100718</v>
      </c>
      <c r="F255">
        <v>16922790</v>
      </c>
      <c r="G255">
        <v>1154</v>
      </c>
      <c r="H255">
        <v>251212</v>
      </c>
      <c r="I255">
        <v>107984</v>
      </c>
      <c r="J255">
        <v>15637510</v>
      </c>
      <c r="K255">
        <v>2311644</v>
      </c>
      <c r="L255">
        <v>240701732</v>
      </c>
      <c r="M255">
        <v>0</v>
      </c>
      <c r="N255">
        <v>0</v>
      </c>
      <c r="O255">
        <v>0</v>
      </c>
      <c r="P255">
        <v>0</v>
      </c>
    </row>
    <row r="256" spans="1:16" x14ac:dyDescent="0.35">
      <c r="A256">
        <v>2020</v>
      </c>
      <c r="B256" t="s">
        <v>53</v>
      </c>
      <c r="C256">
        <v>11</v>
      </c>
      <c r="D256">
        <v>1</v>
      </c>
      <c r="E256">
        <v>91622</v>
      </c>
      <c r="F256">
        <v>17014412</v>
      </c>
      <c r="G256">
        <v>1114</v>
      </c>
      <c r="H256">
        <v>252326</v>
      </c>
      <c r="I256">
        <v>97072</v>
      </c>
      <c r="J256">
        <v>15734582</v>
      </c>
      <c r="K256">
        <v>2356053</v>
      </c>
      <c r="L256">
        <v>243057785</v>
      </c>
      <c r="M256">
        <v>0</v>
      </c>
      <c r="N256">
        <v>0</v>
      </c>
      <c r="O256">
        <v>0</v>
      </c>
      <c r="P256">
        <v>0</v>
      </c>
    </row>
    <row r="257" spans="1:16" x14ac:dyDescent="0.35">
      <c r="A257">
        <v>2020</v>
      </c>
      <c r="B257" t="s">
        <v>53</v>
      </c>
      <c r="C257">
        <v>11</v>
      </c>
      <c r="D257">
        <v>2</v>
      </c>
      <c r="E257">
        <v>93414</v>
      </c>
      <c r="F257">
        <v>17107826</v>
      </c>
      <c r="G257">
        <v>980</v>
      </c>
      <c r="H257">
        <v>253306</v>
      </c>
      <c r="I257">
        <v>96930</v>
      </c>
      <c r="J257">
        <v>15831512</v>
      </c>
      <c r="K257">
        <v>1948083</v>
      </c>
      <c r="L257">
        <v>245005868</v>
      </c>
      <c r="M257">
        <v>0</v>
      </c>
      <c r="N257">
        <v>0</v>
      </c>
      <c r="O257">
        <v>0</v>
      </c>
      <c r="P257">
        <v>0</v>
      </c>
    </row>
    <row r="258" spans="1:16" x14ac:dyDescent="0.35">
      <c r="A258">
        <v>2020</v>
      </c>
      <c r="B258" t="s">
        <v>53</v>
      </c>
      <c r="C258">
        <v>11</v>
      </c>
      <c r="D258">
        <v>2</v>
      </c>
      <c r="E258">
        <v>74238</v>
      </c>
      <c r="F258">
        <v>17182064</v>
      </c>
      <c r="G258">
        <v>900</v>
      </c>
      <c r="H258">
        <v>254206</v>
      </c>
      <c r="I258">
        <v>82898</v>
      </c>
      <c r="J258">
        <v>15914410</v>
      </c>
      <c r="K258">
        <v>1990582</v>
      </c>
      <c r="L258">
        <v>246996450</v>
      </c>
      <c r="M258">
        <v>0</v>
      </c>
      <c r="N258">
        <v>0</v>
      </c>
      <c r="O258">
        <v>0</v>
      </c>
      <c r="P258">
        <v>0</v>
      </c>
    </row>
    <row r="259" spans="1:16" x14ac:dyDescent="0.35">
      <c r="A259">
        <v>2020</v>
      </c>
      <c r="B259" t="s">
        <v>53</v>
      </c>
      <c r="C259">
        <v>11</v>
      </c>
      <c r="D259">
        <v>2</v>
      </c>
      <c r="E259">
        <v>89448</v>
      </c>
      <c r="F259">
        <v>17271512</v>
      </c>
      <c r="G259">
        <v>1022</v>
      </c>
      <c r="H259">
        <v>255228</v>
      </c>
      <c r="I259">
        <v>109278</v>
      </c>
      <c r="J259">
        <v>16023688</v>
      </c>
      <c r="K259">
        <v>2278510</v>
      </c>
      <c r="L259">
        <v>249274960</v>
      </c>
      <c r="M259">
        <v>0</v>
      </c>
      <c r="N259">
        <v>0</v>
      </c>
      <c r="O259">
        <v>0</v>
      </c>
      <c r="P259">
        <v>0</v>
      </c>
    </row>
    <row r="260" spans="1:16" x14ac:dyDescent="0.35">
      <c r="A260">
        <v>2020</v>
      </c>
      <c r="B260" t="s">
        <v>53</v>
      </c>
      <c r="C260">
        <v>11</v>
      </c>
      <c r="D260">
        <v>2</v>
      </c>
      <c r="E260">
        <v>96570</v>
      </c>
      <c r="F260">
        <v>17368082</v>
      </c>
      <c r="G260">
        <v>1100</v>
      </c>
      <c r="H260">
        <v>256328</v>
      </c>
      <c r="I260">
        <v>105408</v>
      </c>
      <c r="J260">
        <v>16129096</v>
      </c>
      <c r="K260">
        <v>2357705</v>
      </c>
      <c r="L260">
        <v>251632665</v>
      </c>
      <c r="M260">
        <v>0</v>
      </c>
      <c r="N260">
        <v>0</v>
      </c>
      <c r="O260">
        <v>0</v>
      </c>
      <c r="P260">
        <v>0</v>
      </c>
    </row>
    <row r="261" spans="1:16" x14ac:dyDescent="0.35">
      <c r="A261">
        <v>2020</v>
      </c>
      <c r="B261" t="s">
        <v>53</v>
      </c>
      <c r="C261">
        <v>11</v>
      </c>
      <c r="D261">
        <v>2</v>
      </c>
      <c r="E261">
        <v>89168</v>
      </c>
      <c r="F261">
        <v>17457250</v>
      </c>
      <c r="G261">
        <v>1088</v>
      </c>
      <c r="H261">
        <v>257416</v>
      </c>
      <c r="I261">
        <v>98708</v>
      </c>
      <c r="J261">
        <v>16227804</v>
      </c>
      <c r="K261">
        <v>2298857</v>
      </c>
      <c r="L261">
        <v>253931522</v>
      </c>
      <c r="M261">
        <v>0</v>
      </c>
      <c r="N261">
        <v>0</v>
      </c>
      <c r="O261">
        <v>0</v>
      </c>
      <c r="P261">
        <v>0</v>
      </c>
    </row>
    <row r="262" spans="1:16" x14ac:dyDescent="0.35">
      <c r="A262">
        <v>2020</v>
      </c>
      <c r="B262" t="s">
        <v>53</v>
      </c>
      <c r="C262">
        <v>11</v>
      </c>
      <c r="D262">
        <v>2</v>
      </c>
      <c r="E262">
        <v>89240</v>
      </c>
      <c r="F262">
        <v>17546490</v>
      </c>
      <c r="G262">
        <v>1034</v>
      </c>
      <c r="H262">
        <v>258450</v>
      </c>
      <c r="I262">
        <v>95240</v>
      </c>
      <c r="J262">
        <v>16323044</v>
      </c>
      <c r="K262">
        <v>2083832</v>
      </c>
      <c r="L262">
        <v>256015354</v>
      </c>
      <c r="M262">
        <v>0</v>
      </c>
      <c r="N262">
        <v>0</v>
      </c>
      <c r="O262">
        <v>0</v>
      </c>
      <c r="P262">
        <v>0</v>
      </c>
    </row>
    <row r="263" spans="1:16" x14ac:dyDescent="0.35">
      <c r="A263">
        <v>2020</v>
      </c>
      <c r="B263" t="s">
        <v>53</v>
      </c>
      <c r="C263">
        <v>11</v>
      </c>
      <c r="D263">
        <v>2</v>
      </c>
      <c r="E263">
        <v>83384</v>
      </c>
      <c r="F263">
        <v>17629874</v>
      </c>
      <c r="G263">
        <v>900</v>
      </c>
      <c r="H263">
        <v>259350</v>
      </c>
      <c r="I263">
        <v>84634</v>
      </c>
      <c r="J263">
        <v>16407678</v>
      </c>
      <c r="K263">
        <v>1792071</v>
      </c>
      <c r="L263">
        <v>257807425</v>
      </c>
      <c r="M263">
        <v>0</v>
      </c>
      <c r="N263">
        <v>0</v>
      </c>
      <c r="O263">
        <v>0</v>
      </c>
      <c r="P263">
        <v>0</v>
      </c>
    </row>
    <row r="264" spans="1:16" x14ac:dyDescent="0.35">
      <c r="A264">
        <v>2020</v>
      </c>
      <c r="B264" t="s">
        <v>53</v>
      </c>
      <c r="C264">
        <v>11</v>
      </c>
      <c r="D264">
        <v>3</v>
      </c>
      <c r="E264">
        <v>61362</v>
      </c>
      <c r="F264">
        <v>17691236</v>
      </c>
      <c r="G264">
        <v>868</v>
      </c>
      <c r="H264">
        <v>260218</v>
      </c>
      <c r="I264">
        <v>88222</v>
      </c>
      <c r="J264">
        <v>16495900</v>
      </c>
      <c r="K264">
        <v>1578485</v>
      </c>
      <c r="L264">
        <v>259385910</v>
      </c>
      <c r="M264">
        <v>0</v>
      </c>
      <c r="N264">
        <v>0</v>
      </c>
      <c r="O264">
        <v>0</v>
      </c>
      <c r="P264">
        <v>0</v>
      </c>
    </row>
    <row r="265" spans="1:16" x14ac:dyDescent="0.35">
      <c r="A265">
        <v>2020</v>
      </c>
      <c r="B265" t="s">
        <v>53</v>
      </c>
      <c r="C265">
        <v>11</v>
      </c>
      <c r="D265">
        <v>3</v>
      </c>
      <c r="E265">
        <v>57218</v>
      </c>
      <c r="F265">
        <v>17748454</v>
      </c>
      <c r="G265">
        <v>902</v>
      </c>
      <c r="H265">
        <v>261120</v>
      </c>
      <c r="I265">
        <v>80784</v>
      </c>
      <c r="J265">
        <v>16576684</v>
      </c>
      <c r="K265">
        <v>1524699</v>
      </c>
      <c r="L265">
        <v>260910609</v>
      </c>
      <c r="M265">
        <v>0</v>
      </c>
      <c r="N265">
        <v>0</v>
      </c>
      <c r="O265">
        <v>0</v>
      </c>
      <c r="P265">
        <v>0</v>
      </c>
    </row>
    <row r="266" spans="1:16" x14ac:dyDescent="0.35">
      <c r="A266">
        <v>2020</v>
      </c>
      <c r="B266" t="s">
        <v>53</v>
      </c>
      <c r="C266">
        <v>11</v>
      </c>
      <c r="D266">
        <v>3</v>
      </c>
      <c r="E266">
        <v>77096</v>
      </c>
      <c r="F266">
        <v>17825550</v>
      </c>
      <c r="G266">
        <v>944</v>
      </c>
      <c r="H266">
        <v>262064</v>
      </c>
      <c r="I266">
        <v>89506</v>
      </c>
      <c r="J266">
        <v>16666190</v>
      </c>
      <c r="K266">
        <v>1953727</v>
      </c>
      <c r="L266">
        <v>262864336</v>
      </c>
      <c r="M266">
        <v>0</v>
      </c>
      <c r="N266">
        <v>0</v>
      </c>
      <c r="O266">
        <v>0</v>
      </c>
      <c r="P266">
        <v>0</v>
      </c>
    </row>
    <row r="267" spans="1:16" x14ac:dyDescent="0.35">
      <c r="A267">
        <v>2020</v>
      </c>
      <c r="B267" t="s">
        <v>53</v>
      </c>
      <c r="C267">
        <v>11</v>
      </c>
      <c r="D267">
        <v>3</v>
      </c>
      <c r="E267">
        <v>90732</v>
      </c>
      <c r="F267">
        <v>17916282</v>
      </c>
      <c r="G267">
        <v>1172</v>
      </c>
      <c r="H267">
        <v>263236</v>
      </c>
      <c r="I267">
        <v>97350</v>
      </c>
      <c r="J267">
        <v>16763540</v>
      </c>
      <c r="K267">
        <v>2076670</v>
      </c>
      <c r="L267">
        <v>264941006</v>
      </c>
      <c r="M267">
        <v>0</v>
      </c>
      <c r="N267">
        <v>0</v>
      </c>
      <c r="O267">
        <v>0</v>
      </c>
      <c r="P267">
        <v>0</v>
      </c>
    </row>
    <row r="268" spans="1:16" x14ac:dyDescent="0.35">
      <c r="A268">
        <v>2020</v>
      </c>
      <c r="B268" t="s">
        <v>53</v>
      </c>
      <c r="C268">
        <v>11</v>
      </c>
      <c r="D268">
        <v>3</v>
      </c>
      <c r="E268">
        <v>92370</v>
      </c>
      <c r="F268">
        <v>18008652</v>
      </c>
      <c r="G268">
        <v>1164</v>
      </c>
      <c r="H268">
        <v>264400</v>
      </c>
      <c r="I268">
        <v>90492</v>
      </c>
      <c r="J268">
        <v>16854032</v>
      </c>
      <c r="K268">
        <v>2241737</v>
      </c>
      <c r="L268">
        <v>267182743</v>
      </c>
      <c r="M268">
        <v>0</v>
      </c>
      <c r="N268">
        <v>0</v>
      </c>
      <c r="O268">
        <v>0</v>
      </c>
      <c r="P268">
        <v>0</v>
      </c>
    </row>
    <row r="269" spans="1:16" x14ac:dyDescent="0.35">
      <c r="A269">
        <v>2020</v>
      </c>
      <c r="B269" t="s">
        <v>53</v>
      </c>
      <c r="C269">
        <v>11</v>
      </c>
      <c r="D269">
        <v>3</v>
      </c>
      <c r="E269">
        <v>92566</v>
      </c>
      <c r="F269">
        <v>18101218</v>
      </c>
      <c r="G269">
        <v>1128</v>
      </c>
      <c r="H269">
        <v>265528</v>
      </c>
      <c r="I269">
        <v>97936</v>
      </c>
      <c r="J269">
        <v>16951968</v>
      </c>
      <c r="K269">
        <v>2220243</v>
      </c>
      <c r="L269">
        <v>269402986</v>
      </c>
      <c r="M269">
        <v>0</v>
      </c>
      <c r="N269">
        <v>0</v>
      </c>
      <c r="O269">
        <v>0</v>
      </c>
      <c r="P269">
        <v>0</v>
      </c>
    </row>
    <row r="270" spans="1:16" x14ac:dyDescent="0.35">
      <c r="A270">
        <v>2020</v>
      </c>
      <c r="B270" t="s">
        <v>53</v>
      </c>
      <c r="C270">
        <v>11</v>
      </c>
      <c r="D270">
        <v>3</v>
      </c>
      <c r="E270">
        <v>90602</v>
      </c>
      <c r="F270">
        <v>18191820</v>
      </c>
      <c r="G270">
        <v>998</v>
      </c>
      <c r="H270">
        <v>266526</v>
      </c>
      <c r="I270">
        <v>88110</v>
      </c>
      <c r="J270">
        <v>17040078</v>
      </c>
      <c r="K270">
        <v>2243541</v>
      </c>
      <c r="L270">
        <v>271646527</v>
      </c>
      <c r="M270">
        <v>0</v>
      </c>
      <c r="N270">
        <v>0</v>
      </c>
      <c r="O270">
        <v>0</v>
      </c>
      <c r="P270">
        <v>0</v>
      </c>
    </row>
    <row r="271" spans="1:16" x14ac:dyDescent="0.35">
      <c r="A271">
        <v>2020</v>
      </c>
      <c r="B271" t="s">
        <v>53</v>
      </c>
      <c r="C271">
        <v>11</v>
      </c>
      <c r="D271">
        <v>4</v>
      </c>
      <c r="E271">
        <v>88808</v>
      </c>
      <c r="F271">
        <v>18280628</v>
      </c>
      <c r="G271">
        <v>1020</v>
      </c>
      <c r="H271">
        <v>267546</v>
      </c>
      <c r="I271">
        <v>82810</v>
      </c>
      <c r="J271">
        <v>17122888</v>
      </c>
      <c r="K271">
        <v>1995016</v>
      </c>
      <c r="L271">
        <v>273641543</v>
      </c>
      <c r="M271">
        <v>0</v>
      </c>
      <c r="N271">
        <v>0</v>
      </c>
      <c r="O271">
        <v>0</v>
      </c>
      <c r="P271">
        <v>0</v>
      </c>
    </row>
    <row r="272" spans="1:16" x14ac:dyDescent="0.35">
      <c r="A272">
        <v>2020</v>
      </c>
      <c r="B272" t="s">
        <v>53</v>
      </c>
      <c r="C272">
        <v>11</v>
      </c>
      <c r="D272">
        <v>4</v>
      </c>
      <c r="E272">
        <v>74882</v>
      </c>
      <c r="F272">
        <v>18355510</v>
      </c>
      <c r="G272">
        <v>962</v>
      </c>
      <c r="H272">
        <v>268508</v>
      </c>
      <c r="I272">
        <v>84390</v>
      </c>
      <c r="J272">
        <v>17207278</v>
      </c>
      <c r="K272">
        <v>2071110</v>
      </c>
      <c r="L272">
        <v>275712653</v>
      </c>
      <c r="M272">
        <v>0</v>
      </c>
      <c r="N272">
        <v>0</v>
      </c>
      <c r="O272">
        <v>0</v>
      </c>
      <c r="P272">
        <v>0</v>
      </c>
    </row>
    <row r="273" spans="1:16" x14ac:dyDescent="0.35">
      <c r="A273">
        <v>2020</v>
      </c>
      <c r="B273" t="s">
        <v>53</v>
      </c>
      <c r="C273">
        <v>11</v>
      </c>
      <c r="D273">
        <v>4</v>
      </c>
      <c r="E273">
        <v>88490</v>
      </c>
      <c r="F273">
        <v>18444000</v>
      </c>
      <c r="G273">
        <v>978</v>
      </c>
      <c r="H273">
        <v>269486</v>
      </c>
      <c r="I273">
        <v>75530</v>
      </c>
      <c r="J273">
        <v>17282808</v>
      </c>
      <c r="K273">
        <v>2389032</v>
      </c>
      <c r="L273">
        <v>278101685</v>
      </c>
      <c r="M273">
        <v>0</v>
      </c>
      <c r="N273">
        <v>0</v>
      </c>
      <c r="O273">
        <v>0</v>
      </c>
      <c r="P273">
        <v>0</v>
      </c>
    </row>
    <row r="274" spans="1:16" x14ac:dyDescent="0.35">
      <c r="A274">
        <v>2020</v>
      </c>
      <c r="B274" t="s">
        <v>53</v>
      </c>
      <c r="C274">
        <v>11</v>
      </c>
      <c r="D274">
        <v>4</v>
      </c>
      <c r="E274">
        <v>89398</v>
      </c>
      <c r="F274">
        <v>18533398</v>
      </c>
      <c r="G274">
        <v>1036</v>
      </c>
      <c r="H274">
        <v>270522</v>
      </c>
      <c r="I274">
        <v>73164</v>
      </c>
      <c r="J274">
        <v>17355972</v>
      </c>
      <c r="K274">
        <v>2363033</v>
      </c>
      <c r="L274">
        <v>280464718</v>
      </c>
      <c r="M274">
        <v>0</v>
      </c>
      <c r="N274">
        <v>0</v>
      </c>
      <c r="O274">
        <v>0</v>
      </c>
      <c r="P274">
        <v>0</v>
      </c>
    </row>
    <row r="275" spans="1:16" x14ac:dyDescent="0.35">
      <c r="A275">
        <v>2020</v>
      </c>
      <c r="B275" t="s">
        <v>53</v>
      </c>
      <c r="C275">
        <v>11</v>
      </c>
      <c r="D275">
        <v>4</v>
      </c>
      <c r="E275">
        <v>86348</v>
      </c>
      <c r="F275">
        <v>18619746</v>
      </c>
      <c r="G275">
        <v>982</v>
      </c>
      <c r="H275">
        <v>271504</v>
      </c>
      <c r="I275">
        <v>79446</v>
      </c>
      <c r="J275">
        <v>17435418</v>
      </c>
      <c r="K275">
        <v>2385565</v>
      </c>
      <c r="L275">
        <v>282850283</v>
      </c>
      <c r="M275">
        <v>0</v>
      </c>
      <c r="N275">
        <v>0</v>
      </c>
      <c r="O275">
        <v>0</v>
      </c>
      <c r="P275">
        <v>0</v>
      </c>
    </row>
    <row r="276" spans="1:16" x14ac:dyDescent="0.35">
      <c r="A276">
        <v>2020</v>
      </c>
      <c r="B276" t="s">
        <v>53</v>
      </c>
      <c r="C276">
        <v>11</v>
      </c>
      <c r="D276">
        <v>4</v>
      </c>
      <c r="E276">
        <v>82706</v>
      </c>
      <c r="F276">
        <v>18702452</v>
      </c>
      <c r="G276">
        <v>972</v>
      </c>
      <c r="H276">
        <v>272476</v>
      </c>
      <c r="I276">
        <v>82354</v>
      </c>
      <c r="J276">
        <v>17517772</v>
      </c>
      <c r="K276">
        <v>2385560</v>
      </c>
      <c r="L276">
        <v>285235843</v>
      </c>
      <c r="M276">
        <v>0</v>
      </c>
      <c r="N276">
        <v>0</v>
      </c>
      <c r="O276">
        <v>0</v>
      </c>
      <c r="P276">
        <v>0</v>
      </c>
    </row>
    <row r="277" spans="1:16" x14ac:dyDescent="0.35">
      <c r="A277">
        <v>2020</v>
      </c>
      <c r="B277" t="s">
        <v>53</v>
      </c>
      <c r="C277">
        <v>11</v>
      </c>
      <c r="D277">
        <v>4</v>
      </c>
      <c r="E277">
        <v>83630</v>
      </c>
      <c r="F277">
        <v>18786082</v>
      </c>
      <c r="G277">
        <v>990</v>
      </c>
      <c r="H277">
        <v>273466</v>
      </c>
      <c r="I277">
        <v>84550</v>
      </c>
      <c r="J277">
        <v>17602322</v>
      </c>
      <c r="K277">
        <v>2524727</v>
      </c>
      <c r="L277">
        <v>287760570</v>
      </c>
      <c r="M277">
        <v>0</v>
      </c>
      <c r="N277">
        <v>0</v>
      </c>
      <c r="O277">
        <v>0</v>
      </c>
      <c r="P277">
        <v>0</v>
      </c>
    </row>
    <row r="278" spans="1:16" x14ac:dyDescent="0.35">
      <c r="A278">
        <v>2020</v>
      </c>
      <c r="B278" t="s">
        <v>53</v>
      </c>
      <c r="C278">
        <v>11</v>
      </c>
      <c r="D278">
        <v>5</v>
      </c>
      <c r="E278">
        <v>78072</v>
      </c>
      <c r="F278">
        <v>18864154</v>
      </c>
      <c r="G278">
        <v>888</v>
      </c>
      <c r="H278">
        <v>274354</v>
      </c>
      <c r="I278">
        <v>90304</v>
      </c>
      <c r="J278">
        <v>17692626</v>
      </c>
      <c r="K278">
        <v>2222616</v>
      </c>
      <c r="L278">
        <v>289983186</v>
      </c>
      <c r="M278">
        <v>0</v>
      </c>
      <c r="N278">
        <v>0</v>
      </c>
      <c r="O278">
        <v>0</v>
      </c>
      <c r="P278">
        <v>0</v>
      </c>
    </row>
    <row r="279" spans="1:16" x14ac:dyDescent="0.35">
      <c r="A279">
        <v>2020</v>
      </c>
      <c r="B279" t="s">
        <v>53</v>
      </c>
      <c r="C279">
        <v>11</v>
      </c>
      <c r="D279">
        <v>5</v>
      </c>
      <c r="E279">
        <v>62358</v>
      </c>
      <c r="F279">
        <v>18926512</v>
      </c>
      <c r="G279">
        <v>964</v>
      </c>
      <c r="H279">
        <v>275318</v>
      </c>
      <c r="I279">
        <v>84564</v>
      </c>
      <c r="J279">
        <v>17777190</v>
      </c>
      <c r="K279">
        <v>1969426</v>
      </c>
      <c r="L279">
        <v>291952612</v>
      </c>
      <c r="M279">
        <v>0</v>
      </c>
      <c r="N279">
        <v>0</v>
      </c>
      <c r="O279">
        <v>0</v>
      </c>
      <c r="P279">
        <v>0</v>
      </c>
    </row>
    <row r="280" spans="1:16" x14ac:dyDescent="0.35">
      <c r="A280">
        <v>2020</v>
      </c>
      <c r="B280" t="s">
        <v>54</v>
      </c>
      <c r="C280">
        <v>12</v>
      </c>
      <c r="D280">
        <v>1</v>
      </c>
      <c r="E280">
        <v>72948</v>
      </c>
      <c r="F280">
        <v>18999460</v>
      </c>
      <c r="G280">
        <v>1002</v>
      </c>
      <c r="H280">
        <v>276320</v>
      </c>
      <c r="I280">
        <v>86416</v>
      </c>
      <c r="J280">
        <v>17863606</v>
      </c>
      <c r="K280">
        <v>2210040</v>
      </c>
      <c r="L280">
        <v>294162652</v>
      </c>
      <c r="M280">
        <v>0</v>
      </c>
      <c r="N280">
        <v>0</v>
      </c>
      <c r="O280">
        <v>0</v>
      </c>
      <c r="P280">
        <v>0</v>
      </c>
    </row>
    <row r="281" spans="1:16" x14ac:dyDescent="0.35">
      <c r="A281">
        <v>2020</v>
      </c>
      <c r="B281" t="s">
        <v>54</v>
      </c>
      <c r="C281">
        <v>12</v>
      </c>
      <c r="D281">
        <v>1</v>
      </c>
      <c r="E281">
        <v>71012</v>
      </c>
      <c r="F281">
        <v>19070472</v>
      </c>
      <c r="G281">
        <v>1052</v>
      </c>
      <c r="H281">
        <v>277372</v>
      </c>
      <c r="I281">
        <v>81816</v>
      </c>
      <c r="J281">
        <v>17945422</v>
      </c>
      <c r="K281">
        <v>2305723</v>
      </c>
      <c r="L281">
        <v>296468375</v>
      </c>
      <c r="M281">
        <v>0</v>
      </c>
      <c r="N281">
        <v>0</v>
      </c>
      <c r="O281">
        <v>0</v>
      </c>
      <c r="P281">
        <v>0</v>
      </c>
    </row>
    <row r="282" spans="1:16" x14ac:dyDescent="0.35">
      <c r="A282">
        <v>2020</v>
      </c>
      <c r="B282" t="s">
        <v>54</v>
      </c>
      <c r="C282">
        <v>12</v>
      </c>
      <c r="D282">
        <v>1</v>
      </c>
      <c r="E282">
        <v>73148</v>
      </c>
      <c r="F282">
        <v>19143620</v>
      </c>
      <c r="G282">
        <v>1082</v>
      </c>
      <c r="H282">
        <v>278454</v>
      </c>
      <c r="I282">
        <v>85982</v>
      </c>
      <c r="J282">
        <v>18031404</v>
      </c>
      <c r="K282">
        <v>2426602</v>
      </c>
      <c r="L282">
        <v>298894977</v>
      </c>
      <c r="M282">
        <v>0</v>
      </c>
      <c r="N282">
        <v>0</v>
      </c>
      <c r="O282">
        <v>0</v>
      </c>
      <c r="P282">
        <v>0</v>
      </c>
    </row>
    <row r="283" spans="1:16" x14ac:dyDescent="0.35">
      <c r="A283">
        <v>2020</v>
      </c>
      <c r="B283" t="s">
        <v>54</v>
      </c>
      <c r="C283">
        <v>12</v>
      </c>
      <c r="D283">
        <v>1</v>
      </c>
      <c r="E283">
        <v>73422</v>
      </c>
      <c r="F283">
        <v>19217042</v>
      </c>
      <c r="G283">
        <v>1022</v>
      </c>
      <c r="H283">
        <v>279476</v>
      </c>
      <c r="I283">
        <v>84718</v>
      </c>
      <c r="J283">
        <v>18116122</v>
      </c>
      <c r="K283">
        <v>2405677</v>
      </c>
      <c r="L283">
        <v>301300654</v>
      </c>
      <c r="M283">
        <v>0</v>
      </c>
      <c r="N283">
        <v>0</v>
      </c>
      <c r="O283">
        <v>0</v>
      </c>
      <c r="P283">
        <v>0</v>
      </c>
    </row>
    <row r="284" spans="1:16" x14ac:dyDescent="0.35">
      <c r="A284">
        <v>2020</v>
      </c>
      <c r="B284" t="s">
        <v>54</v>
      </c>
      <c r="C284">
        <v>12</v>
      </c>
      <c r="D284">
        <v>1</v>
      </c>
      <c r="E284">
        <v>72020</v>
      </c>
      <c r="F284">
        <v>19289062</v>
      </c>
      <c r="G284">
        <v>964</v>
      </c>
      <c r="H284">
        <v>280440</v>
      </c>
      <c r="I284">
        <v>83770</v>
      </c>
      <c r="J284">
        <v>18199892</v>
      </c>
      <c r="K284">
        <v>2344038</v>
      </c>
      <c r="L284">
        <v>303644692</v>
      </c>
      <c r="M284">
        <v>0</v>
      </c>
      <c r="N284">
        <v>0</v>
      </c>
      <c r="O284">
        <v>0</v>
      </c>
      <c r="P284">
        <v>0</v>
      </c>
    </row>
    <row r="285" spans="1:16" x14ac:dyDescent="0.35">
      <c r="A285">
        <v>2020</v>
      </c>
      <c r="B285" t="s">
        <v>54</v>
      </c>
      <c r="C285">
        <v>12</v>
      </c>
      <c r="D285">
        <v>1</v>
      </c>
      <c r="E285">
        <v>66356</v>
      </c>
      <c r="F285">
        <v>19355418</v>
      </c>
      <c r="G285">
        <v>780</v>
      </c>
      <c r="H285">
        <v>281220</v>
      </c>
      <c r="I285">
        <v>78156</v>
      </c>
      <c r="J285">
        <v>18278048</v>
      </c>
      <c r="K285">
        <v>1985312</v>
      </c>
      <c r="L285">
        <v>305630004</v>
      </c>
      <c r="M285">
        <v>0</v>
      </c>
      <c r="N285">
        <v>0</v>
      </c>
      <c r="O285">
        <v>0</v>
      </c>
      <c r="P285">
        <v>0</v>
      </c>
    </row>
    <row r="286" spans="1:16" x14ac:dyDescent="0.35">
      <c r="A286">
        <v>2020</v>
      </c>
      <c r="B286" t="s">
        <v>54</v>
      </c>
      <c r="C286">
        <v>12</v>
      </c>
      <c r="D286">
        <v>1</v>
      </c>
      <c r="E286">
        <v>52454</v>
      </c>
      <c r="F286">
        <v>19407872</v>
      </c>
      <c r="G286">
        <v>772</v>
      </c>
      <c r="H286">
        <v>281992</v>
      </c>
      <c r="I286">
        <v>78586</v>
      </c>
      <c r="J286">
        <v>18356634</v>
      </c>
      <c r="K286">
        <v>1984600</v>
      </c>
      <c r="L286">
        <v>307614604</v>
      </c>
      <c r="M286">
        <v>0</v>
      </c>
      <c r="N286">
        <v>0</v>
      </c>
      <c r="O286">
        <v>0</v>
      </c>
      <c r="P286">
        <v>0</v>
      </c>
    </row>
    <row r="287" spans="1:16" x14ac:dyDescent="0.35">
      <c r="A287">
        <v>2020</v>
      </c>
      <c r="B287" t="s">
        <v>54</v>
      </c>
      <c r="C287">
        <v>12</v>
      </c>
      <c r="D287">
        <v>2</v>
      </c>
      <c r="E287">
        <v>64166</v>
      </c>
      <c r="F287">
        <v>19472038</v>
      </c>
      <c r="G287">
        <v>804</v>
      </c>
      <c r="H287">
        <v>282796</v>
      </c>
      <c r="I287">
        <v>73166</v>
      </c>
      <c r="J287">
        <v>18429800</v>
      </c>
      <c r="K287">
        <v>2192394</v>
      </c>
      <c r="L287">
        <v>309806998</v>
      </c>
      <c r="M287">
        <v>0</v>
      </c>
      <c r="N287">
        <v>0</v>
      </c>
      <c r="O287">
        <v>0</v>
      </c>
      <c r="P287">
        <v>0</v>
      </c>
    </row>
    <row r="288" spans="1:16" x14ac:dyDescent="0.35">
      <c r="A288">
        <v>2020</v>
      </c>
      <c r="B288" t="s">
        <v>54</v>
      </c>
      <c r="C288">
        <v>12</v>
      </c>
      <c r="D288">
        <v>2</v>
      </c>
      <c r="E288">
        <v>63274</v>
      </c>
      <c r="F288">
        <v>19535312</v>
      </c>
      <c r="G288">
        <v>826</v>
      </c>
      <c r="H288">
        <v>283622</v>
      </c>
      <c r="I288">
        <v>75386</v>
      </c>
      <c r="J288">
        <v>18505186</v>
      </c>
      <c r="K288">
        <v>2063530</v>
      </c>
      <c r="L288">
        <v>311870528</v>
      </c>
      <c r="M288">
        <v>0</v>
      </c>
      <c r="N288">
        <v>0</v>
      </c>
      <c r="O288">
        <v>0</v>
      </c>
      <c r="P288">
        <v>0</v>
      </c>
    </row>
    <row r="289" spans="1:16" x14ac:dyDescent="0.35">
      <c r="A289">
        <v>2020</v>
      </c>
      <c r="B289" t="s">
        <v>54</v>
      </c>
      <c r="C289">
        <v>12</v>
      </c>
      <c r="D289">
        <v>2</v>
      </c>
      <c r="E289">
        <v>58822</v>
      </c>
      <c r="F289">
        <v>19594134</v>
      </c>
      <c r="G289">
        <v>822</v>
      </c>
      <c r="H289">
        <v>284444</v>
      </c>
      <c r="I289">
        <v>75414</v>
      </c>
      <c r="J289">
        <v>18580600</v>
      </c>
      <c r="K289">
        <v>2003523</v>
      </c>
      <c r="L289">
        <v>313874051</v>
      </c>
      <c r="M289">
        <v>0</v>
      </c>
      <c r="N289">
        <v>0</v>
      </c>
      <c r="O289">
        <v>0</v>
      </c>
      <c r="P289">
        <v>0</v>
      </c>
    </row>
    <row r="290" spans="1:16" x14ac:dyDescent="0.35">
      <c r="A290">
        <v>2020</v>
      </c>
      <c r="B290" t="s">
        <v>54</v>
      </c>
      <c r="C290">
        <v>12</v>
      </c>
      <c r="D290">
        <v>2</v>
      </c>
      <c r="E290">
        <v>59922</v>
      </c>
      <c r="F290">
        <v>19654056</v>
      </c>
      <c r="G290">
        <v>884</v>
      </c>
      <c r="H290">
        <v>285328</v>
      </c>
      <c r="I290">
        <v>66984</v>
      </c>
      <c r="J290">
        <v>18647584</v>
      </c>
      <c r="K290">
        <v>2231536</v>
      </c>
      <c r="L290">
        <v>316105587</v>
      </c>
      <c r="M290">
        <v>0</v>
      </c>
      <c r="N290">
        <v>0</v>
      </c>
      <c r="O290">
        <v>0</v>
      </c>
      <c r="P290">
        <v>0</v>
      </c>
    </row>
    <row r="291" spans="1:16" x14ac:dyDescent="0.35">
      <c r="A291">
        <v>2020</v>
      </c>
      <c r="B291" t="s">
        <v>54</v>
      </c>
      <c r="C291">
        <v>12</v>
      </c>
      <c r="D291">
        <v>2</v>
      </c>
      <c r="E291">
        <v>60708</v>
      </c>
      <c r="F291">
        <v>19714764</v>
      </c>
      <c r="G291">
        <v>782</v>
      </c>
      <c r="H291">
        <v>286110</v>
      </c>
      <c r="I291">
        <v>66174</v>
      </c>
      <c r="J291">
        <v>18713758</v>
      </c>
      <c r="K291">
        <v>2113802</v>
      </c>
      <c r="L291">
        <v>318219389</v>
      </c>
      <c r="M291">
        <v>0</v>
      </c>
      <c r="N291">
        <v>0</v>
      </c>
      <c r="O291">
        <v>0</v>
      </c>
      <c r="P291">
        <v>0</v>
      </c>
    </row>
    <row r="292" spans="1:16" x14ac:dyDescent="0.35">
      <c r="A292">
        <v>2020</v>
      </c>
      <c r="B292" t="s">
        <v>54</v>
      </c>
      <c r="C292">
        <v>12</v>
      </c>
      <c r="D292">
        <v>2</v>
      </c>
      <c r="E292">
        <v>54672</v>
      </c>
      <c r="F292">
        <v>19769436</v>
      </c>
      <c r="G292">
        <v>676</v>
      </c>
      <c r="H292">
        <v>286786</v>
      </c>
      <c r="I292">
        <v>61280</v>
      </c>
      <c r="J292">
        <v>18775038</v>
      </c>
      <c r="K292">
        <v>1964825</v>
      </c>
      <c r="L292">
        <v>320184214</v>
      </c>
      <c r="M292">
        <v>0</v>
      </c>
      <c r="N292">
        <v>0</v>
      </c>
      <c r="O292">
        <v>0</v>
      </c>
      <c r="P292">
        <v>0</v>
      </c>
    </row>
    <row r="293" spans="1:16" x14ac:dyDescent="0.35">
      <c r="A293">
        <v>2020</v>
      </c>
      <c r="B293" t="s">
        <v>54</v>
      </c>
      <c r="C293">
        <v>12</v>
      </c>
      <c r="D293">
        <v>2</v>
      </c>
      <c r="E293">
        <v>43882</v>
      </c>
      <c r="F293">
        <v>19813318</v>
      </c>
      <c r="G293">
        <v>708</v>
      </c>
      <c r="H293">
        <v>287494</v>
      </c>
      <c r="I293">
        <v>68842</v>
      </c>
      <c r="J293">
        <v>18843880</v>
      </c>
      <c r="K293">
        <v>1926068</v>
      </c>
      <c r="L293">
        <v>322110282</v>
      </c>
      <c r="M293">
        <v>0</v>
      </c>
      <c r="N293">
        <v>0</v>
      </c>
      <c r="O293">
        <v>0</v>
      </c>
      <c r="P293">
        <v>0</v>
      </c>
    </row>
    <row r="294" spans="1:16" x14ac:dyDescent="0.35">
      <c r="A294">
        <v>2020</v>
      </c>
      <c r="B294" t="s">
        <v>54</v>
      </c>
      <c r="C294">
        <v>12</v>
      </c>
      <c r="D294">
        <v>3</v>
      </c>
      <c r="E294">
        <v>52502</v>
      </c>
      <c r="F294">
        <v>19865820</v>
      </c>
      <c r="G294">
        <v>768</v>
      </c>
      <c r="H294">
        <v>288262</v>
      </c>
      <c r="I294">
        <v>67706</v>
      </c>
      <c r="J294">
        <v>18911586</v>
      </c>
      <c r="K294">
        <v>2203796</v>
      </c>
      <c r="L294">
        <v>324314078</v>
      </c>
      <c r="M294">
        <v>0</v>
      </c>
      <c r="N294">
        <v>0</v>
      </c>
      <c r="O294">
        <v>0</v>
      </c>
      <c r="P294">
        <v>0</v>
      </c>
    </row>
    <row r="295" spans="1:16" x14ac:dyDescent="0.35">
      <c r="A295">
        <v>2020</v>
      </c>
      <c r="B295" t="s">
        <v>54</v>
      </c>
      <c r="C295">
        <v>12</v>
      </c>
      <c r="D295">
        <v>3</v>
      </c>
      <c r="E295">
        <v>36344</v>
      </c>
      <c r="F295">
        <v>19902164</v>
      </c>
      <c r="G295">
        <v>712</v>
      </c>
      <c r="H295">
        <v>288974</v>
      </c>
      <c r="I295">
        <v>66720</v>
      </c>
      <c r="J295">
        <v>18978306</v>
      </c>
      <c r="K295">
        <v>2327126</v>
      </c>
      <c r="L295">
        <v>326641204</v>
      </c>
      <c r="M295">
        <v>0</v>
      </c>
      <c r="N295">
        <v>0</v>
      </c>
      <c r="O295">
        <v>0</v>
      </c>
      <c r="P295">
        <v>0</v>
      </c>
    </row>
    <row r="296" spans="1:16" x14ac:dyDescent="0.35">
      <c r="A296">
        <v>2020</v>
      </c>
      <c r="B296" t="s">
        <v>54</v>
      </c>
      <c r="C296">
        <v>12</v>
      </c>
      <c r="D296">
        <v>3</v>
      </c>
      <c r="E296">
        <v>53508</v>
      </c>
      <c r="F296">
        <v>19955672</v>
      </c>
      <c r="G296">
        <v>684</v>
      </c>
      <c r="H296">
        <v>289658</v>
      </c>
      <c r="I296">
        <v>61782</v>
      </c>
      <c r="J296">
        <v>19040088</v>
      </c>
      <c r="K296">
        <v>2295418</v>
      </c>
      <c r="L296">
        <v>328936622</v>
      </c>
      <c r="M296">
        <v>0</v>
      </c>
      <c r="N296">
        <v>0</v>
      </c>
      <c r="O296">
        <v>0</v>
      </c>
      <c r="P296">
        <v>0</v>
      </c>
    </row>
    <row r="297" spans="1:16" x14ac:dyDescent="0.35">
      <c r="A297">
        <v>2020</v>
      </c>
      <c r="B297" t="s">
        <v>54</v>
      </c>
      <c r="C297">
        <v>12</v>
      </c>
      <c r="D297">
        <v>3</v>
      </c>
      <c r="E297">
        <v>53982</v>
      </c>
      <c r="F297">
        <v>20009654</v>
      </c>
      <c r="G297">
        <v>684</v>
      </c>
      <c r="H297">
        <v>290342</v>
      </c>
      <c r="I297">
        <v>59758</v>
      </c>
      <c r="J297">
        <v>19099846</v>
      </c>
      <c r="K297">
        <v>2333628</v>
      </c>
      <c r="L297">
        <v>331270250</v>
      </c>
      <c r="M297">
        <v>0</v>
      </c>
      <c r="N297">
        <v>0</v>
      </c>
      <c r="O297">
        <v>0</v>
      </c>
      <c r="P297">
        <v>0</v>
      </c>
    </row>
    <row r="298" spans="1:16" x14ac:dyDescent="0.35">
      <c r="A298">
        <v>2020</v>
      </c>
      <c r="B298" t="s">
        <v>54</v>
      </c>
      <c r="C298">
        <v>12</v>
      </c>
      <c r="D298">
        <v>3</v>
      </c>
      <c r="E298">
        <v>53668</v>
      </c>
      <c r="F298">
        <v>20063322</v>
      </c>
      <c r="G298">
        <v>684</v>
      </c>
      <c r="H298">
        <v>291026</v>
      </c>
      <c r="I298">
        <v>59516</v>
      </c>
      <c r="J298">
        <v>19159362</v>
      </c>
      <c r="K298">
        <v>2265576</v>
      </c>
      <c r="L298">
        <v>333535826</v>
      </c>
      <c r="M298">
        <v>0</v>
      </c>
      <c r="N298">
        <v>0</v>
      </c>
      <c r="O298">
        <v>0</v>
      </c>
      <c r="P298">
        <v>0</v>
      </c>
    </row>
    <row r="299" spans="1:16" x14ac:dyDescent="0.35">
      <c r="A299">
        <v>2020</v>
      </c>
      <c r="B299" t="s">
        <v>54</v>
      </c>
      <c r="C299">
        <v>12</v>
      </c>
      <c r="D299">
        <v>3</v>
      </c>
      <c r="E299">
        <v>49244</v>
      </c>
      <c r="F299">
        <v>20112566</v>
      </c>
      <c r="G299">
        <v>664</v>
      </c>
      <c r="H299">
        <v>291690</v>
      </c>
      <c r="I299">
        <v>51468</v>
      </c>
      <c r="J299">
        <v>19210830</v>
      </c>
      <c r="K299">
        <v>1989510</v>
      </c>
      <c r="L299">
        <v>335525336</v>
      </c>
      <c r="M299">
        <v>0</v>
      </c>
      <c r="N299">
        <v>0</v>
      </c>
      <c r="O299">
        <v>0</v>
      </c>
      <c r="P299">
        <v>0</v>
      </c>
    </row>
    <row r="300" spans="1:16" x14ac:dyDescent="0.35">
      <c r="A300">
        <v>2020</v>
      </c>
      <c r="B300" t="s">
        <v>54</v>
      </c>
      <c r="C300">
        <v>12</v>
      </c>
      <c r="D300">
        <v>3</v>
      </c>
      <c r="E300">
        <v>38294</v>
      </c>
      <c r="F300">
        <v>20150860</v>
      </c>
      <c r="G300">
        <v>604</v>
      </c>
      <c r="H300">
        <v>292294</v>
      </c>
      <c r="I300">
        <v>60500</v>
      </c>
      <c r="J300">
        <v>19271330</v>
      </c>
      <c r="K300">
        <v>1967526</v>
      </c>
      <c r="L300">
        <v>337492862</v>
      </c>
      <c r="M300">
        <v>0</v>
      </c>
      <c r="N300">
        <v>0</v>
      </c>
      <c r="O300">
        <v>0</v>
      </c>
      <c r="P300">
        <v>0</v>
      </c>
    </row>
    <row r="301" spans="1:16" x14ac:dyDescent="0.35">
      <c r="A301">
        <v>2020</v>
      </c>
      <c r="B301" t="s">
        <v>54</v>
      </c>
      <c r="C301">
        <v>12</v>
      </c>
      <c r="D301">
        <v>4</v>
      </c>
      <c r="E301">
        <v>47760</v>
      </c>
      <c r="F301">
        <v>20198620</v>
      </c>
      <c r="G301">
        <v>658</v>
      </c>
      <c r="H301">
        <v>292952</v>
      </c>
      <c r="I301">
        <v>54064</v>
      </c>
      <c r="J301">
        <v>19325394</v>
      </c>
      <c r="K301">
        <v>2204451</v>
      </c>
      <c r="L301">
        <v>339697313</v>
      </c>
      <c r="M301">
        <v>0</v>
      </c>
      <c r="N301">
        <v>0</v>
      </c>
      <c r="O301">
        <v>0</v>
      </c>
      <c r="P301">
        <v>0</v>
      </c>
    </row>
    <row r="302" spans="1:16" x14ac:dyDescent="0.35">
      <c r="A302">
        <v>2020</v>
      </c>
      <c r="B302" t="s">
        <v>54</v>
      </c>
      <c r="C302">
        <v>12</v>
      </c>
      <c r="D302">
        <v>4</v>
      </c>
      <c r="E302">
        <v>49432</v>
      </c>
      <c r="F302">
        <v>20248052</v>
      </c>
      <c r="G302">
        <v>630</v>
      </c>
      <c r="H302">
        <v>293582</v>
      </c>
      <c r="I302">
        <v>59892</v>
      </c>
      <c r="J302">
        <v>19385286</v>
      </c>
      <c r="K302">
        <v>2112212</v>
      </c>
      <c r="L302">
        <v>341809525</v>
      </c>
      <c r="M302">
        <v>0</v>
      </c>
      <c r="N302">
        <v>0</v>
      </c>
      <c r="O302">
        <v>0</v>
      </c>
      <c r="P302">
        <v>0</v>
      </c>
    </row>
    <row r="303" spans="1:16" x14ac:dyDescent="0.35">
      <c r="A303">
        <v>2020</v>
      </c>
      <c r="B303" t="s">
        <v>54</v>
      </c>
      <c r="C303">
        <v>12</v>
      </c>
      <c r="D303">
        <v>4</v>
      </c>
      <c r="E303">
        <v>46888</v>
      </c>
      <c r="F303">
        <v>20294940</v>
      </c>
      <c r="G303">
        <v>674</v>
      </c>
      <c r="H303">
        <v>294256</v>
      </c>
      <c r="I303">
        <v>49110</v>
      </c>
      <c r="J303">
        <v>19434396</v>
      </c>
      <c r="K303">
        <v>2205067</v>
      </c>
      <c r="L303">
        <v>344014592</v>
      </c>
      <c r="M303">
        <v>0</v>
      </c>
      <c r="N303">
        <v>0</v>
      </c>
      <c r="O303">
        <v>0</v>
      </c>
      <c r="P303">
        <v>0</v>
      </c>
    </row>
    <row r="304" spans="1:16" x14ac:dyDescent="0.35">
      <c r="A304">
        <v>2020</v>
      </c>
      <c r="B304" t="s">
        <v>54</v>
      </c>
      <c r="C304">
        <v>12</v>
      </c>
      <c r="D304">
        <v>4</v>
      </c>
      <c r="E304">
        <v>44698</v>
      </c>
      <c r="F304">
        <v>20339638</v>
      </c>
      <c r="G304">
        <v>502</v>
      </c>
      <c r="H304">
        <v>294758</v>
      </c>
      <c r="I304">
        <v>44368</v>
      </c>
      <c r="J304">
        <v>19478764</v>
      </c>
      <c r="K304">
        <v>1925525</v>
      </c>
      <c r="L304">
        <v>345940117</v>
      </c>
      <c r="M304">
        <v>0</v>
      </c>
      <c r="N304">
        <v>0</v>
      </c>
      <c r="O304">
        <v>0</v>
      </c>
      <c r="P304">
        <v>0</v>
      </c>
    </row>
    <row r="305" spans="1:16" x14ac:dyDescent="0.35">
      <c r="A305">
        <v>2020</v>
      </c>
      <c r="B305" t="s">
        <v>54</v>
      </c>
      <c r="C305">
        <v>12</v>
      </c>
      <c r="D305">
        <v>4</v>
      </c>
      <c r="E305">
        <v>37150</v>
      </c>
      <c r="F305">
        <v>20376788</v>
      </c>
      <c r="G305">
        <v>560</v>
      </c>
      <c r="H305">
        <v>295318</v>
      </c>
      <c r="I305">
        <v>42932</v>
      </c>
      <c r="J305">
        <v>19521696</v>
      </c>
      <c r="K305">
        <v>1871205</v>
      </c>
      <c r="L305">
        <v>347811322</v>
      </c>
      <c r="M305">
        <v>0</v>
      </c>
      <c r="N305">
        <v>0</v>
      </c>
      <c r="O305">
        <v>0</v>
      </c>
      <c r="P305">
        <v>0</v>
      </c>
    </row>
    <row r="306" spans="1:16" x14ac:dyDescent="0.35">
      <c r="A306">
        <v>2020</v>
      </c>
      <c r="B306" t="s">
        <v>54</v>
      </c>
      <c r="C306">
        <v>12</v>
      </c>
      <c r="D306">
        <v>4</v>
      </c>
      <c r="E306">
        <v>40666</v>
      </c>
      <c r="F306">
        <v>20417454</v>
      </c>
      <c r="G306">
        <v>562</v>
      </c>
      <c r="H306">
        <v>295880</v>
      </c>
      <c r="I306">
        <v>42194</v>
      </c>
      <c r="J306">
        <v>19563890</v>
      </c>
      <c r="K306">
        <v>1699394</v>
      </c>
      <c r="L306">
        <v>349510716</v>
      </c>
      <c r="M306">
        <v>0</v>
      </c>
      <c r="N306">
        <v>0</v>
      </c>
      <c r="O306">
        <v>0</v>
      </c>
      <c r="P306">
        <v>0</v>
      </c>
    </row>
    <row r="307" spans="1:16" x14ac:dyDescent="0.35">
      <c r="A307">
        <v>2020</v>
      </c>
      <c r="B307" t="s">
        <v>54</v>
      </c>
      <c r="C307">
        <v>12</v>
      </c>
      <c r="D307">
        <v>4</v>
      </c>
      <c r="E307">
        <v>32144</v>
      </c>
      <c r="F307">
        <v>20449598</v>
      </c>
      <c r="G307">
        <v>500</v>
      </c>
      <c r="H307">
        <v>296380</v>
      </c>
      <c r="I307">
        <v>49644</v>
      </c>
      <c r="J307">
        <v>19613534</v>
      </c>
      <c r="K307">
        <v>1834881</v>
      </c>
      <c r="L307">
        <v>351345597</v>
      </c>
      <c r="M307">
        <v>0</v>
      </c>
      <c r="N307">
        <v>0</v>
      </c>
      <c r="O307">
        <v>0</v>
      </c>
      <c r="P307">
        <v>0</v>
      </c>
    </row>
    <row r="308" spans="1:16" x14ac:dyDescent="0.35">
      <c r="A308">
        <v>2020</v>
      </c>
      <c r="B308" t="s">
        <v>54</v>
      </c>
      <c r="C308">
        <v>12</v>
      </c>
      <c r="D308">
        <v>5</v>
      </c>
      <c r="E308">
        <v>41084</v>
      </c>
      <c r="F308">
        <v>20490682</v>
      </c>
      <c r="G308">
        <v>570</v>
      </c>
      <c r="H308">
        <v>296950</v>
      </c>
      <c r="I308">
        <v>53178</v>
      </c>
      <c r="J308">
        <v>19666712</v>
      </c>
      <c r="K308">
        <v>2177602</v>
      </c>
      <c r="L308">
        <v>353523199</v>
      </c>
      <c r="M308">
        <v>0</v>
      </c>
      <c r="N308">
        <v>0</v>
      </c>
      <c r="O308">
        <v>0</v>
      </c>
      <c r="P308">
        <v>0</v>
      </c>
    </row>
    <row r="309" spans="1:16" x14ac:dyDescent="0.35">
      <c r="A309">
        <v>2020</v>
      </c>
      <c r="B309" t="s">
        <v>54</v>
      </c>
      <c r="C309">
        <v>12</v>
      </c>
      <c r="D309">
        <v>5</v>
      </c>
      <c r="E309">
        <v>43890</v>
      </c>
      <c r="F309">
        <v>20534572</v>
      </c>
      <c r="G309">
        <v>598</v>
      </c>
      <c r="H309">
        <v>297548</v>
      </c>
      <c r="I309">
        <v>52814</v>
      </c>
      <c r="J309">
        <v>19719526</v>
      </c>
      <c r="K309">
        <v>2252604</v>
      </c>
      <c r="L309">
        <v>355775803</v>
      </c>
      <c r="M309">
        <v>0</v>
      </c>
      <c r="N309">
        <v>0</v>
      </c>
      <c r="O309">
        <v>0</v>
      </c>
      <c r="P309">
        <v>0</v>
      </c>
    </row>
    <row r="310" spans="1:16" x14ac:dyDescent="0.35">
      <c r="A310">
        <v>2020</v>
      </c>
      <c r="B310" t="s">
        <v>54</v>
      </c>
      <c r="C310">
        <v>12</v>
      </c>
      <c r="D310">
        <v>5</v>
      </c>
      <c r="E310">
        <v>38052</v>
      </c>
      <c r="F310">
        <v>20572624</v>
      </c>
      <c r="G310">
        <v>488</v>
      </c>
      <c r="H310">
        <v>298036</v>
      </c>
      <c r="I310">
        <v>43938</v>
      </c>
      <c r="J310">
        <v>19763464</v>
      </c>
      <c r="K310">
        <v>2188745</v>
      </c>
      <c r="L310">
        <v>357964548</v>
      </c>
      <c r="M310">
        <v>0</v>
      </c>
      <c r="N310">
        <v>0</v>
      </c>
      <c r="O310">
        <v>0</v>
      </c>
      <c r="P310">
        <v>0</v>
      </c>
    </row>
    <row r="311" spans="1:16" x14ac:dyDescent="0.35">
      <c r="A311">
        <v>2021</v>
      </c>
      <c r="B311" t="s">
        <v>16</v>
      </c>
      <c r="C311">
        <v>1</v>
      </c>
      <c r="D311">
        <v>1</v>
      </c>
      <c r="E311">
        <v>40318</v>
      </c>
      <c r="F311">
        <v>20612942</v>
      </c>
      <c r="G311">
        <v>474</v>
      </c>
      <c r="H311">
        <v>298510</v>
      </c>
      <c r="I311">
        <v>47676</v>
      </c>
      <c r="J311">
        <v>19811140</v>
      </c>
      <c r="K311">
        <v>1907519</v>
      </c>
      <c r="L311">
        <v>359872067</v>
      </c>
      <c r="M311">
        <v>0</v>
      </c>
      <c r="N311">
        <v>0</v>
      </c>
      <c r="O311">
        <v>0</v>
      </c>
      <c r="P311">
        <v>0</v>
      </c>
    </row>
    <row r="312" spans="1:16" x14ac:dyDescent="0.35">
      <c r="A312">
        <v>2021</v>
      </c>
      <c r="B312" t="s">
        <v>16</v>
      </c>
      <c r="C312">
        <v>1</v>
      </c>
      <c r="D312">
        <v>1</v>
      </c>
      <c r="E312">
        <v>36288</v>
      </c>
      <c r="F312">
        <v>20649230</v>
      </c>
      <c r="G312">
        <v>432</v>
      </c>
      <c r="H312">
        <v>298942</v>
      </c>
      <c r="I312">
        <v>41806</v>
      </c>
      <c r="J312">
        <v>19852946</v>
      </c>
      <c r="K312">
        <v>1926582</v>
      </c>
      <c r="L312">
        <v>361798649</v>
      </c>
      <c r="M312">
        <v>0</v>
      </c>
      <c r="N312">
        <v>0</v>
      </c>
      <c r="O312">
        <v>0</v>
      </c>
      <c r="P312">
        <v>0</v>
      </c>
    </row>
    <row r="313" spans="1:16" x14ac:dyDescent="0.35">
      <c r="A313">
        <v>2021</v>
      </c>
      <c r="B313" t="s">
        <v>16</v>
      </c>
      <c r="C313">
        <v>1</v>
      </c>
      <c r="D313">
        <v>1</v>
      </c>
      <c r="E313">
        <v>33356</v>
      </c>
      <c r="F313">
        <v>20682586</v>
      </c>
      <c r="G313">
        <v>430</v>
      </c>
      <c r="H313">
        <v>299372</v>
      </c>
      <c r="I313">
        <v>39316</v>
      </c>
      <c r="J313">
        <v>19892262</v>
      </c>
      <c r="K313">
        <v>1689717</v>
      </c>
      <c r="L313">
        <v>363488366</v>
      </c>
      <c r="M313">
        <v>0</v>
      </c>
      <c r="N313">
        <v>0</v>
      </c>
      <c r="O313">
        <v>0</v>
      </c>
      <c r="P313">
        <v>0</v>
      </c>
    </row>
    <row r="314" spans="1:16" x14ac:dyDescent="0.35">
      <c r="A314">
        <v>2021</v>
      </c>
      <c r="B314" t="s">
        <v>16</v>
      </c>
      <c r="C314">
        <v>1</v>
      </c>
      <c r="D314">
        <v>1</v>
      </c>
      <c r="E314">
        <v>32556</v>
      </c>
      <c r="F314">
        <v>20715142</v>
      </c>
      <c r="G314">
        <v>400</v>
      </c>
      <c r="H314">
        <v>299772</v>
      </c>
      <c r="I314">
        <v>58418</v>
      </c>
      <c r="J314">
        <v>19950680</v>
      </c>
      <c r="K314">
        <v>1724356</v>
      </c>
      <c r="L314">
        <v>365212722</v>
      </c>
      <c r="M314">
        <v>0</v>
      </c>
      <c r="N314">
        <v>0</v>
      </c>
      <c r="O314">
        <v>0</v>
      </c>
      <c r="P314">
        <v>0</v>
      </c>
    </row>
    <row r="315" spans="1:16" x14ac:dyDescent="0.35">
      <c r="A315">
        <v>2021</v>
      </c>
      <c r="B315" t="s">
        <v>16</v>
      </c>
      <c r="C315">
        <v>1</v>
      </c>
      <c r="D315">
        <v>1</v>
      </c>
      <c r="E315">
        <v>35818</v>
      </c>
      <c r="F315">
        <v>20750960</v>
      </c>
      <c r="G315">
        <v>530</v>
      </c>
      <c r="H315">
        <v>300302</v>
      </c>
      <c r="I315">
        <v>42322</v>
      </c>
      <c r="J315">
        <v>19993002</v>
      </c>
      <c r="K315">
        <v>1956413</v>
      </c>
      <c r="L315">
        <v>367169135</v>
      </c>
      <c r="M315">
        <v>0</v>
      </c>
      <c r="N315">
        <v>0</v>
      </c>
      <c r="O315">
        <v>0</v>
      </c>
      <c r="P315">
        <v>0</v>
      </c>
    </row>
    <row r="316" spans="1:16" x14ac:dyDescent="0.35">
      <c r="A316">
        <v>2021</v>
      </c>
      <c r="B316" t="s">
        <v>16</v>
      </c>
      <c r="C316">
        <v>1</v>
      </c>
      <c r="D316">
        <v>1</v>
      </c>
      <c r="E316">
        <v>40944</v>
      </c>
      <c r="F316">
        <v>20791904</v>
      </c>
      <c r="G316">
        <v>444</v>
      </c>
      <c r="H316">
        <v>300746</v>
      </c>
      <c r="I316">
        <v>39378</v>
      </c>
      <c r="J316">
        <v>20032380</v>
      </c>
      <c r="K316">
        <v>2013524</v>
      </c>
      <c r="L316">
        <v>369182659</v>
      </c>
      <c r="M316">
        <v>0</v>
      </c>
      <c r="N316">
        <v>0</v>
      </c>
      <c r="O316">
        <v>0</v>
      </c>
      <c r="P316">
        <v>0</v>
      </c>
    </row>
    <row r="317" spans="1:16" x14ac:dyDescent="0.35">
      <c r="A317">
        <v>2021</v>
      </c>
      <c r="B317" t="s">
        <v>16</v>
      </c>
      <c r="C317">
        <v>1</v>
      </c>
      <c r="D317">
        <v>1</v>
      </c>
      <c r="E317">
        <v>36246</v>
      </c>
      <c r="F317">
        <v>20828150</v>
      </c>
      <c r="G317">
        <v>466</v>
      </c>
      <c r="H317">
        <v>301212</v>
      </c>
      <c r="I317">
        <v>41006</v>
      </c>
      <c r="J317">
        <v>20073386</v>
      </c>
      <c r="K317">
        <v>2005809</v>
      </c>
      <c r="L317">
        <v>371188468</v>
      </c>
      <c r="M317">
        <v>0</v>
      </c>
      <c r="N317">
        <v>0</v>
      </c>
      <c r="O317">
        <v>0</v>
      </c>
      <c r="P317">
        <v>0</v>
      </c>
    </row>
    <row r="318" spans="1:16" x14ac:dyDescent="0.35">
      <c r="A318">
        <v>2021</v>
      </c>
      <c r="B318" t="s">
        <v>16</v>
      </c>
      <c r="C318">
        <v>1</v>
      </c>
      <c r="D318">
        <v>2</v>
      </c>
      <c r="E318">
        <v>36906</v>
      </c>
      <c r="F318">
        <v>20865056</v>
      </c>
      <c r="G318">
        <v>458</v>
      </c>
      <c r="H318">
        <v>301670</v>
      </c>
      <c r="I318">
        <v>38484</v>
      </c>
      <c r="J318">
        <v>20111870</v>
      </c>
      <c r="K318">
        <v>1987553</v>
      </c>
      <c r="L318">
        <v>373176021</v>
      </c>
      <c r="M318">
        <v>0</v>
      </c>
      <c r="N318">
        <v>0</v>
      </c>
      <c r="O318">
        <v>0</v>
      </c>
      <c r="P318">
        <v>0</v>
      </c>
    </row>
    <row r="319" spans="1:16" x14ac:dyDescent="0.35">
      <c r="A319">
        <v>2021</v>
      </c>
      <c r="B319" t="s">
        <v>16</v>
      </c>
      <c r="C319">
        <v>1</v>
      </c>
      <c r="D319">
        <v>2</v>
      </c>
      <c r="E319">
        <v>37640</v>
      </c>
      <c r="F319">
        <v>20902696</v>
      </c>
      <c r="G319">
        <v>426</v>
      </c>
      <c r="H319">
        <v>302096</v>
      </c>
      <c r="I319">
        <v>38920</v>
      </c>
      <c r="J319">
        <v>20150790</v>
      </c>
      <c r="K319">
        <v>1895958</v>
      </c>
      <c r="L319">
        <v>375071979</v>
      </c>
      <c r="M319">
        <v>0</v>
      </c>
      <c r="N319">
        <v>0</v>
      </c>
      <c r="O319">
        <v>0</v>
      </c>
      <c r="P319">
        <v>0</v>
      </c>
    </row>
    <row r="320" spans="1:16" x14ac:dyDescent="0.35">
      <c r="A320">
        <v>2021</v>
      </c>
      <c r="B320" t="s">
        <v>16</v>
      </c>
      <c r="C320">
        <v>1</v>
      </c>
      <c r="D320">
        <v>2</v>
      </c>
      <c r="E320">
        <v>32172</v>
      </c>
      <c r="F320">
        <v>20934868</v>
      </c>
      <c r="G320">
        <v>300</v>
      </c>
      <c r="H320">
        <v>302396</v>
      </c>
      <c r="I320">
        <v>33474</v>
      </c>
      <c r="J320">
        <v>20184264</v>
      </c>
      <c r="K320">
        <v>1614172</v>
      </c>
      <c r="L320">
        <v>376686151</v>
      </c>
      <c r="M320">
        <v>0</v>
      </c>
      <c r="N320">
        <v>0</v>
      </c>
      <c r="O320">
        <v>0</v>
      </c>
      <c r="P320">
        <v>0</v>
      </c>
    </row>
    <row r="321" spans="1:16" x14ac:dyDescent="0.35">
      <c r="A321">
        <v>2021</v>
      </c>
      <c r="B321" t="s">
        <v>16</v>
      </c>
      <c r="C321">
        <v>1</v>
      </c>
      <c r="D321">
        <v>2</v>
      </c>
      <c r="E321">
        <v>24962</v>
      </c>
      <c r="F321">
        <v>20959830</v>
      </c>
      <c r="G321">
        <v>332</v>
      </c>
      <c r="H321">
        <v>302728</v>
      </c>
      <c r="I321">
        <v>37156</v>
      </c>
      <c r="J321">
        <v>20221420</v>
      </c>
      <c r="K321">
        <v>1710122</v>
      </c>
      <c r="L321">
        <v>378396273</v>
      </c>
      <c r="M321">
        <v>0</v>
      </c>
      <c r="N321">
        <v>0</v>
      </c>
      <c r="O321">
        <v>0</v>
      </c>
      <c r="P321">
        <v>0</v>
      </c>
    </row>
    <row r="322" spans="1:16" x14ac:dyDescent="0.35">
      <c r="A322">
        <v>2021</v>
      </c>
      <c r="B322" t="s">
        <v>16</v>
      </c>
      <c r="C322">
        <v>1</v>
      </c>
      <c r="D322">
        <v>2</v>
      </c>
      <c r="E322">
        <v>31806</v>
      </c>
      <c r="F322">
        <v>20991636</v>
      </c>
      <c r="G322">
        <v>400</v>
      </c>
      <c r="H322">
        <v>303128</v>
      </c>
      <c r="I322">
        <v>35524</v>
      </c>
      <c r="J322">
        <v>20256944</v>
      </c>
      <c r="K322">
        <v>1823647</v>
      </c>
      <c r="L322">
        <v>380219920</v>
      </c>
      <c r="M322">
        <v>0</v>
      </c>
      <c r="N322">
        <v>0</v>
      </c>
      <c r="O322">
        <v>0</v>
      </c>
      <c r="P322">
        <v>0</v>
      </c>
    </row>
    <row r="323" spans="1:16" x14ac:dyDescent="0.35">
      <c r="A323">
        <v>2021</v>
      </c>
      <c r="B323" t="s">
        <v>16</v>
      </c>
      <c r="C323">
        <v>1</v>
      </c>
      <c r="D323">
        <v>2</v>
      </c>
      <c r="E323">
        <v>34030</v>
      </c>
      <c r="F323">
        <v>21025666</v>
      </c>
      <c r="G323">
        <v>402</v>
      </c>
      <c r="H323">
        <v>303530</v>
      </c>
      <c r="I323">
        <v>35594</v>
      </c>
      <c r="J323">
        <v>20292538</v>
      </c>
      <c r="K323">
        <v>1749542</v>
      </c>
      <c r="L323">
        <v>381969462</v>
      </c>
      <c r="M323">
        <v>0</v>
      </c>
      <c r="N323">
        <v>0</v>
      </c>
      <c r="O323">
        <v>0</v>
      </c>
      <c r="P323">
        <v>0</v>
      </c>
    </row>
    <row r="324" spans="1:16" x14ac:dyDescent="0.35">
      <c r="A324">
        <v>2021</v>
      </c>
      <c r="B324" t="s">
        <v>16</v>
      </c>
      <c r="C324">
        <v>1</v>
      </c>
      <c r="D324">
        <v>2</v>
      </c>
      <c r="E324">
        <v>31354</v>
      </c>
      <c r="F324">
        <v>21057020</v>
      </c>
      <c r="G324">
        <v>378</v>
      </c>
      <c r="H324">
        <v>303908</v>
      </c>
      <c r="I324">
        <v>31886</v>
      </c>
      <c r="J324">
        <v>20324424</v>
      </c>
      <c r="K324">
        <v>1678004</v>
      </c>
      <c r="L324">
        <v>383647466</v>
      </c>
      <c r="M324">
        <v>0</v>
      </c>
      <c r="N324">
        <v>0</v>
      </c>
      <c r="O324">
        <v>0</v>
      </c>
      <c r="P324">
        <v>0</v>
      </c>
    </row>
    <row r="325" spans="1:16" x14ac:dyDescent="0.35">
      <c r="A325">
        <v>2021</v>
      </c>
      <c r="B325" t="s">
        <v>16</v>
      </c>
      <c r="C325">
        <v>1</v>
      </c>
      <c r="D325">
        <v>3</v>
      </c>
      <c r="E325">
        <v>30310</v>
      </c>
      <c r="F325">
        <v>21087330</v>
      </c>
      <c r="G325">
        <v>352</v>
      </c>
      <c r="H325">
        <v>304260</v>
      </c>
      <c r="I325">
        <v>33618</v>
      </c>
      <c r="J325">
        <v>20358042</v>
      </c>
      <c r="K325">
        <v>1657483</v>
      </c>
      <c r="L325">
        <v>385304949</v>
      </c>
      <c r="M325">
        <v>0</v>
      </c>
      <c r="N325">
        <v>0</v>
      </c>
      <c r="O325">
        <v>0</v>
      </c>
      <c r="P325">
        <v>0</v>
      </c>
    </row>
    <row r="326" spans="1:16" x14ac:dyDescent="0.35">
      <c r="A326">
        <v>2021</v>
      </c>
      <c r="B326" t="s">
        <v>16</v>
      </c>
      <c r="C326">
        <v>1</v>
      </c>
      <c r="D326">
        <v>3</v>
      </c>
      <c r="E326">
        <v>30100</v>
      </c>
      <c r="F326">
        <v>21117430</v>
      </c>
      <c r="G326">
        <v>362</v>
      </c>
      <c r="H326">
        <v>304622</v>
      </c>
      <c r="I326">
        <v>34404</v>
      </c>
      <c r="J326">
        <v>20392446</v>
      </c>
      <c r="K326">
        <v>1675238</v>
      </c>
      <c r="L326">
        <v>386980187</v>
      </c>
      <c r="M326">
        <v>382362</v>
      </c>
      <c r="N326">
        <v>382362</v>
      </c>
      <c r="O326">
        <v>0</v>
      </c>
      <c r="P326">
        <v>0</v>
      </c>
    </row>
    <row r="327" spans="1:16" x14ac:dyDescent="0.35">
      <c r="A327">
        <v>2021</v>
      </c>
      <c r="B327" t="s">
        <v>16</v>
      </c>
      <c r="C327">
        <v>1</v>
      </c>
      <c r="D327">
        <v>3</v>
      </c>
      <c r="E327">
        <v>27924</v>
      </c>
      <c r="F327">
        <v>21145354</v>
      </c>
      <c r="G327">
        <v>290</v>
      </c>
      <c r="H327">
        <v>304912</v>
      </c>
      <c r="I327">
        <v>29026</v>
      </c>
      <c r="J327">
        <v>20421472</v>
      </c>
      <c r="K327">
        <v>1412580</v>
      </c>
      <c r="L327">
        <v>388392767</v>
      </c>
      <c r="M327">
        <v>33120</v>
      </c>
      <c r="N327">
        <v>415482</v>
      </c>
      <c r="O327">
        <v>0</v>
      </c>
      <c r="P327">
        <v>0</v>
      </c>
    </row>
    <row r="328" spans="1:16" x14ac:dyDescent="0.35">
      <c r="A328">
        <v>2021</v>
      </c>
      <c r="B328" t="s">
        <v>16</v>
      </c>
      <c r="C328">
        <v>1</v>
      </c>
      <c r="D328">
        <v>3</v>
      </c>
      <c r="E328">
        <v>19974</v>
      </c>
      <c r="F328">
        <v>21165328</v>
      </c>
      <c r="G328">
        <v>274</v>
      </c>
      <c r="H328">
        <v>305186</v>
      </c>
      <c r="I328">
        <v>34254</v>
      </c>
      <c r="J328">
        <v>20455726</v>
      </c>
      <c r="K328">
        <v>1417281</v>
      </c>
      <c r="L328">
        <v>389810048</v>
      </c>
      <c r="M328">
        <v>478599</v>
      </c>
      <c r="N328">
        <v>894081</v>
      </c>
      <c r="O328">
        <v>0</v>
      </c>
      <c r="P328">
        <v>0</v>
      </c>
    </row>
    <row r="329" spans="1:16" x14ac:dyDescent="0.35">
      <c r="A329">
        <v>2021</v>
      </c>
      <c r="B329" t="s">
        <v>16</v>
      </c>
      <c r="C329">
        <v>1</v>
      </c>
      <c r="D329">
        <v>3</v>
      </c>
      <c r="E329">
        <v>27574</v>
      </c>
      <c r="F329">
        <v>21192902</v>
      </c>
      <c r="G329">
        <v>324</v>
      </c>
      <c r="H329">
        <v>305510</v>
      </c>
      <c r="I329">
        <v>34458</v>
      </c>
      <c r="J329">
        <v>20490184</v>
      </c>
      <c r="K329">
        <v>1649667</v>
      </c>
      <c r="L329">
        <v>391459715</v>
      </c>
      <c r="M329">
        <v>352736</v>
      </c>
      <c r="N329">
        <v>1246817</v>
      </c>
      <c r="O329">
        <v>0</v>
      </c>
      <c r="P329">
        <v>0</v>
      </c>
    </row>
    <row r="330" spans="1:16" x14ac:dyDescent="0.35">
      <c r="A330">
        <v>2021</v>
      </c>
      <c r="B330" t="s">
        <v>16</v>
      </c>
      <c r="C330">
        <v>1</v>
      </c>
      <c r="D330">
        <v>3</v>
      </c>
      <c r="E330">
        <v>30558</v>
      </c>
      <c r="F330">
        <v>21223460</v>
      </c>
      <c r="G330">
        <v>304</v>
      </c>
      <c r="H330">
        <v>305814</v>
      </c>
      <c r="I330">
        <v>40142</v>
      </c>
      <c r="J330">
        <v>20530326</v>
      </c>
      <c r="K330">
        <v>1685264</v>
      </c>
      <c r="L330">
        <v>393144979</v>
      </c>
      <c r="M330">
        <v>339211</v>
      </c>
      <c r="N330">
        <v>1586028</v>
      </c>
      <c r="O330">
        <v>0</v>
      </c>
      <c r="P330">
        <v>0</v>
      </c>
    </row>
    <row r="331" spans="1:16" x14ac:dyDescent="0.35">
      <c r="A331">
        <v>2021</v>
      </c>
      <c r="B331" t="s">
        <v>16</v>
      </c>
      <c r="C331">
        <v>1</v>
      </c>
      <c r="D331">
        <v>3</v>
      </c>
      <c r="E331">
        <v>28990</v>
      </c>
      <c r="F331">
        <v>21252450</v>
      </c>
      <c r="G331">
        <v>322</v>
      </c>
      <c r="H331">
        <v>306136</v>
      </c>
      <c r="I331">
        <v>35468</v>
      </c>
      <c r="J331">
        <v>20565794</v>
      </c>
      <c r="K331">
        <v>1720958</v>
      </c>
      <c r="L331">
        <v>394865937</v>
      </c>
      <c r="M331">
        <v>468743</v>
      </c>
      <c r="N331">
        <v>2054771</v>
      </c>
      <c r="O331">
        <v>0</v>
      </c>
      <c r="P331">
        <v>0</v>
      </c>
    </row>
    <row r="332" spans="1:16" x14ac:dyDescent="0.35">
      <c r="A332">
        <v>2021</v>
      </c>
      <c r="B332" t="s">
        <v>16</v>
      </c>
      <c r="C332">
        <v>1</v>
      </c>
      <c r="D332">
        <v>4</v>
      </c>
      <c r="E332">
        <v>28646</v>
      </c>
      <c r="F332">
        <v>21281096</v>
      </c>
      <c r="G332">
        <v>306</v>
      </c>
      <c r="H332">
        <v>306442</v>
      </c>
      <c r="I332">
        <v>34332</v>
      </c>
      <c r="J332">
        <v>20600126</v>
      </c>
      <c r="K332">
        <v>1774967</v>
      </c>
      <c r="L332">
        <v>396640904</v>
      </c>
      <c r="M332">
        <v>689487</v>
      </c>
      <c r="N332">
        <v>2744258</v>
      </c>
      <c r="O332">
        <v>0</v>
      </c>
      <c r="P332">
        <v>0</v>
      </c>
    </row>
    <row r="333" spans="1:16" x14ac:dyDescent="0.35">
      <c r="A333">
        <v>2021</v>
      </c>
      <c r="B333" t="s">
        <v>16</v>
      </c>
      <c r="C333">
        <v>1</v>
      </c>
      <c r="D333">
        <v>4</v>
      </c>
      <c r="E333">
        <v>29792</v>
      </c>
      <c r="F333">
        <v>21310888</v>
      </c>
      <c r="G333">
        <v>312</v>
      </c>
      <c r="H333">
        <v>306754</v>
      </c>
      <c r="I333">
        <v>32066</v>
      </c>
      <c r="J333">
        <v>20632192</v>
      </c>
      <c r="K333">
        <v>1653874</v>
      </c>
      <c r="L333">
        <v>398294778</v>
      </c>
      <c r="M333">
        <v>380000</v>
      </c>
      <c r="N333">
        <v>3124258</v>
      </c>
      <c r="O333">
        <v>0</v>
      </c>
      <c r="P333">
        <v>0</v>
      </c>
    </row>
    <row r="334" spans="1:16" x14ac:dyDescent="0.35">
      <c r="A334">
        <v>2021</v>
      </c>
      <c r="B334" t="s">
        <v>16</v>
      </c>
      <c r="C334">
        <v>1</v>
      </c>
      <c r="D334">
        <v>4</v>
      </c>
      <c r="E334">
        <v>26464</v>
      </c>
      <c r="F334">
        <v>21337352</v>
      </c>
      <c r="G334">
        <v>262</v>
      </c>
      <c r="H334">
        <v>307016</v>
      </c>
      <c r="I334">
        <v>26296</v>
      </c>
      <c r="J334">
        <v>20658488</v>
      </c>
      <c r="K334">
        <v>1362263</v>
      </c>
      <c r="L334">
        <v>399657041</v>
      </c>
      <c r="M334">
        <v>66466</v>
      </c>
      <c r="N334">
        <v>3190724</v>
      </c>
      <c r="O334">
        <v>0</v>
      </c>
      <c r="P334">
        <v>0</v>
      </c>
    </row>
    <row r="335" spans="1:16" x14ac:dyDescent="0.35">
      <c r="A335">
        <v>2021</v>
      </c>
      <c r="B335" t="s">
        <v>16</v>
      </c>
      <c r="C335">
        <v>1</v>
      </c>
      <c r="D335">
        <v>4</v>
      </c>
      <c r="E335">
        <v>18196</v>
      </c>
      <c r="F335">
        <v>21355548</v>
      </c>
      <c r="G335">
        <v>232</v>
      </c>
      <c r="H335">
        <v>307248</v>
      </c>
      <c r="I335">
        <v>32184</v>
      </c>
      <c r="J335">
        <v>20690672</v>
      </c>
      <c r="K335">
        <v>1470452</v>
      </c>
      <c r="L335">
        <v>401127493</v>
      </c>
      <c r="M335">
        <v>813269</v>
      </c>
      <c r="N335">
        <v>4003993</v>
      </c>
      <c r="O335">
        <v>0</v>
      </c>
      <c r="P335">
        <v>0</v>
      </c>
    </row>
    <row r="336" spans="1:16" x14ac:dyDescent="0.35">
      <c r="A336">
        <v>2021</v>
      </c>
      <c r="B336" t="s">
        <v>16</v>
      </c>
      <c r="C336">
        <v>1</v>
      </c>
      <c r="D336">
        <v>4</v>
      </c>
      <c r="E336">
        <v>25466</v>
      </c>
      <c r="F336">
        <v>21381014</v>
      </c>
      <c r="G336">
        <v>276</v>
      </c>
      <c r="H336">
        <v>307524</v>
      </c>
      <c r="I336">
        <v>26500</v>
      </c>
      <c r="J336">
        <v>20717172</v>
      </c>
      <c r="K336">
        <v>1356265</v>
      </c>
      <c r="L336">
        <v>402483758</v>
      </c>
      <c r="M336">
        <v>11292</v>
      </c>
      <c r="N336">
        <v>4015285</v>
      </c>
      <c r="O336">
        <v>0</v>
      </c>
      <c r="P336">
        <v>0</v>
      </c>
    </row>
    <row r="337" spans="1:16" x14ac:dyDescent="0.35">
      <c r="A337">
        <v>2021</v>
      </c>
      <c r="B337" t="s">
        <v>16</v>
      </c>
      <c r="C337">
        <v>1</v>
      </c>
      <c r="D337">
        <v>4</v>
      </c>
      <c r="E337">
        <v>23112</v>
      </c>
      <c r="F337">
        <v>21404126</v>
      </c>
      <c r="G337">
        <v>246</v>
      </c>
      <c r="H337">
        <v>307770</v>
      </c>
      <c r="I337">
        <v>28522</v>
      </c>
      <c r="J337">
        <v>20745694</v>
      </c>
      <c r="K337">
        <v>1388000</v>
      </c>
      <c r="L337">
        <v>403871758</v>
      </c>
      <c r="M337">
        <v>650348</v>
      </c>
      <c r="N337">
        <v>4665633</v>
      </c>
      <c r="O337">
        <v>0</v>
      </c>
      <c r="P337">
        <v>0</v>
      </c>
    </row>
    <row r="338" spans="1:16" x14ac:dyDescent="0.35">
      <c r="A338">
        <v>2021</v>
      </c>
      <c r="B338" t="s">
        <v>16</v>
      </c>
      <c r="C338">
        <v>1</v>
      </c>
      <c r="D338">
        <v>4</v>
      </c>
      <c r="E338">
        <v>37824</v>
      </c>
      <c r="F338">
        <v>21441950</v>
      </c>
      <c r="G338">
        <v>324</v>
      </c>
      <c r="H338">
        <v>308094</v>
      </c>
      <c r="I338">
        <v>40630</v>
      </c>
      <c r="J338">
        <v>20786324</v>
      </c>
      <c r="K338">
        <v>1539803</v>
      </c>
      <c r="L338">
        <v>405411561</v>
      </c>
      <c r="M338">
        <v>1142072</v>
      </c>
      <c r="N338">
        <v>5807705</v>
      </c>
      <c r="O338">
        <v>0</v>
      </c>
      <c r="P338">
        <v>0</v>
      </c>
    </row>
    <row r="339" spans="1:16" x14ac:dyDescent="0.35">
      <c r="A339">
        <v>2021</v>
      </c>
      <c r="B339" t="s">
        <v>16</v>
      </c>
      <c r="C339">
        <v>1</v>
      </c>
      <c r="D339">
        <v>5</v>
      </c>
      <c r="E339">
        <v>26108</v>
      </c>
      <c r="F339">
        <v>21468058</v>
      </c>
      <c r="G339">
        <v>274</v>
      </c>
      <c r="H339">
        <v>308368</v>
      </c>
      <c r="I339">
        <v>29772</v>
      </c>
      <c r="J339">
        <v>20816096</v>
      </c>
      <c r="K339">
        <v>1559411</v>
      </c>
      <c r="L339">
        <v>406970972</v>
      </c>
      <c r="M339">
        <v>1142271</v>
      </c>
      <c r="N339">
        <v>6949976</v>
      </c>
      <c r="O339">
        <v>0</v>
      </c>
      <c r="P339">
        <v>0</v>
      </c>
    </row>
    <row r="340" spans="1:16" x14ac:dyDescent="0.35">
      <c r="A340">
        <v>2021</v>
      </c>
      <c r="B340" t="s">
        <v>16</v>
      </c>
      <c r="C340">
        <v>1</v>
      </c>
      <c r="D340">
        <v>5</v>
      </c>
      <c r="E340">
        <v>26146</v>
      </c>
      <c r="F340">
        <v>21494204</v>
      </c>
      <c r="G340">
        <v>256</v>
      </c>
      <c r="H340">
        <v>308624</v>
      </c>
      <c r="I340">
        <v>28154</v>
      </c>
      <c r="J340">
        <v>20844250</v>
      </c>
      <c r="K340">
        <v>1619574</v>
      </c>
      <c r="L340">
        <v>408590546</v>
      </c>
      <c r="M340">
        <v>486572</v>
      </c>
      <c r="N340">
        <v>7436548</v>
      </c>
      <c r="O340">
        <v>0</v>
      </c>
      <c r="P340">
        <v>0</v>
      </c>
    </row>
    <row r="341" spans="1:16" x14ac:dyDescent="0.35">
      <c r="A341">
        <v>2021</v>
      </c>
      <c r="B341" t="s">
        <v>16</v>
      </c>
      <c r="C341">
        <v>1</v>
      </c>
      <c r="D341">
        <v>5</v>
      </c>
      <c r="E341">
        <v>23054</v>
      </c>
      <c r="F341">
        <v>21517258</v>
      </c>
      <c r="G341">
        <v>232</v>
      </c>
      <c r="H341">
        <v>308856</v>
      </c>
      <c r="I341">
        <v>23764</v>
      </c>
      <c r="J341">
        <v>20868014</v>
      </c>
      <c r="K341">
        <v>1260921</v>
      </c>
      <c r="L341">
        <v>409851467</v>
      </c>
      <c r="M341">
        <v>29018</v>
      </c>
      <c r="N341">
        <v>7465566</v>
      </c>
      <c r="O341">
        <v>0</v>
      </c>
      <c r="P341">
        <v>0</v>
      </c>
    </row>
    <row r="342" spans="1:16" x14ac:dyDescent="0.35">
      <c r="A342">
        <v>2021</v>
      </c>
      <c r="B342" t="s">
        <v>18</v>
      </c>
      <c r="C342">
        <v>2</v>
      </c>
      <c r="D342">
        <v>1</v>
      </c>
      <c r="E342">
        <v>17158</v>
      </c>
      <c r="F342">
        <v>21534416</v>
      </c>
      <c r="G342">
        <v>188</v>
      </c>
      <c r="H342">
        <v>309044</v>
      </c>
      <c r="I342">
        <v>26886</v>
      </c>
      <c r="J342">
        <v>20894900</v>
      </c>
      <c r="K342">
        <v>1309224</v>
      </c>
      <c r="L342">
        <v>411160691</v>
      </c>
      <c r="M342">
        <v>380727</v>
      </c>
      <c r="N342">
        <v>7846293</v>
      </c>
      <c r="O342">
        <v>0</v>
      </c>
      <c r="P342">
        <v>0</v>
      </c>
    </row>
    <row r="343" spans="1:16" x14ac:dyDescent="0.35">
      <c r="A343">
        <v>2021</v>
      </c>
      <c r="B343" t="s">
        <v>18</v>
      </c>
      <c r="C343">
        <v>2</v>
      </c>
      <c r="D343">
        <v>1</v>
      </c>
      <c r="E343">
        <v>22002</v>
      </c>
      <c r="F343">
        <v>21556418</v>
      </c>
      <c r="G343">
        <v>226</v>
      </c>
      <c r="H343">
        <v>309270</v>
      </c>
      <c r="I343">
        <v>28500</v>
      </c>
      <c r="J343">
        <v>20923400</v>
      </c>
      <c r="K343">
        <v>1459601</v>
      </c>
      <c r="L343">
        <v>412620292</v>
      </c>
      <c r="M343">
        <v>375937</v>
      </c>
      <c r="N343">
        <v>8222230</v>
      </c>
      <c r="O343">
        <v>0</v>
      </c>
      <c r="P343">
        <v>0</v>
      </c>
    </row>
    <row r="344" spans="1:16" x14ac:dyDescent="0.35">
      <c r="A344">
        <v>2021</v>
      </c>
      <c r="B344" t="s">
        <v>18</v>
      </c>
      <c r="C344">
        <v>2</v>
      </c>
      <c r="D344">
        <v>1</v>
      </c>
      <c r="E344">
        <v>25850</v>
      </c>
      <c r="F344">
        <v>21582268</v>
      </c>
      <c r="G344">
        <v>214</v>
      </c>
      <c r="H344">
        <v>309484</v>
      </c>
      <c r="I344">
        <v>35626</v>
      </c>
      <c r="J344">
        <v>20959026</v>
      </c>
      <c r="K344">
        <v>1547348</v>
      </c>
      <c r="L344">
        <v>414167640</v>
      </c>
      <c r="M344">
        <v>619662</v>
      </c>
      <c r="N344">
        <v>8841892</v>
      </c>
      <c r="O344">
        <v>0</v>
      </c>
      <c r="P344">
        <v>0</v>
      </c>
    </row>
    <row r="345" spans="1:16" x14ac:dyDescent="0.35">
      <c r="A345">
        <v>2021</v>
      </c>
      <c r="B345" t="s">
        <v>18</v>
      </c>
      <c r="C345">
        <v>2</v>
      </c>
      <c r="D345">
        <v>1</v>
      </c>
      <c r="E345">
        <v>24802</v>
      </c>
      <c r="F345">
        <v>21607070</v>
      </c>
      <c r="G345">
        <v>240</v>
      </c>
      <c r="H345">
        <v>309724</v>
      </c>
      <c r="I345">
        <v>31576</v>
      </c>
      <c r="J345">
        <v>20990602</v>
      </c>
      <c r="K345">
        <v>1581515</v>
      </c>
      <c r="L345">
        <v>415749155</v>
      </c>
      <c r="M345">
        <v>1018592</v>
      </c>
      <c r="N345">
        <v>9860484</v>
      </c>
      <c r="O345">
        <v>0</v>
      </c>
      <c r="P345">
        <v>0</v>
      </c>
    </row>
    <row r="346" spans="1:16" x14ac:dyDescent="0.35">
      <c r="A346">
        <v>2021</v>
      </c>
      <c r="B346" t="s">
        <v>18</v>
      </c>
      <c r="C346">
        <v>2</v>
      </c>
      <c r="D346">
        <v>1</v>
      </c>
      <c r="E346">
        <v>23422</v>
      </c>
      <c r="F346">
        <v>21630492</v>
      </c>
      <c r="G346">
        <v>190</v>
      </c>
      <c r="H346">
        <v>309914</v>
      </c>
      <c r="I346">
        <v>29024</v>
      </c>
      <c r="J346">
        <v>21019626</v>
      </c>
      <c r="K346">
        <v>1589459</v>
      </c>
      <c r="L346">
        <v>417338614</v>
      </c>
      <c r="M346">
        <v>912707</v>
      </c>
      <c r="N346">
        <v>10773191</v>
      </c>
      <c r="O346">
        <v>0</v>
      </c>
      <c r="P346">
        <v>0</v>
      </c>
    </row>
    <row r="347" spans="1:16" x14ac:dyDescent="0.35">
      <c r="A347">
        <v>2021</v>
      </c>
      <c r="B347" t="s">
        <v>18</v>
      </c>
      <c r="C347">
        <v>2</v>
      </c>
      <c r="D347">
        <v>1</v>
      </c>
      <c r="E347">
        <v>24138</v>
      </c>
      <c r="F347">
        <v>21654630</v>
      </c>
      <c r="G347">
        <v>150</v>
      </c>
      <c r="H347">
        <v>310064</v>
      </c>
      <c r="I347">
        <v>23522</v>
      </c>
      <c r="J347">
        <v>21043148</v>
      </c>
      <c r="K347">
        <v>1550943</v>
      </c>
      <c r="L347">
        <v>418889557</v>
      </c>
      <c r="M347">
        <v>715396</v>
      </c>
      <c r="N347">
        <v>11488587</v>
      </c>
      <c r="O347">
        <v>0</v>
      </c>
      <c r="P347">
        <v>0</v>
      </c>
    </row>
    <row r="348" spans="1:16" x14ac:dyDescent="0.35">
      <c r="A348">
        <v>2021</v>
      </c>
      <c r="B348" t="s">
        <v>18</v>
      </c>
      <c r="C348">
        <v>2</v>
      </c>
      <c r="D348">
        <v>1</v>
      </c>
      <c r="E348">
        <v>23572</v>
      </c>
      <c r="F348">
        <v>21678202</v>
      </c>
      <c r="G348">
        <v>172</v>
      </c>
      <c r="H348">
        <v>310236</v>
      </c>
      <c r="I348">
        <v>23512</v>
      </c>
      <c r="J348">
        <v>21066660</v>
      </c>
      <c r="K348">
        <v>1303674</v>
      </c>
      <c r="L348">
        <v>420193231</v>
      </c>
      <c r="M348">
        <v>74080</v>
      </c>
      <c r="N348">
        <v>11562667</v>
      </c>
      <c r="O348">
        <v>0</v>
      </c>
      <c r="P348">
        <v>0</v>
      </c>
    </row>
    <row r="349" spans="1:16" x14ac:dyDescent="0.35">
      <c r="A349">
        <v>2021</v>
      </c>
      <c r="B349" t="s">
        <v>18</v>
      </c>
      <c r="C349">
        <v>2</v>
      </c>
      <c r="D349">
        <v>2</v>
      </c>
      <c r="E349">
        <v>17430</v>
      </c>
      <c r="F349">
        <v>21695632</v>
      </c>
      <c r="G349">
        <v>156</v>
      </c>
      <c r="H349">
        <v>310392</v>
      </c>
      <c r="I349">
        <v>27200</v>
      </c>
      <c r="J349">
        <v>21093860</v>
      </c>
      <c r="K349">
        <v>1324874</v>
      </c>
      <c r="L349">
        <v>421518105</v>
      </c>
      <c r="M349">
        <v>891839</v>
      </c>
      <c r="N349">
        <v>12454506</v>
      </c>
      <c r="O349">
        <v>0</v>
      </c>
      <c r="P349">
        <v>0</v>
      </c>
    </row>
    <row r="350" spans="1:16" x14ac:dyDescent="0.35">
      <c r="A350">
        <v>2021</v>
      </c>
      <c r="B350" t="s">
        <v>18</v>
      </c>
      <c r="C350">
        <v>2</v>
      </c>
      <c r="D350">
        <v>2</v>
      </c>
      <c r="E350">
        <v>21462</v>
      </c>
      <c r="F350">
        <v>21717094</v>
      </c>
      <c r="G350">
        <v>188</v>
      </c>
      <c r="H350">
        <v>310580</v>
      </c>
      <c r="I350">
        <v>25856</v>
      </c>
      <c r="J350">
        <v>21119716</v>
      </c>
      <c r="K350">
        <v>1524906</v>
      </c>
      <c r="L350">
        <v>423043011</v>
      </c>
      <c r="M350">
        <v>701378</v>
      </c>
      <c r="N350">
        <v>13155884</v>
      </c>
      <c r="O350">
        <v>0</v>
      </c>
      <c r="P350">
        <v>0</v>
      </c>
    </row>
    <row r="351" spans="1:16" x14ac:dyDescent="0.35">
      <c r="A351">
        <v>2021</v>
      </c>
      <c r="B351" t="s">
        <v>18</v>
      </c>
      <c r="C351">
        <v>2</v>
      </c>
      <c r="D351">
        <v>2</v>
      </c>
      <c r="E351">
        <v>25078</v>
      </c>
      <c r="F351">
        <v>21742172</v>
      </c>
      <c r="G351">
        <v>220</v>
      </c>
      <c r="H351">
        <v>310800</v>
      </c>
      <c r="I351">
        <v>23592</v>
      </c>
      <c r="J351">
        <v>21143308</v>
      </c>
      <c r="K351">
        <v>1540009</v>
      </c>
      <c r="L351">
        <v>424583020</v>
      </c>
      <c r="M351">
        <v>803978</v>
      </c>
      <c r="N351">
        <v>13959862</v>
      </c>
      <c r="O351">
        <v>0</v>
      </c>
      <c r="P351">
        <v>0</v>
      </c>
    </row>
    <row r="352" spans="1:16" x14ac:dyDescent="0.35">
      <c r="A352">
        <v>2021</v>
      </c>
      <c r="B352" t="s">
        <v>18</v>
      </c>
      <c r="C352">
        <v>2</v>
      </c>
      <c r="D352">
        <v>2</v>
      </c>
      <c r="E352">
        <v>18706</v>
      </c>
      <c r="F352">
        <v>21760878</v>
      </c>
      <c r="G352">
        <v>170</v>
      </c>
      <c r="H352">
        <v>310970</v>
      </c>
      <c r="I352">
        <v>31444</v>
      </c>
      <c r="J352">
        <v>21174752</v>
      </c>
      <c r="K352">
        <v>1601403</v>
      </c>
      <c r="L352">
        <v>426184423</v>
      </c>
      <c r="M352">
        <v>965159</v>
      </c>
      <c r="N352">
        <v>14925021</v>
      </c>
      <c r="O352">
        <v>0</v>
      </c>
      <c r="P352">
        <v>0</v>
      </c>
    </row>
    <row r="353" spans="1:16" x14ac:dyDescent="0.35">
      <c r="A353">
        <v>2021</v>
      </c>
      <c r="B353" t="s">
        <v>18</v>
      </c>
      <c r="C353">
        <v>2</v>
      </c>
      <c r="D353">
        <v>2</v>
      </c>
      <c r="E353">
        <v>24274</v>
      </c>
      <c r="F353">
        <v>21785152</v>
      </c>
      <c r="G353">
        <v>208</v>
      </c>
      <c r="H353">
        <v>311178</v>
      </c>
      <c r="I353">
        <v>22716</v>
      </c>
      <c r="J353">
        <v>21197468</v>
      </c>
      <c r="K353">
        <v>1580227</v>
      </c>
      <c r="L353">
        <v>427764650</v>
      </c>
      <c r="M353">
        <v>910764</v>
      </c>
      <c r="N353">
        <v>15835785</v>
      </c>
      <c r="O353">
        <v>0</v>
      </c>
      <c r="P353">
        <v>0</v>
      </c>
    </row>
    <row r="354" spans="1:16" x14ac:dyDescent="0.35">
      <c r="A354">
        <v>2021</v>
      </c>
      <c r="B354" t="s">
        <v>18</v>
      </c>
      <c r="C354">
        <v>2</v>
      </c>
      <c r="D354">
        <v>2</v>
      </c>
      <c r="E354">
        <v>24396</v>
      </c>
      <c r="F354">
        <v>21809548</v>
      </c>
      <c r="G354">
        <v>178</v>
      </c>
      <c r="H354">
        <v>311356</v>
      </c>
      <c r="I354">
        <v>22214</v>
      </c>
      <c r="J354">
        <v>21219682</v>
      </c>
      <c r="K354">
        <v>1524509</v>
      </c>
      <c r="L354">
        <v>429289159</v>
      </c>
      <c r="M354">
        <v>529618</v>
      </c>
      <c r="N354">
        <v>16365403</v>
      </c>
      <c r="O354">
        <v>47041</v>
      </c>
      <c r="P354">
        <v>47041</v>
      </c>
    </row>
    <row r="355" spans="1:16" x14ac:dyDescent="0.35">
      <c r="A355">
        <v>2021</v>
      </c>
      <c r="B355" t="s">
        <v>18</v>
      </c>
      <c r="C355">
        <v>2</v>
      </c>
      <c r="D355">
        <v>2</v>
      </c>
      <c r="E355">
        <v>23412</v>
      </c>
      <c r="F355">
        <v>21832960</v>
      </c>
      <c r="G355">
        <v>182</v>
      </c>
      <c r="H355">
        <v>311538</v>
      </c>
      <c r="I355">
        <v>19000</v>
      </c>
      <c r="J355">
        <v>21238682</v>
      </c>
      <c r="K355">
        <v>1200171</v>
      </c>
      <c r="L355">
        <v>430489330</v>
      </c>
      <c r="M355">
        <v>40047</v>
      </c>
      <c r="N355">
        <v>16405450</v>
      </c>
      <c r="O355">
        <v>1651</v>
      </c>
      <c r="P355">
        <v>48692</v>
      </c>
    </row>
    <row r="356" spans="1:16" x14ac:dyDescent="0.35">
      <c r="A356">
        <v>2021</v>
      </c>
      <c r="B356" t="s">
        <v>18</v>
      </c>
      <c r="C356">
        <v>2</v>
      </c>
      <c r="D356">
        <v>3</v>
      </c>
      <c r="E356">
        <v>18172</v>
      </c>
      <c r="F356">
        <v>21851132</v>
      </c>
      <c r="G356">
        <v>164</v>
      </c>
      <c r="H356">
        <v>311702</v>
      </c>
      <c r="I356">
        <v>23586</v>
      </c>
      <c r="J356">
        <v>21262268</v>
      </c>
      <c r="K356">
        <v>1191659</v>
      </c>
      <c r="L356">
        <v>431680989</v>
      </c>
      <c r="M356">
        <v>583024</v>
      </c>
      <c r="N356">
        <v>16988474</v>
      </c>
      <c r="O356">
        <v>268156</v>
      </c>
      <c r="P356">
        <v>316848</v>
      </c>
    </row>
    <row r="357" spans="1:16" x14ac:dyDescent="0.35">
      <c r="A357">
        <v>2021</v>
      </c>
      <c r="B357" t="s">
        <v>18</v>
      </c>
      <c r="C357">
        <v>2</v>
      </c>
      <c r="D357">
        <v>3</v>
      </c>
      <c r="E357">
        <v>23184</v>
      </c>
      <c r="F357">
        <v>21874316</v>
      </c>
      <c r="G357">
        <v>198</v>
      </c>
      <c r="H357">
        <v>311900</v>
      </c>
      <c r="I357">
        <v>23672</v>
      </c>
      <c r="J357">
        <v>21285940</v>
      </c>
      <c r="K357">
        <v>1351626</v>
      </c>
      <c r="L357">
        <v>433032615</v>
      </c>
      <c r="M357">
        <v>301425</v>
      </c>
      <c r="N357">
        <v>17289899</v>
      </c>
      <c r="O357">
        <v>226338</v>
      </c>
      <c r="P357">
        <v>543186</v>
      </c>
    </row>
    <row r="358" spans="1:16" x14ac:dyDescent="0.35">
      <c r="A358">
        <v>2021</v>
      </c>
      <c r="B358" t="s">
        <v>18</v>
      </c>
      <c r="C358">
        <v>2</v>
      </c>
      <c r="D358">
        <v>3</v>
      </c>
      <c r="E358">
        <v>25724</v>
      </c>
      <c r="F358">
        <v>21900040</v>
      </c>
      <c r="G358">
        <v>200</v>
      </c>
      <c r="H358">
        <v>312100</v>
      </c>
      <c r="I358">
        <v>24056</v>
      </c>
      <c r="J358">
        <v>21309996</v>
      </c>
      <c r="K358">
        <v>1463010</v>
      </c>
      <c r="L358">
        <v>434495625</v>
      </c>
      <c r="M358">
        <v>627562</v>
      </c>
      <c r="N358">
        <v>17917461</v>
      </c>
      <c r="O358">
        <v>178509</v>
      </c>
      <c r="P358">
        <v>721695</v>
      </c>
    </row>
    <row r="359" spans="1:16" x14ac:dyDescent="0.35">
      <c r="A359">
        <v>2021</v>
      </c>
      <c r="B359" t="s">
        <v>18</v>
      </c>
      <c r="C359">
        <v>2</v>
      </c>
      <c r="D359">
        <v>3</v>
      </c>
      <c r="E359">
        <v>26476</v>
      </c>
      <c r="F359">
        <v>21926516</v>
      </c>
      <c r="G359">
        <v>200</v>
      </c>
      <c r="H359">
        <v>312300</v>
      </c>
      <c r="I359">
        <v>21826</v>
      </c>
      <c r="J359">
        <v>21331822</v>
      </c>
      <c r="K359">
        <v>1521908</v>
      </c>
      <c r="L359">
        <v>436017533</v>
      </c>
      <c r="M359">
        <v>1009902</v>
      </c>
      <c r="N359">
        <v>18927363</v>
      </c>
      <c r="O359">
        <v>477944</v>
      </c>
      <c r="P359">
        <v>1199639</v>
      </c>
    </row>
    <row r="360" spans="1:16" x14ac:dyDescent="0.35">
      <c r="A360">
        <v>2021</v>
      </c>
      <c r="B360" t="s">
        <v>18</v>
      </c>
      <c r="C360">
        <v>2</v>
      </c>
      <c r="D360">
        <v>3</v>
      </c>
      <c r="E360">
        <v>27832</v>
      </c>
      <c r="F360">
        <v>21954348</v>
      </c>
      <c r="G360">
        <v>200</v>
      </c>
      <c r="H360">
        <v>312500</v>
      </c>
      <c r="I360">
        <v>20430</v>
      </c>
      <c r="J360">
        <v>21352252</v>
      </c>
      <c r="K360">
        <v>1571442</v>
      </c>
      <c r="L360">
        <v>437588975</v>
      </c>
      <c r="M360">
        <v>543927</v>
      </c>
      <c r="N360">
        <v>19471290</v>
      </c>
      <c r="O360">
        <v>467719</v>
      </c>
      <c r="P360">
        <v>1667358</v>
      </c>
    </row>
    <row r="361" spans="1:16" x14ac:dyDescent="0.35">
      <c r="A361">
        <v>2021</v>
      </c>
      <c r="B361" t="s">
        <v>18</v>
      </c>
      <c r="C361">
        <v>2</v>
      </c>
      <c r="D361">
        <v>3</v>
      </c>
      <c r="E361">
        <v>27838</v>
      </c>
      <c r="F361">
        <v>21982186</v>
      </c>
      <c r="G361">
        <v>178</v>
      </c>
      <c r="H361">
        <v>312678</v>
      </c>
      <c r="I361">
        <v>22826</v>
      </c>
      <c r="J361">
        <v>21375078</v>
      </c>
      <c r="K361">
        <v>1440552</v>
      </c>
      <c r="L361">
        <v>439029527</v>
      </c>
      <c r="M361">
        <v>471215</v>
      </c>
      <c r="N361">
        <v>19942505</v>
      </c>
      <c r="O361">
        <v>222336</v>
      </c>
      <c r="P361">
        <v>1889694</v>
      </c>
    </row>
    <row r="362" spans="1:16" x14ac:dyDescent="0.35">
      <c r="A362">
        <v>2021</v>
      </c>
      <c r="B362" t="s">
        <v>18</v>
      </c>
      <c r="C362">
        <v>2</v>
      </c>
      <c r="D362">
        <v>3</v>
      </c>
      <c r="E362">
        <v>28556</v>
      </c>
      <c r="F362">
        <v>22010742</v>
      </c>
      <c r="G362">
        <v>166</v>
      </c>
      <c r="H362">
        <v>312844</v>
      </c>
      <c r="I362">
        <v>19430</v>
      </c>
      <c r="J362">
        <v>21394508</v>
      </c>
      <c r="K362">
        <v>1337352</v>
      </c>
      <c r="L362">
        <v>440366879</v>
      </c>
      <c r="M362">
        <v>45705</v>
      </c>
      <c r="N362">
        <v>19988210</v>
      </c>
      <c r="O362">
        <v>14232</v>
      </c>
      <c r="P362">
        <v>1903926</v>
      </c>
    </row>
    <row r="363" spans="1:16" x14ac:dyDescent="0.35">
      <c r="A363">
        <v>2021</v>
      </c>
      <c r="B363" t="s">
        <v>18</v>
      </c>
      <c r="C363">
        <v>2</v>
      </c>
      <c r="D363">
        <v>4</v>
      </c>
      <c r="E363">
        <v>20988</v>
      </c>
      <c r="F363">
        <v>22031730</v>
      </c>
      <c r="G363">
        <v>152</v>
      </c>
      <c r="H363">
        <v>312996</v>
      </c>
      <c r="I363">
        <v>26466</v>
      </c>
      <c r="J363">
        <v>21420974</v>
      </c>
      <c r="K363">
        <v>1293135</v>
      </c>
      <c r="L363">
        <v>441660014</v>
      </c>
      <c r="M363">
        <v>629376</v>
      </c>
      <c r="N363">
        <v>20617586</v>
      </c>
      <c r="O363">
        <v>577415</v>
      </c>
      <c r="P363">
        <v>2481341</v>
      </c>
    </row>
    <row r="364" spans="1:16" x14ac:dyDescent="0.35">
      <c r="A364">
        <v>2021</v>
      </c>
      <c r="B364" t="s">
        <v>18</v>
      </c>
      <c r="C364">
        <v>2</v>
      </c>
      <c r="D364">
        <v>4</v>
      </c>
      <c r="E364">
        <v>27364</v>
      </c>
      <c r="F364">
        <v>22059094</v>
      </c>
      <c r="G364">
        <v>206</v>
      </c>
      <c r="H364">
        <v>313202</v>
      </c>
      <c r="I364">
        <v>27938</v>
      </c>
      <c r="J364">
        <v>21448912</v>
      </c>
      <c r="K364">
        <v>1528044</v>
      </c>
      <c r="L364">
        <v>443188058</v>
      </c>
      <c r="M364">
        <v>499731</v>
      </c>
      <c r="N364">
        <v>21117317</v>
      </c>
      <c r="O364">
        <v>278245</v>
      </c>
      <c r="P364">
        <v>2759586</v>
      </c>
    </row>
    <row r="365" spans="1:16" x14ac:dyDescent="0.35">
      <c r="A365">
        <v>2021</v>
      </c>
      <c r="B365" t="s">
        <v>18</v>
      </c>
      <c r="C365">
        <v>2</v>
      </c>
      <c r="D365">
        <v>4</v>
      </c>
      <c r="E365">
        <v>33860</v>
      </c>
      <c r="F365">
        <v>22092954</v>
      </c>
      <c r="G365">
        <v>282</v>
      </c>
      <c r="H365">
        <v>313484</v>
      </c>
      <c r="I365">
        <v>24200</v>
      </c>
      <c r="J365">
        <v>21473112</v>
      </c>
      <c r="K365">
        <v>1558656</v>
      </c>
      <c r="L365">
        <v>444746714</v>
      </c>
      <c r="M365">
        <v>522957</v>
      </c>
      <c r="N365">
        <v>21640274</v>
      </c>
      <c r="O365">
        <v>434012</v>
      </c>
      <c r="P365">
        <v>3193598</v>
      </c>
    </row>
    <row r="366" spans="1:16" x14ac:dyDescent="0.35">
      <c r="A366">
        <v>2021</v>
      </c>
      <c r="B366" t="s">
        <v>18</v>
      </c>
      <c r="C366">
        <v>2</v>
      </c>
      <c r="D366">
        <v>4</v>
      </c>
      <c r="E366">
        <v>33198</v>
      </c>
      <c r="F366">
        <v>22126152</v>
      </c>
      <c r="G366">
        <v>238</v>
      </c>
      <c r="H366">
        <v>313722</v>
      </c>
      <c r="I366">
        <v>24444</v>
      </c>
      <c r="J366">
        <v>21497556</v>
      </c>
      <c r="K366">
        <v>1640636</v>
      </c>
      <c r="L366">
        <v>446387350</v>
      </c>
      <c r="M366">
        <v>715470</v>
      </c>
      <c r="N366">
        <v>22355744</v>
      </c>
      <c r="O366">
        <v>831466</v>
      </c>
      <c r="P366">
        <v>4025064</v>
      </c>
    </row>
    <row r="367" spans="1:16" x14ac:dyDescent="0.35">
      <c r="A367">
        <v>2021</v>
      </c>
      <c r="B367" t="s">
        <v>18</v>
      </c>
      <c r="C367">
        <v>2</v>
      </c>
      <c r="D367">
        <v>4</v>
      </c>
      <c r="E367">
        <v>33124</v>
      </c>
      <c r="F367">
        <v>22159276</v>
      </c>
      <c r="G367">
        <v>228</v>
      </c>
      <c r="H367">
        <v>313950</v>
      </c>
      <c r="I367">
        <v>25580</v>
      </c>
      <c r="J367">
        <v>21523136</v>
      </c>
      <c r="K367">
        <v>1726521</v>
      </c>
      <c r="L367">
        <v>448113871</v>
      </c>
      <c r="M367">
        <v>639870</v>
      </c>
      <c r="N367">
        <v>22995614</v>
      </c>
      <c r="O367">
        <v>838672</v>
      </c>
      <c r="P367">
        <v>4863736</v>
      </c>
    </row>
    <row r="368" spans="1:16" x14ac:dyDescent="0.35">
      <c r="A368">
        <v>2021</v>
      </c>
      <c r="B368" t="s">
        <v>18</v>
      </c>
      <c r="C368">
        <v>2</v>
      </c>
      <c r="D368">
        <v>4</v>
      </c>
      <c r="E368">
        <v>33610</v>
      </c>
      <c r="F368">
        <v>22192886</v>
      </c>
      <c r="G368">
        <v>222</v>
      </c>
      <c r="H368">
        <v>314172</v>
      </c>
      <c r="I368">
        <v>23418</v>
      </c>
      <c r="J368">
        <v>21546554</v>
      </c>
      <c r="K368">
        <v>1648009</v>
      </c>
      <c r="L368">
        <v>449761880</v>
      </c>
      <c r="M368">
        <v>56406</v>
      </c>
      <c r="N368">
        <v>23052020</v>
      </c>
      <c r="O368">
        <v>2313</v>
      </c>
      <c r="P368">
        <v>4866049</v>
      </c>
    </row>
    <row r="369" spans="1:16" x14ac:dyDescent="0.35">
      <c r="A369">
        <v>2021</v>
      </c>
      <c r="B369" t="s">
        <v>18</v>
      </c>
      <c r="C369">
        <v>2</v>
      </c>
      <c r="D369">
        <v>4</v>
      </c>
      <c r="E369">
        <v>31228</v>
      </c>
      <c r="F369">
        <v>22224114</v>
      </c>
      <c r="G369">
        <v>216</v>
      </c>
      <c r="H369">
        <v>314388</v>
      </c>
      <c r="I369">
        <v>22582</v>
      </c>
      <c r="J369">
        <v>21569136</v>
      </c>
      <c r="K369">
        <v>1416707</v>
      </c>
      <c r="L369">
        <v>451178587</v>
      </c>
      <c r="M369">
        <v>0</v>
      </c>
      <c r="N369">
        <v>23052020</v>
      </c>
      <c r="O369">
        <v>0</v>
      </c>
      <c r="P369">
        <v>4866049</v>
      </c>
    </row>
    <row r="370" spans="1:16" x14ac:dyDescent="0.35">
      <c r="A370">
        <v>2021</v>
      </c>
      <c r="B370" t="s">
        <v>31</v>
      </c>
      <c r="C370">
        <v>3</v>
      </c>
      <c r="D370">
        <v>1</v>
      </c>
      <c r="E370">
        <v>24540</v>
      </c>
      <c r="F370">
        <v>22248654</v>
      </c>
      <c r="G370">
        <v>184</v>
      </c>
      <c r="H370">
        <v>314572</v>
      </c>
      <c r="I370">
        <v>24944</v>
      </c>
      <c r="J370">
        <v>21594080</v>
      </c>
      <c r="K370">
        <v>1401908</v>
      </c>
      <c r="L370">
        <v>452580495</v>
      </c>
      <c r="M370">
        <v>752079</v>
      </c>
      <c r="N370">
        <v>23804099</v>
      </c>
      <c r="O370">
        <v>280466</v>
      </c>
      <c r="P370">
        <v>5146515</v>
      </c>
    </row>
    <row r="371" spans="1:16" x14ac:dyDescent="0.35">
      <c r="A371">
        <v>2021</v>
      </c>
      <c r="B371" t="s">
        <v>31</v>
      </c>
      <c r="C371">
        <v>3</v>
      </c>
      <c r="D371">
        <v>1</v>
      </c>
      <c r="E371">
        <v>29996</v>
      </c>
      <c r="F371">
        <v>22278650</v>
      </c>
      <c r="G371">
        <v>196</v>
      </c>
      <c r="H371">
        <v>314768</v>
      </c>
      <c r="I371">
        <v>26226</v>
      </c>
      <c r="J371">
        <v>21620306</v>
      </c>
      <c r="K371">
        <v>1592023</v>
      </c>
      <c r="L371">
        <v>454172518</v>
      </c>
      <c r="M371">
        <v>1206934</v>
      </c>
      <c r="N371">
        <v>25011033</v>
      </c>
      <c r="O371">
        <v>230886</v>
      </c>
      <c r="P371">
        <v>5377401</v>
      </c>
    </row>
    <row r="372" spans="1:16" x14ac:dyDescent="0.35">
      <c r="A372">
        <v>2021</v>
      </c>
      <c r="B372" t="s">
        <v>31</v>
      </c>
      <c r="C372">
        <v>3</v>
      </c>
      <c r="D372">
        <v>1</v>
      </c>
      <c r="E372">
        <v>34850</v>
      </c>
      <c r="F372">
        <v>22313500</v>
      </c>
      <c r="G372">
        <v>174</v>
      </c>
      <c r="H372">
        <v>314942</v>
      </c>
      <c r="I372">
        <v>28142</v>
      </c>
      <c r="J372">
        <v>21648448</v>
      </c>
      <c r="K372">
        <v>1619923</v>
      </c>
      <c r="L372">
        <v>455792441</v>
      </c>
      <c r="M372">
        <v>1577514</v>
      </c>
      <c r="N372">
        <v>26588547</v>
      </c>
      <c r="O372">
        <v>324189</v>
      </c>
      <c r="P372">
        <v>5701590</v>
      </c>
    </row>
    <row r="373" spans="1:16" x14ac:dyDescent="0.35">
      <c r="A373">
        <v>2021</v>
      </c>
      <c r="B373" t="s">
        <v>31</v>
      </c>
      <c r="C373">
        <v>3</v>
      </c>
      <c r="D373">
        <v>1</v>
      </c>
      <c r="E373">
        <v>33648</v>
      </c>
      <c r="F373">
        <v>22347148</v>
      </c>
      <c r="G373">
        <v>226</v>
      </c>
      <c r="H373">
        <v>315168</v>
      </c>
      <c r="I373">
        <v>27576</v>
      </c>
      <c r="J373">
        <v>21676024</v>
      </c>
      <c r="K373">
        <v>1616008</v>
      </c>
      <c r="L373">
        <v>457408449</v>
      </c>
      <c r="M373">
        <v>2033154</v>
      </c>
      <c r="N373">
        <v>28621701</v>
      </c>
      <c r="O373">
        <v>662195</v>
      </c>
      <c r="P373">
        <v>6363785</v>
      </c>
    </row>
    <row r="374" spans="1:16" x14ac:dyDescent="0.35">
      <c r="A374">
        <v>2021</v>
      </c>
      <c r="B374" t="s">
        <v>31</v>
      </c>
      <c r="C374">
        <v>3</v>
      </c>
      <c r="D374">
        <v>1</v>
      </c>
      <c r="E374">
        <v>36648</v>
      </c>
      <c r="F374">
        <v>22383796</v>
      </c>
      <c r="G374">
        <v>218</v>
      </c>
      <c r="H374">
        <v>315386</v>
      </c>
      <c r="I374">
        <v>28372</v>
      </c>
      <c r="J374">
        <v>21704396</v>
      </c>
      <c r="K374">
        <v>1621511</v>
      </c>
      <c r="L374">
        <v>459029960</v>
      </c>
      <c r="M374">
        <v>2320443</v>
      </c>
      <c r="N374">
        <v>30942144</v>
      </c>
      <c r="O374">
        <v>583299</v>
      </c>
      <c r="P374">
        <v>6947084</v>
      </c>
    </row>
    <row r="375" spans="1:16" x14ac:dyDescent="0.35">
      <c r="A375">
        <v>2021</v>
      </c>
      <c r="B375" t="s">
        <v>31</v>
      </c>
      <c r="C375">
        <v>3</v>
      </c>
      <c r="D375">
        <v>1</v>
      </c>
      <c r="E375">
        <v>37448</v>
      </c>
      <c r="F375">
        <v>22421244</v>
      </c>
      <c r="G375">
        <v>200</v>
      </c>
      <c r="H375">
        <v>315586</v>
      </c>
      <c r="I375">
        <v>28758</v>
      </c>
      <c r="J375">
        <v>21733154</v>
      </c>
      <c r="K375">
        <v>1582651</v>
      </c>
      <c r="L375">
        <v>460612611</v>
      </c>
      <c r="M375">
        <v>2278628</v>
      </c>
      <c r="N375">
        <v>33220772</v>
      </c>
      <c r="O375">
        <v>504640</v>
      </c>
      <c r="P375">
        <v>7451724</v>
      </c>
    </row>
    <row r="376" spans="1:16" x14ac:dyDescent="0.35">
      <c r="A376">
        <v>2021</v>
      </c>
      <c r="B376" t="s">
        <v>31</v>
      </c>
      <c r="C376">
        <v>3</v>
      </c>
      <c r="D376">
        <v>1</v>
      </c>
      <c r="E376">
        <v>37300</v>
      </c>
      <c r="F376">
        <v>22458544</v>
      </c>
      <c r="G376">
        <v>194</v>
      </c>
      <c r="H376">
        <v>315780</v>
      </c>
      <c r="I376">
        <v>28606</v>
      </c>
      <c r="J376">
        <v>21761760</v>
      </c>
      <c r="K376">
        <v>1359734</v>
      </c>
      <c r="L376">
        <v>461972345</v>
      </c>
      <c r="M376">
        <v>114059</v>
      </c>
      <c r="N376">
        <v>33334831</v>
      </c>
      <c r="O376">
        <v>13843</v>
      </c>
      <c r="P376">
        <v>7465567</v>
      </c>
    </row>
    <row r="377" spans="1:16" x14ac:dyDescent="0.35">
      <c r="A377">
        <v>2021</v>
      </c>
      <c r="B377" t="s">
        <v>31</v>
      </c>
      <c r="C377">
        <v>3</v>
      </c>
      <c r="D377">
        <v>2</v>
      </c>
      <c r="E377">
        <v>30706</v>
      </c>
      <c r="F377">
        <v>22489250</v>
      </c>
      <c r="G377">
        <v>152</v>
      </c>
      <c r="H377">
        <v>315932</v>
      </c>
      <c r="I377">
        <v>33212</v>
      </c>
      <c r="J377">
        <v>21794972</v>
      </c>
      <c r="K377">
        <v>1387315</v>
      </c>
      <c r="L377">
        <v>463359660</v>
      </c>
      <c r="M377">
        <v>3383968</v>
      </c>
      <c r="N377">
        <v>36718799</v>
      </c>
      <c r="O377">
        <v>604759</v>
      </c>
      <c r="P377">
        <v>8070326</v>
      </c>
    </row>
    <row r="378" spans="1:16" x14ac:dyDescent="0.35">
      <c r="A378">
        <v>2021</v>
      </c>
      <c r="B378" t="s">
        <v>31</v>
      </c>
      <c r="C378">
        <v>3</v>
      </c>
      <c r="D378">
        <v>2</v>
      </c>
      <c r="E378">
        <v>35746</v>
      </c>
      <c r="F378">
        <v>22524996</v>
      </c>
      <c r="G378">
        <v>266</v>
      </c>
      <c r="H378">
        <v>316198</v>
      </c>
      <c r="I378">
        <v>41286</v>
      </c>
      <c r="J378">
        <v>21836258</v>
      </c>
      <c r="K378">
        <v>1553973</v>
      </c>
      <c r="L378">
        <v>464913633</v>
      </c>
      <c r="M378">
        <v>2081599</v>
      </c>
      <c r="N378">
        <v>38800398</v>
      </c>
      <c r="O378">
        <v>593007</v>
      </c>
      <c r="P378">
        <v>8663333</v>
      </c>
    </row>
    <row r="379" spans="1:16" x14ac:dyDescent="0.35">
      <c r="A379">
        <v>2021</v>
      </c>
      <c r="B379" t="s">
        <v>31</v>
      </c>
      <c r="C379">
        <v>3</v>
      </c>
      <c r="D379">
        <v>2</v>
      </c>
      <c r="E379">
        <v>45702</v>
      </c>
      <c r="F379">
        <v>22570698</v>
      </c>
      <c r="G379">
        <v>250</v>
      </c>
      <c r="H379">
        <v>316448</v>
      </c>
      <c r="I379">
        <v>36308</v>
      </c>
      <c r="J379">
        <v>21872566</v>
      </c>
      <c r="K379">
        <v>1635068</v>
      </c>
      <c r="L379">
        <v>466548701</v>
      </c>
      <c r="M379">
        <v>2032818</v>
      </c>
      <c r="N379">
        <v>40833216</v>
      </c>
      <c r="O379">
        <v>567515</v>
      </c>
      <c r="P379">
        <v>9230848</v>
      </c>
    </row>
    <row r="380" spans="1:16" x14ac:dyDescent="0.35">
      <c r="A380">
        <v>2021</v>
      </c>
      <c r="B380" t="s">
        <v>31</v>
      </c>
      <c r="C380">
        <v>3</v>
      </c>
      <c r="D380">
        <v>2</v>
      </c>
      <c r="E380">
        <v>46596</v>
      </c>
      <c r="F380">
        <v>22617294</v>
      </c>
      <c r="G380">
        <v>238</v>
      </c>
      <c r="H380">
        <v>316686</v>
      </c>
      <c r="I380">
        <v>30184</v>
      </c>
      <c r="J380">
        <v>21902750</v>
      </c>
      <c r="K380">
        <v>1607486</v>
      </c>
      <c r="L380">
        <v>468156187</v>
      </c>
      <c r="M380">
        <v>781786</v>
      </c>
      <c r="N380">
        <v>41615002</v>
      </c>
      <c r="O380">
        <v>147275</v>
      </c>
      <c r="P380">
        <v>9378123</v>
      </c>
    </row>
    <row r="381" spans="1:16" x14ac:dyDescent="0.35">
      <c r="A381">
        <v>2021</v>
      </c>
      <c r="B381" t="s">
        <v>31</v>
      </c>
      <c r="C381">
        <v>3</v>
      </c>
      <c r="D381">
        <v>2</v>
      </c>
      <c r="E381">
        <v>49690</v>
      </c>
      <c r="F381">
        <v>22666984</v>
      </c>
      <c r="G381">
        <v>280</v>
      </c>
      <c r="H381">
        <v>316966</v>
      </c>
      <c r="I381">
        <v>39944</v>
      </c>
      <c r="J381">
        <v>21942694</v>
      </c>
      <c r="K381">
        <v>1622987</v>
      </c>
      <c r="L381">
        <v>469779174</v>
      </c>
      <c r="M381">
        <v>3264797</v>
      </c>
      <c r="N381">
        <v>44879799</v>
      </c>
      <c r="O381">
        <v>817514</v>
      </c>
      <c r="P381">
        <v>10195637</v>
      </c>
    </row>
    <row r="382" spans="1:16" x14ac:dyDescent="0.35">
      <c r="A382">
        <v>2021</v>
      </c>
      <c r="B382" t="s">
        <v>31</v>
      </c>
      <c r="C382">
        <v>3</v>
      </c>
      <c r="D382">
        <v>2</v>
      </c>
      <c r="E382">
        <v>50308</v>
      </c>
      <c r="F382">
        <v>22717292</v>
      </c>
      <c r="G382">
        <v>318</v>
      </c>
      <c r="H382">
        <v>317284</v>
      </c>
      <c r="I382">
        <v>33016</v>
      </c>
      <c r="J382">
        <v>21975710</v>
      </c>
      <c r="K382">
        <v>1705165</v>
      </c>
      <c r="L382">
        <v>471484339</v>
      </c>
      <c r="M382">
        <v>2445451</v>
      </c>
      <c r="N382">
        <v>47325250</v>
      </c>
      <c r="O382">
        <v>560315</v>
      </c>
      <c r="P382">
        <v>10755952</v>
      </c>
    </row>
    <row r="383" spans="1:16" x14ac:dyDescent="0.35">
      <c r="A383">
        <v>2021</v>
      </c>
      <c r="B383" t="s">
        <v>31</v>
      </c>
      <c r="C383">
        <v>3</v>
      </c>
      <c r="D383">
        <v>2</v>
      </c>
      <c r="E383">
        <v>53026</v>
      </c>
      <c r="F383">
        <v>22770318</v>
      </c>
      <c r="G383">
        <v>240</v>
      </c>
      <c r="H383">
        <v>317524</v>
      </c>
      <c r="I383">
        <v>35180</v>
      </c>
      <c r="J383">
        <v>22010890</v>
      </c>
      <c r="K383">
        <v>1558359</v>
      </c>
      <c r="L383">
        <v>473042698</v>
      </c>
      <c r="M383">
        <v>288959</v>
      </c>
      <c r="N383">
        <v>47614209</v>
      </c>
      <c r="O383">
        <v>49193</v>
      </c>
      <c r="P383">
        <v>10805145</v>
      </c>
    </row>
    <row r="384" spans="1:16" x14ac:dyDescent="0.35">
      <c r="A384">
        <v>2021</v>
      </c>
      <c r="B384" t="s">
        <v>31</v>
      </c>
      <c r="C384">
        <v>3</v>
      </c>
      <c r="D384">
        <v>3</v>
      </c>
      <c r="E384">
        <v>48874</v>
      </c>
      <c r="F384">
        <v>22819192</v>
      </c>
      <c r="G384">
        <v>260</v>
      </c>
      <c r="H384">
        <v>317784</v>
      </c>
      <c r="I384">
        <v>40372</v>
      </c>
      <c r="J384">
        <v>22051262</v>
      </c>
      <c r="K384">
        <v>1617456</v>
      </c>
      <c r="L384">
        <v>474660154</v>
      </c>
      <c r="M384">
        <v>5233677</v>
      </c>
      <c r="N384">
        <v>52847886</v>
      </c>
      <c r="O384">
        <v>803617</v>
      </c>
      <c r="P384">
        <v>11608762</v>
      </c>
    </row>
    <row r="385" spans="1:16" x14ac:dyDescent="0.35">
      <c r="A385">
        <v>2021</v>
      </c>
      <c r="B385" t="s">
        <v>31</v>
      </c>
      <c r="C385">
        <v>3</v>
      </c>
      <c r="D385">
        <v>3</v>
      </c>
      <c r="E385">
        <v>57738</v>
      </c>
      <c r="F385">
        <v>22876930</v>
      </c>
      <c r="G385">
        <v>374</v>
      </c>
      <c r="H385">
        <v>318158</v>
      </c>
      <c r="I385">
        <v>35492</v>
      </c>
      <c r="J385">
        <v>22086754</v>
      </c>
      <c r="K385">
        <v>1851916</v>
      </c>
      <c r="L385">
        <v>476512070</v>
      </c>
      <c r="M385">
        <v>3541676</v>
      </c>
      <c r="N385">
        <v>56389562</v>
      </c>
      <c r="O385">
        <v>646419</v>
      </c>
      <c r="P385">
        <v>12255181</v>
      </c>
    </row>
    <row r="386" spans="1:16" x14ac:dyDescent="0.35">
      <c r="A386">
        <v>2021</v>
      </c>
      <c r="B386" t="s">
        <v>31</v>
      </c>
      <c r="C386">
        <v>3</v>
      </c>
      <c r="D386">
        <v>3</v>
      </c>
      <c r="E386">
        <v>71676</v>
      </c>
      <c r="F386">
        <v>22948606</v>
      </c>
      <c r="G386">
        <v>342</v>
      </c>
      <c r="H386">
        <v>318500</v>
      </c>
      <c r="I386">
        <v>35586</v>
      </c>
      <c r="J386">
        <v>22122340</v>
      </c>
      <c r="K386">
        <v>2048261</v>
      </c>
      <c r="L386">
        <v>478560331</v>
      </c>
      <c r="M386">
        <v>3460683</v>
      </c>
      <c r="N386">
        <v>59850245</v>
      </c>
      <c r="O386">
        <v>653812</v>
      </c>
      <c r="P386">
        <v>12908993</v>
      </c>
    </row>
    <row r="387" spans="1:16" x14ac:dyDescent="0.35">
      <c r="A387">
        <v>2021</v>
      </c>
      <c r="B387" t="s">
        <v>31</v>
      </c>
      <c r="C387">
        <v>3</v>
      </c>
      <c r="D387">
        <v>3</v>
      </c>
      <c r="E387">
        <v>79374</v>
      </c>
      <c r="F387">
        <v>23027980</v>
      </c>
      <c r="G387">
        <v>312</v>
      </c>
      <c r="H387">
        <v>318812</v>
      </c>
      <c r="I387">
        <v>40712</v>
      </c>
      <c r="J387">
        <v>22163052</v>
      </c>
      <c r="K387">
        <v>2070672</v>
      </c>
      <c r="L387">
        <v>480631003</v>
      </c>
      <c r="M387">
        <v>3635846</v>
      </c>
      <c r="N387">
        <v>63486091</v>
      </c>
      <c r="O387">
        <v>711737</v>
      </c>
      <c r="P387">
        <v>13620730</v>
      </c>
    </row>
    <row r="388" spans="1:16" x14ac:dyDescent="0.35">
      <c r="A388">
        <v>2021</v>
      </c>
      <c r="B388" t="s">
        <v>31</v>
      </c>
      <c r="C388">
        <v>3</v>
      </c>
      <c r="D388">
        <v>3</v>
      </c>
      <c r="E388">
        <v>81812</v>
      </c>
      <c r="F388">
        <v>23109792</v>
      </c>
      <c r="G388">
        <v>376</v>
      </c>
      <c r="H388">
        <v>319188</v>
      </c>
      <c r="I388">
        <v>47246</v>
      </c>
      <c r="J388">
        <v>22210298</v>
      </c>
      <c r="K388">
        <v>2081466</v>
      </c>
      <c r="L388">
        <v>482712469</v>
      </c>
      <c r="M388">
        <v>4818222</v>
      </c>
      <c r="N388">
        <v>68304313</v>
      </c>
      <c r="O388">
        <v>579308</v>
      </c>
      <c r="P388">
        <v>14200038</v>
      </c>
    </row>
    <row r="389" spans="1:16" x14ac:dyDescent="0.35">
      <c r="A389">
        <v>2021</v>
      </c>
      <c r="B389" t="s">
        <v>31</v>
      </c>
      <c r="C389">
        <v>3</v>
      </c>
      <c r="D389">
        <v>3</v>
      </c>
      <c r="E389">
        <v>87630</v>
      </c>
      <c r="F389">
        <v>23197422</v>
      </c>
      <c r="G389">
        <v>392</v>
      </c>
      <c r="H389">
        <v>319580</v>
      </c>
      <c r="I389">
        <v>45942</v>
      </c>
      <c r="J389">
        <v>22256240</v>
      </c>
      <c r="K389">
        <v>2197427</v>
      </c>
      <c r="L389">
        <v>484909896</v>
      </c>
      <c r="M389">
        <v>4555781</v>
      </c>
      <c r="N389">
        <v>72860094</v>
      </c>
      <c r="O389">
        <v>479119</v>
      </c>
      <c r="P389">
        <v>14679157</v>
      </c>
    </row>
    <row r="390" spans="1:16" x14ac:dyDescent="0.35">
      <c r="A390">
        <v>2021</v>
      </c>
      <c r="B390" t="s">
        <v>31</v>
      </c>
      <c r="C390">
        <v>3</v>
      </c>
      <c r="D390">
        <v>3</v>
      </c>
      <c r="E390">
        <v>94018</v>
      </c>
      <c r="F390">
        <v>23291440</v>
      </c>
      <c r="G390">
        <v>426</v>
      </c>
      <c r="H390">
        <v>320006</v>
      </c>
      <c r="I390">
        <v>42410</v>
      </c>
      <c r="J390">
        <v>22298650</v>
      </c>
      <c r="K390">
        <v>1910708</v>
      </c>
      <c r="L390">
        <v>486820604</v>
      </c>
      <c r="M390">
        <v>898230</v>
      </c>
      <c r="N390">
        <v>73758324</v>
      </c>
      <c r="O390">
        <v>26084</v>
      </c>
      <c r="P390">
        <v>14705241</v>
      </c>
    </row>
    <row r="391" spans="1:16" x14ac:dyDescent="0.35">
      <c r="A391">
        <v>2021</v>
      </c>
      <c r="B391" t="s">
        <v>31</v>
      </c>
      <c r="C391">
        <v>3</v>
      </c>
      <c r="D391">
        <v>4</v>
      </c>
      <c r="E391">
        <v>81272</v>
      </c>
      <c r="F391">
        <v>23372712</v>
      </c>
      <c r="G391">
        <v>394</v>
      </c>
      <c r="H391">
        <v>320400</v>
      </c>
      <c r="I391">
        <v>59558</v>
      </c>
      <c r="J391">
        <v>22358208</v>
      </c>
      <c r="K391">
        <v>1870628</v>
      </c>
      <c r="L391">
        <v>488691232</v>
      </c>
      <c r="M391">
        <v>6102372</v>
      </c>
      <c r="N391">
        <v>79860696</v>
      </c>
      <c r="O391">
        <v>696892</v>
      </c>
      <c r="P391">
        <v>15402133</v>
      </c>
    </row>
    <row r="392" spans="1:16" x14ac:dyDescent="0.35">
      <c r="A392">
        <v>2021</v>
      </c>
      <c r="B392" t="s">
        <v>31</v>
      </c>
      <c r="C392">
        <v>3</v>
      </c>
      <c r="D392">
        <v>4</v>
      </c>
      <c r="E392">
        <v>94478</v>
      </c>
      <c r="F392">
        <v>23467190</v>
      </c>
      <c r="G392">
        <v>554</v>
      </c>
      <c r="H392">
        <v>320954</v>
      </c>
      <c r="I392">
        <v>47826</v>
      </c>
      <c r="J392">
        <v>22406034</v>
      </c>
      <c r="K392">
        <v>2096072</v>
      </c>
      <c r="L392">
        <v>490787304</v>
      </c>
      <c r="M392">
        <v>4185929</v>
      </c>
      <c r="N392">
        <v>84046625</v>
      </c>
      <c r="O392">
        <v>436441</v>
      </c>
      <c r="P392">
        <v>15838574</v>
      </c>
    </row>
    <row r="393" spans="1:16" x14ac:dyDescent="0.35">
      <c r="A393">
        <v>2021</v>
      </c>
      <c r="B393" t="s">
        <v>31</v>
      </c>
      <c r="C393">
        <v>3</v>
      </c>
      <c r="D393">
        <v>4</v>
      </c>
      <c r="E393">
        <v>106838</v>
      </c>
      <c r="F393">
        <v>23574028</v>
      </c>
      <c r="G393">
        <v>498</v>
      </c>
      <c r="H393">
        <v>321452</v>
      </c>
      <c r="I393">
        <v>53150</v>
      </c>
      <c r="J393">
        <v>22459184</v>
      </c>
      <c r="K393">
        <v>2198207</v>
      </c>
      <c r="L393">
        <v>492985511</v>
      </c>
      <c r="M393">
        <v>4216503</v>
      </c>
      <c r="N393">
        <v>88263128</v>
      </c>
      <c r="O393">
        <v>331102</v>
      </c>
      <c r="P393">
        <v>16169676</v>
      </c>
    </row>
    <row r="394" spans="1:16" x14ac:dyDescent="0.35">
      <c r="A394">
        <v>2021</v>
      </c>
      <c r="B394" t="s">
        <v>31</v>
      </c>
      <c r="C394">
        <v>3</v>
      </c>
      <c r="D394">
        <v>4</v>
      </c>
      <c r="E394">
        <v>118170</v>
      </c>
      <c r="F394">
        <v>23692198</v>
      </c>
      <c r="G394">
        <v>514</v>
      </c>
      <c r="H394">
        <v>321966</v>
      </c>
      <c r="I394">
        <v>65832</v>
      </c>
      <c r="J394">
        <v>22525016</v>
      </c>
      <c r="K394">
        <v>2253543</v>
      </c>
      <c r="L394">
        <v>495239054</v>
      </c>
      <c r="M394">
        <v>4298344</v>
      </c>
      <c r="N394">
        <v>92561472</v>
      </c>
      <c r="O394">
        <v>364830</v>
      </c>
      <c r="P394">
        <v>16534506</v>
      </c>
    </row>
    <row r="395" spans="1:16" x14ac:dyDescent="0.35">
      <c r="A395">
        <v>2021</v>
      </c>
      <c r="B395" t="s">
        <v>31</v>
      </c>
      <c r="C395">
        <v>3</v>
      </c>
      <c r="D395">
        <v>4</v>
      </c>
      <c r="E395">
        <v>124552</v>
      </c>
      <c r="F395">
        <v>23816750</v>
      </c>
      <c r="G395">
        <v>584</v>
      </c>
      <c r="H395">
        <v>322550</v>
      </c>
      <c r="I395">
        <v>60682</v>
      </c>
      <c r="J395">
        <v>22585698</v>
      </c>
      <c r="K395">
        <v>2345280</v>
      </c>
      <c r="L395">
        <v>497584334</v>
      </c>
      <c r="M395">
        <v>4838554</v>
      </c>
      <c r="N395">
        <v>97400026</v>
      </c>
      <c r="O395">
        <v>318192</v>
      </c>
      <c r="P395">
        <v>16852698</v>
      </c>
    </row>
    <row r="396" spans="1:16" x14ac:dyDescent="0.35">
      <c r="A396">
        <v>2021</v>
      </c>
      <c r="B396" t="s">
        <v>31</v>
      </c>
      <c r="C396">
        <v>3</v>
      </c>
      <c r="D396">
        <v>4</v>
      </c>
      <c r="E396">
        <v>125264</v>
      </c>
      <c r="F396">
        <v>23942014</v>
      </c>
      <c r="G396">
        <v>622</v>
      </c>
      <c r="H396">
        <v>323172</v>
      </c>
      <c r="I396">
        <v>57456</v>
      </c>
      <c r="J396">
        <v>22643154</v>
      </c>
      <c r="K396">
        <v>2345551</v>
      </c>
      <c r="L396">
        <v>499929885</v>
      </c>
      <c r="M396">
        <v>4021322</v>
      </c>
      <c r="N396">
        <v>101421348</v>
      </c>
      <c r="O396">
        <v>242073</v>
      </c>
      <c r="P396">
        <v>17094771</v>
      </c>
    </row>
    <row r="397" spans="1:16" x14ac:dyDescent="0.35">
      <c r="A397">
        <v>2021</v>
      </c>
      <c r="B397" t="s">
        <v>31</v>
      </c>
      <c r="C397">
        <v>3</v>
      </c>
      <c r="D397">
        <v>4</v>
      </c>
      <c r="E397">
        <v>136412</v>
      </c>
      <c r="F397">
        <v>24078426</v>
      </c>
      <c r="G397">
        <v>590</v>
      </c>
      <c r="H397">
        <v>323762</v>
      </c>
      <c r="I397">
        <v>64538</v>
      </c>
      <c r="J397">
        <v>22707692</v>
      </c>
      <c r="K397">
        <v>2058511</v>
      </c>
      <c r="L397">
        <v>501988396</v>
      </c>
      <c r="M397">
        <v>430849</v>
      </c>
      <c r="N397">
        <v>101852197</v>
      </c>
      <c r="O397">
        <v>46877</v>
      </c>
      <c r="P397">
        <v>17141648</v>
      </c>
    </row>
    <row r="398" spans="1:16" x14ac:dyDescent="0.35">
      <c r="A398">
        <v>2021</v>
      </c>
      <c r="B398" t="s">
        <v>31</v>
      </c>
      <c r="C398">
        <v>3</v>
      </c>
      <c r="D398">
        <v>5</v>
      </c>
      <c r="E398">
        <v>112304</v>
      </c>
      <c r="F398">
        <v>24190730</v>
      </c>
      <c r="G398">
        <v>532</v>
      </c>
      <c r="H398">
        <v>324294</v>
      </c>
      <c r="I398">
        <v>73978</v>
      </c>
      <c r="J398">
        <v>22781670</v>
      </c>
      <c r="K398">
        <v>1706256</v>
      </c>
      <c r="L398">
        <v>503694652</v>
      </c>
      <c r="M398">
        <v>1102122</v>
      </c>
      <c r="N398">
        <v>102954319</v>
      </c>
      <c r="O398">
        <v>61468</v>
      </c>
      <c r="P398">
        <v>17203116</v>
      </c>
    </row>
    <row r="399" spans="1:16" x14ac:dyDescent="0.35">
      <c r="A399">
        <v>2021</v>
      </c>
      <c r="B399" t="s">
        <v>31</v>
      </c>
      <c r="C399">
        <v>3</v>
      </c>
      <c r="D399">
        <v>5</v>
      </c>
      <c r="E399">
        <v>106474</v>
      </c>
      <c r="F399">
        <v>24297204</v>
      </c>
      <c r="G399">
        <v>710</v>
      </c>
      <c r="H399">
        <v>325004</v>
      </c>
      <c r="I399">
        <v>82484</v>
      </c>
      <c r="J399">
        <v>22864154</v>
      </c>
      <c r="K399">
        <v>1888921</v>
      </c>
      <c r="L399">
        <v>505583573</v>
      </c>
      <c r="M399">
        <v>3553801</v>
      </c>
      <c r="N399">
        <v>106508120</v>
      </c>
      <c r="O399">
        <v>312058</v>
      </c>
      <c r="P399">
        <v>17515174</v>
      </c>
    </row>
    <row r="400" spans="1:16" x14ac:dyDescent="0.35">
      <c r="A400">
        <v>2021</v>
      </c>
      <c r="B400" t="s">
        <v>31</v>
      </c>
      <c r="C400">
        <v>3</v>
      </c>
      <c r="D400">
        <v>5</v>
      </c>
      <c r="E400">
        <v>144230</v>
      </c>
      <c r="F400">
        <v>24441434</v>
      </c>
      <c r="G400">
        <v>916</v>
      </c>
      <c r="H400">
        <v>325920</v>
      </c>
      <c r="I400">
        <v>80846</v>
      </c>
      <c r="J400">
        <v>22945000</v>
      </c>
      <c r="K400">
        <v>2190445</v>
      </c>
      <c r="L400">
        <v>507774018</v>
      </c>
      <c r="M400">
        <v>3579181</v>
      </c>
      <c r="N400">
        <v>110087301</v>
      </c>
      <c r="O400">
        <v>448267</v>
      </c>
      <c r="P400">
        <v>17963441</v>
      </c>
    </row>
    <row r="401" spans="1:16" x14ac:dyDescent="0.35">
      <c r="A401">
        <v>2021</v>
      </c>
      <c r="B401" t="s">
        <v>47</v>
      </c>
      <c r="C401">
        <v>4</v>
      </c>
      <c r="D401">
        <v>1</v>
      </c>
      <c r="E401">
        <v>162796</v>
      </c>
      <c r="F401">
        <v>24604230</v>
      </c>
      <c r="G401">
        <v>936</v>
      </c>
      <c r="H401">
        <v>326856</v>
      </c>
      <c r="I401">
        <v>100768</v>
      </c>
      <c r="J401">
        <v>23045768</v>
      </c>
      <c r="K401">
        <v>2339392</v>
      </c>
      <c r="L401">
        <v>510113410</v>
      </c>
      <c r="M401">
        <v>6721364</v>
      </c>
      <c r="N401">
        <v>116808665</v>
      </c>
      <c r="O401">
        <v>539128</v>
      </c>
      <c r="P401">
        <v>18502569</v>
      </c>
    </row>
    <row r="402" spans="1:16" x14ac:dyDescent="0.35">
      <c r="A402">
        <v>2021</v>
      </c>
      <c r="B402" t="s">
        <v>47</v>
      </c>
      <c r="C402">
        <v>4</v>
      </c>
      <c r="D402">
        <v>1</v>
      </c>
      <c r="E402">
        <v>178046</v>
      </c>
      <c r="F402">
        <v>24782276</v>
      </c>
      <c r="G402">
        <v>1426</v>
      </c>
      <c r="H402">
        <v>328282</v>
      </c>
      <c r="I402">
        <v>88358</v>
      </c>
      <c r="J402">
        <v>23134126</v>
      </c>
      <c r="K402">
        <v>2310882</v>
      </c>
      <c r="L402">
        <v>512424292</v>
      </c>
      <c r="M402">
        <v>7864432</v>
      </c>
      <c r="N402">
        <v>124673097</v>
      </c>
      <c r="O402">
        <v>658098</v>
      </c>
      <c r="P402">
        <v>19160667</v>
      </c>
    </row>
    <row r="403" spans="1:16" x14ac:dyDescent="0.35">
      <c r="A403">
        <v>2021</v>
      </c>
      <c r="B403" t="s">
        <v>47</v>
      </c>
      <c r="C403">
        <v>4</v>
      </c>
      <c r="D403">
        <v>1</v>
      </c>
      <c r="E403">
        <v>185988</v>
      </c>
      <c r="F403">
        <v>24968264</v>
      </c>
      <c r="G403">
        <v>1028</v>
      </c>
      <c r="H403">
        <v>329310</v>
      </c>
      <c r="I403">
        <v>120118</v>
      </c>
      <c r="J403">
        <v>23254244</v>
      </c>
      <c r="K403">
        <v>2424781</v>
      </c>
      <c r="L403">
        <v>514849073</v>
      </c>
      <c r="M403">
        <v>5307550</v>
      </c>
      <c r="N403">
        <v>129980647</v>
      </c>
      <c r="O403">
        <v>480178</v>
      </c>
      <c r="P403">
        <v>19640845</v>
      </c>
    </row>
    <row r="404" spans="1:16" x14ac:dyDescent="0.35">
      <c r="A404">
        <v>2021</v>
      </c>
      <c r="B404" t="s">
        <v>47</v>
      </c>
      <c r="C404">
        <v>4</v>
      </c>
      <c r="D404">
        <v>1</v>
      </c>
      <c r="E404">
        <v>207588</v>
      </c>
      <c r="F404">
        <v>25175852</v>
      </c>
      <c r="G404">
        <v>954</v>
      </c>
      <c r="H404">
        <v>330264</v>
      </c>
      <c r="I404">
        <v>105680</v>
      </c>
      <c r="J404">
        <v>23359924</v>
      </c>
      <c r="K404">
        <v>2217529</v>
      </c>
      <c r="L404">
        <v>517066602</v>
      </c>
      <c r="M404">
        <v>5878435</v>
      </c>
      <c r="N404">
        <v>135859082</v>
      </c>
      <c r="O404">
        <v>370050</v>
      </c>
      <c r="P404">
        <v>20010895</v>
      </c>
    </row>
    <row r="405" spans="1:16" x14ac:dyDescent="0.35">
      <c r="A405">
        <v>2021</v>
      </c>
      <c r="B405" t="s">
        <v>47</v>
      </c>
      <c r="C405">
        <v>4</v>
      </c>
      <c r="D405">
        <v>1</v>
      </c>
      <c r="E405">
        <v>193126</v>
      </c>
      <c r="F405">
        <v>25368978</v>
      </c>
      <c r="G405">
        <v>892</v>
      </c>
      <c r="H405">
        <v>331156</v>
      </c>
      <c r="I405">
        <v>100200</v>
      </c>
      <c r="J405">
        <v>23460124</v>
      </c>
      <c r="K405">
        <v>2396272</v>
      </c>
      <c r="L405">
        <v>519462874</v>
      </c>
      <c r="M405">
        <v>7185888</v>
      </c>
      <c r="N405">
        <v>143044970</v>
      </c>
      <c r="O405">
        <v>748210</v>
      </c>
      <c r="P405">
        <v>20759105</v>
      </c>
    </row>
    <row r="406" spans="1:16" x14ac:dyDescent="0.35">
      <c r="A406">
        <v>2021</v>
      </c>
      <c r="B406" t="s">
        <v>47</v>
      </c>
      <c r="C406">
        <v>4</v>
      </c>
      <c r="D406">
        <v>1</v>
      </c>
      <c r="E406">
        <v>230624</v>
      </c>
      <c r="F406">
        <v>25599602</v>
      </c>
      <c r="G406">
        <v>1260</v>
      </c>
      <c r="H406">
        <v>332416</v>
      </c>
      <c r="I406">
        <v>119428</v>
      </c>
      <c r="J406">
        <v>23579552</v>
      </c>
      <c r="K406">
        <v>2652275</v>
      </c>
      <c r="L406">
        <v>522115149</v>
      </c>
      <c r="M406">
        <v>7319993</v>
      </c>
      <c r="N406">
        <v>150364963</v>
      </c>
      <c r="O406">
        <v>624031</v>
      </c>
      <c r="P406">
        <v>21383136</v>
      </c>
    </row>
    <row r="407" spans="1:16" x14ac:dyDescent="0.35">
      <c r="A407">
        <v>2021</v>
      </c>
      <c r="B407" t="s">
        <v>47</v>
      </c>
      <c r="C407">
        <v>4</v>
      </c>
      <c r="D407">
        <v>1</v>
      </c>
      <c r="E407">
        <v>252552</v>
      </c>
      <c r="F407">
        <v>25852154</v>
      </c>
      <c r="G407">
        <v>1368</v>
      </c>
      <c r="H407">
        <v>333784</v>
      </c>
      <c r="I407">
        <v>118274</v>
      </c>
      <c r="J407">
        <v>23697826</v>
      </c>
      <c r="K407">
        <v>2730904</v>
      </c>
      <c r="L407">
        <v>524846053</v>
      </c>
      <c r="M407">
        <v>5629312</v>
      </c>
      <c r="N407">
        <v>155994275</v>
      </c>
      <c r="O407">
        <v>541834</v>
      </c>
      <c r="P407">
        <v>21924970</v>
      </c>
    </row>
    <row r="408" spans="1:16" x14ac:dyDescent="0.35">
      <c r="A408">
        <v>2021</v>
      </c>
      <c r="B408" t="s">
        <v>47</v>
      </c>
      <c r="C408">
        <v>4</v>
      </c>
      <c r="D408">
        <v>2</v>
      </c>
      <c r="E408">
        <v>263756</v>
      </c>
      <c r="F408">
        <v>26115910</v>
      </c>
      <c r="G408">
        <v>1604</v>
      </c>
      <c r="H408">
        <v>335388</v>
      </c>
      <c r="I408">
        <v>123658</v>
      </c>
      <c r="J408">
        <v>23821484</v>
      </c>
      <c r="K408">
        <v>2930180</v>
      </c>
      <c r="L408">
        <v>527776233</v>
      </c>
      <c r="M408">
        <v>7354901</v>
      </c>
      <c r="N408">
        <v>163349176</v>
      </c>
      <c r="O408">
        <v>837473</v>
      </c>
      <c r="P408">
        <v>22762443</v>
      </c>
    </row>
    <row r="409" spans="1:16" x14ac:dyDescent="0.35">
      <c r="A409">
        <v>2021</v>
      </c>
      <c r="B409" t="s">
        <v>47</v>
      </c>
      <c r="C409">
        <v>4</v>
      </c>
      <c r="D409">
        <v>2</v>
      </c>
      <c r="E409">
        <v>289994</v>
      </c>
      <c r="F409">
        <v>26405904</v>
      </c>
      <c r="G409">
        <v>1546</v>
      </c>
      <c r="H409">
        <v>336934</v>
      </c>
      <c r="I409">
        <v>154606</v>
      </c>
      <c r="J409">
        <v>23976090</v>
      </c>
      <c r="K409">
        <v>2800738</v>
      </c>
      <c r="L409">
        <v>530576971</v>
      </c>
      <c r="M409">
        <v>6595214</v>
      </c>
      <c r="N409">
        <v>169944390</v>
      </c>
      <c r="O409">
        <v>836200</v>
      </c>
      <c r="P409">
        <v>23598643</v>
      </c>
    </row>
    <row r="410" spans="1:16" x14ac:dyDescent="0.35">
      <c r="A410">
        <v>2021</v>
      </c>
      <c r="B410" t="s">
        <v>47</v>
      </c>
      <c r="C410">
        <v>4</v>
      </c>
      <c r="D410">
        <v>2</v>
      </c>
      <c r="E410">
        <v>305130</v>
      </c>
      <c r="F410">
        <v>26711034</v>
      </c>
      <c r="G410">
        <v>1676</v>
      </c>
      <c r="H410">
        <v>338610</v>
      </c>
      <c r="I410">
        <v>180656</v>
      </c>
      <c r="J410">
        <v>24156746</v>
      </c>
      <c r="K410">
        <v>3041615</v>
      </c>
      <c r="L410">
        <v>533618586</v>
      </c>
      <c r="M410">
        <v>6236477</v>
      </c>
      <c r="N410">
        <v>176180867</v>
      </c>
      <c r="O410">
        <v>769335</v>
      </c>
      <c r="P410">
        <v>24367978</v>
      </c>
    </row>
    <row r="411" spans="1:16" x14ac:dyDescent="0.35">
      <c r="A411">
        <v>2021</v>
      </c>
      <c r="B411" t="s">
        <v>47</v>
      </c>
      <c r="C411">
        <v>4</v>
      </c>
      <c r="D411">
        <v>2</v>
      </c>
      <c r="E411">
        <v>339830</v>
      </c>
      <c r="F411">
        <v>27050864</v>
      </c>
      <c r="G411">
        <v>1808</v>
      </c>
      <c r="H411">
        <v>340418</v>
      </c>
      <c r="I411">
        <v>150760</v>
      </c>
      <c r="J411">
        <v>24307506</v>
      </c>
      <c r="K411">
        <v>2932291</v>
      </c>
      <c r="L411">
        <v>536550877</v>
      </c>
      <c r="M411">
        <v>5402348</v>
      </c>
      <c r="N411">
        <v>181583215</v>
      </c>
      <c r="O411">
        <v>462506</v>
      </c>
      <c r="P411">
        <v>24830484</v>
      </c>
    </row>
    <row r="412" spans="1:16" x14ac:dyDescent="0.35">
      <c r="A412">
        <v>2021</v>
      </c>
      <c r="B412" t="s">
        <v>47</v>
      </c>
      <c r="C412">
        <v>4</v>
      </c>
      <c r="D412">
        <v>2</v>
      </c>
      <c r="E412">
        <v>321708</v>
      </c>
      <c r="F412">
        <v>27372572</v>
      </c>
      <c r="G412">
        <v>1760</v>
      </c>
      <c r="H412">
        <v>342178</v>
      </c>
      <c r="I412">
        <v>193492</v>
      </c>
      <c r="J412">
        <v>24500998</v>
      </c>
      <c r="K412">
        <v>2930925</v>
      </c>
      <c r="L412">
        <v>539481802</v>
      </c>
      <c r="M412">
        <v>6904422</v>
      </c>
      <c r="N412">
        <v>188487637</v>
      </c>
      <c r="O412">
        <v>1072177</v>
      </c>
      <c r="P412">
        <v>25902661</v>
      </c>
    </row>
    <row r="413" spans="1:16" x14ac:dyDescent="0.35">
      <c r="A413">
        <v>2021</v>
      </c>
      <c r="B413" t="s">
        <v>47</v>
      </c>
      <c r="C413">
        <v>4</v>
      </c>
      <c r="D413">
        <v>2</v>
      </c>
      <c r="E413">
        <v>370612</v>
      </c>
      <c r="F413">
        <v>27743184</v>
      </c>
      <c r="G413">
        <v>2052</v>
      </c>
      <c r="H413">
        <v>344230</v>
      </c>
      <c r="I413">
        <v>164542</v>
      </c>
      <c r="J413">
        <v>24665540</v>
      </c>
      <c r="K413">
        <v>3152905</v>
      </c>
      <c r="L413">
        <v>542634707</v>
      </c>
      <c r="M413">
        <v>4511761</v>
      </c>
      <c r="N413">
        <v>192999398</v>
      </c>
      <c r="O413">
        <v>751302</v>
      </c>
      <c r="P413">
        <v>26653963</v>
      </c>
    </row>
    <row r="414" spans="1:16" x14ac:dyDescent="0.35">
      <c r="A414">
        <v>2021</v>
      </c>
      <c r="B414" t="s">
        <v>47</v>
      </c>
      <c r="C414">
        <v>4</v>
      </c>
      <c r="D414">
        <v>2</v>
      </c>
      <c r="E414">
        <v>399168</v>
      </c>
      <c r="F414">
        <v>28142352</v>
      </c>
      <c r="G414">
        <v>2076</v>
      </c>
      <c r="H414">
        <v>346306</v>
      </c>
      <c r="I414">
        <v>186850</v>
      </c>
      <c r="J414">
        <v>24852390</v>
      </c>
      <c r="K414">
        <v>3041835</v>
      </c>
      <c r="L414">
        <v>545676542</v>
      </c>
      <c r="M414">
        <v>5754007</v>
      </c>
      <c r="N414">
        <v>198753405</v>
      </c>
      <c r="O414">
        <v>870809</v>
      </c>
      <c r="P414">
        <v>27524772</v>
      </c>
    </row>
    <row r="415" spans="1:16" x14ac:dyDescent="0.35">
      <c r="A415">
        <v>2021</v>
      </c>
      <c r="B415" t="s">
        <v>47</v>
      </c>
      <c r="C415">
        <v>4</v>
      </c>
      <c r="D415">
        <v>3</v>
      </c>
      <c r="E415">
        <v>433676</v>
      </c>
      <c r="F415">
        <v>28576028</v>
      </c>
      <c r="G415">
        <v>2368</v>
      </c>
      <c r="H415">
        <v>348674</v>
      </c>
      <c r="I415">
        <v>235798</v>
      </c>
      <c r="J415">
        <v>25088188</v>
      </c>
      <c r="K415">
        <v>3125623</v>
      </c>
      <c r="L415">
        <v>548802165</v>
      </c>
      <c r="M415">
        <v>4333839</v>
      </c>
      <c r="N415">
        <v>203087244</v>
      </c>
      <c r="O415">
        <v>1098179</v>
      </c>
      <c r="P415">
        <v>28622951</v>
      </c>
    </row>
    <row r="416" spans="1:16" x14ac:dyDescent="0.35">
      <c r="A416">
        <v>2021</v>
      </c>
      <c r="B416" t="s">
        <v>47</v>
      </c>
      <c r="C416">
        <v>4</v>
      </c>
      <c r="D416">
        <v>3</v>
      </c>
      <c r="E416">
        <v>468004</v>
      </c>
      <c r="F416">
        <v>29044032</v>
      </c>
      <c r="G416">
        <v>2676</v>
      </c>
      <c r="H416">
        <v>351350</v>
      </c>
      <c r="I416">
        <v>245772</v>
      </c>
      <c r="J416">
        <v>25333960</v>
      </c>
      <c r="K416">
        <v>3290339</v>
      </c>
      <c r="L416">
        <v>552092504</v>
      </c>
      <c r="M416">
        <v>4111362</v>
      </c>
      <c r="N416">
        <v>207198606</v>
      </c>
      <c r="O416">
        <v>1286206</v>
      </c>
      <c r="P416">
        <v>29909157</v>
      </c>
    </row>
    <row r="417" spans="1:16" x14ac:dyDescent="0.35">
      <c r="A417">
        <v>2021</v>
      </c>
      <c r="B417" t="s">
        <v>47</v>
      </c>
      <c r="C417">
        <v>4</v>
      </c>
      <c r="D417">
        <v>3</v>
      </c>
      <c r="E417">
        <v>521790</v>
      </c>
      <c r="F417">
        <v>29565822</v>
      </c>
      <c r="G417">
        <v>2996</v>
      </c>
      <c r="H417">
        <v>354346</v>
      </c>
      <c r="I417">
        <v>276418</v>
      </c>
      <c r="J417">
        <v>25610378</v>
      </c>
      <c r="K417">
        <v>3466244</v>
      </c>
      <c r="L417">
        <v>555558748</v>
      </c>
      <c r="M417">
        <v>4039305</v>
      </c>
      <c r="N417">
        <v>211237911</v>
      </c>
      <c r="O417">
        <v>1305726</v>
      </c>
      <c r="P417">
        <v>31214883</v>
      </c>
    </row>
    <row r="418" spans="1:16" x14ac:dyDescent="0.35">
      <c r="A418">
        <v>2021</v>
      </c>
      <c r="B418" t="s">
        <v>47</v>
      </c>
      <c r="C418">
        <v>4</v>
      </c>
      <c r="D418">
        <v>3</v>
      </c>
      <c r="E418">
        <v>550166</v>
      </c>
      <c r="F418">
        <v>30115988</v>
      </c>
      <c r="G418">
        <v>3240</v>
      </c>
      <c r="H418">
        <v>357586</v>
      </c>
      <c r="I418">
        <v>287678</v>
      </c>
      <c r="J418">
        <v>25898056</v>
      </c>
      <c r="K418">
        <v>3248539</v>
      </c>
      <c r="L418">
        <v>558807287</v>
      </c>
      <c r="M418">
        <v>1881012</v>
      </c>
      <c r="N418">
        <v>213118923</v>
      </c>
      <c r="O418">
        <v>577746</v>
      </c>
      <c r="P418">
        <v>31792629</v>
      </c>
    </row>
    <row r="419" spans="1:16" x14ac:dyDescent="0.35">
      <c r="A419">
        <v>2021</v>
      </c>
      <c r="B419" t="s">
        <v>47</v>
      </c>
      <c r="C419">
        <v>4</v>
      </c>
      <c r="D419">
        <v>3</v>
      </c>
      <c r="E419">
        <v>514034</v>
      </c>
      <c r="F419">
        <v>30630022</v>
      </c>
      <c r="G419">
        <v>3514</v>
      </c>
      <c r="H419">
        <v>361100</v>
      </c>
      <c r="I419">
        <v>308738</v>
      </c>
      <c r="J419">
        <v>26206794</v>
      </c>
      <c r="K419">
        <v>3190904</v>
      </c>
      <c r="L419">
        <v>561998191</v>
      </c>
      <c r="M419">
        <v>4570452</v>
      </c>
      <c r="N419">
        <v>217689375</v>
      </c>
      <c r="O419">
        <v>1960304</v>
      </c>
      <c r="P419">
        <v>33752933</v>
      </c>
    </row>
    <row r="420" spans="1:16" x14ac:dyDescent="0.35">
      <c r="A420">
        <v>2021</v>
      </c>
      <c r="B420" t="s">
        <v>47</v>
      </c>
      <c r="C420">
        <v>4</v>
      </c>
      <c r="D420">
        <v>3</v>
      </c>
      <c r="E420">
        <v>588756</v>
      </c>
      <c r="F420">
        <v>31218778</v>
      </c>
      <c r="G420">
        <v>4042</v>
      </c>
      <c r="H420">
        <v>365142</v>
      </c>
      <c r="I420">
        <v>333336</v>
      </c>
      <c r="J420">
        <v>26540130</v>
      </c>
      <c r="K420">
        <v>3562527</v>
      </c>
      <c r="L420">
        <v>565560718</v>
      </c>
      <c r="M420">
        <v>3967890</v>
      </c>
      <c r="N420">
        <v>221657265</v>
      </c>
      <c r="O420">
        <v>1988084</v>
      </c>
      <c r="P420">
        <v>35741017</v>
      </c>
    </row>
    <row r="421" spans="1:16" x14ac:dyDescent="0.35">
      <c r="A421">
        <v>2021</v>
      </c>
      <c r="B421" t="s">
        <v>47</v>
      </c>
      <c r="C421">
        <v>4</v>
      </c>
      <c r="D421">
        <v>3</v>
      </c>
      <c r="E421">
        <v>631504</v>
      </c>
      <c r="F421">
        <v>31850282</v>
      </c>
      <c r="G421">
        <v>4202</v>
      </c>
      <c r="H421">
        <v>369344</v>
      </c>
      <c r="I421">
        <v>358868</v>
      </c>
      <c r="J421">
        <v>26898998</v>
      </c>
      <c r="K421">
        <v>3668570</v>
      </c>
      <c r="L421">
        <v>569229288</v>
      </c>
      <c r="M421">
        <v>3002818</v>
      </c>
      <c r="N421">
        <v>224660083</v>
      </c>
      <c r="O421">
        <v>1417392</v>
      </c>
      <c r="P421">
        <v>37158409</v>
      </c>
    </row>
    <row r="422" spans="1:16" x14ac:dyDescent="0.35">
      <c r="A422">
        <v>2021</v>
      </c>
      <c r="B422" t="s">
        <v>47</v>
      </c>
      <c r="C422">
        <v>4</v>
      </c>
      <c r="D422">
        <v>4</v>
      </c>
      <c r="E422">
        <v>665062</v>
      </c>
      <c r="F422">
        <v>32515344</v>
      </c>
      <c r="G422">
        <v>4514</v>
      </c>
      <c r="H422">
        <v>373858</v>
      </c>
      <c r="I422">
        <v>384634</v>
      </c>
      <c r="J422">
        <v>27283632</v>
      </c>
      <c r="K422">
        <v>3753521</v>
      </c>
      <c r="L422">
        <v>572982809</v>
      </c>
      <c r="M422">
        <v>3845289</v>
      </c>
      <c r="N422">
        <v>228505372</v>
      </c>
      <c r="O422">
        <v>2425328</v>
      </c>
      <c r="P422">
        <v>39583737</v>
      </c>
    </row>
    <row r="423" spans="1:16" x14ac:dyDescent="0.35">
      <c r="A423">
        <v>2021</v>
      </c>
      <c r="B423" t="s">
        <v>47</v>
      </c>
      <c r="C423">
        <v>4</v>
      </c>
      <c r="D423">
        <v>4</v>
      </c>
      <c r="E423">
        <v>690592</v>
      </c>
      <c r="F423">
        <v>33205936</v>
      </c>
      <c r="G423">
        <v>5240</v>
      </c>
      <c r="H423">
        <v>379098</v>
      </c>
      <c r="I423">
        <v>441090</v>
      </c>
      <c r="J423">
        <v>27724722</v>
      </c>
      <c r="K423">
        <v>3925618</v>
      </c>
      <c r="L423">
        <v>576908427</v>
      </c>
      <c r="M423">
        <v>3720684</v>
      </c>
      <c r="N423">
        <v>232226056</v>
      </c>
      <c r="O423">
        <v>2059881</v>
      </c>
      <c r="P423">
        <v>41643618</v>
      </c>
    </row>
    <row r="424" spans="1:16" x14ac:dyDescent="0.35">
      <c r="A424">
        <v>2021</v>
      </c>
      <c r="B424" t="s">
        <v>47</v>
      </c>
      <c r="C424">
        <v>4</v>
      </c>
      <c r="D424">
        <v>4</v>
      </c>
      <c r="E424">
        <v>697992</v>
      </c>
      <c r="F424">
        <v>33903928</v>
      </c>
      <c r="G424">
        <v>5522</v>
      </c>
      <c r="H424">
        <v>384620</v>
      </c>
      <c r="I424">
        <v>431618</v>
      </c>
      <c r="J424">
        <v>28156340</v>
      </c>
      <c r="K424">
        <v>3815783</v>
      </c>
      <c r="L424">
        <v>580724210</v>
      </c>
      <c r="M424">
        <v>3284028</v>
      </c>
      <c r="N424">
        <v>235510084</v>
      </c>
      <c r="O424">
        <v>1775266</v>
      </c>
      <c r="P424">
        <v>43418884</v>
      </c>
    </row>
    <row r="425" spans="1:16" x14ac:dyDescent="0.35">
      <c r="A425">
        <v>2021</v>
      </c>
      <c r="B425" t="s">
        <v>47</v>
      </c>
      <c r="C425">
        <v>4</v>
      </c>
      <c r="D425">
        <v>4</v>
      </c>
      <c r="E425">
        <v>709316</v>
      </c>
      <c r="F425">
        <v>34613244</v>
      </c>
      <c r="G425">
        <v>5616</v>
      </c>
      <c r="H425">
        <v>390236</v>
      </c>
      <c r="I425">
        <v>437252</v>
      </c>
      <c r="J425">
        <v>28593592</v>
      </c>
      <c r="K425">
        <v>3446337</v>
      </c>
      <c r="L425">
        <v>584170547</v>
      </c>
      <c r="M425">
        <v>1370482</v>
      </c>
      <c r="N425">
        <v>236880566</v>
      </c>
      <c r="O425">
        <v>617487</v>
      </c>
      <c r="P425">
        <v>44036371</v>
      </c>
    </row>
    <row r="426" spans="1:16" x14ac:dyDescent="0.35">
      <c r="A426">
        <v>2021</v>
      </c>
      <c r="B426" t="s">
        <v>47</v>
      </c>
      <c r="C426">
        <v>4</v>
      </c>
      <c r="D426">
        <v>4</v>
      </c>
      <c r="E426">
        <v>638942</v>
      </c>
      <c r="F426">
        <v>35252186</v>
      </c>
      <c r="G426">
        <v>5524</v>
      </c>
      <c r="H426">
        <v>395760</v>
      </c>
      <c r="I426">
        <v>498018</v>
      </c>
      <c r="J426">
        <v>29091610</v>
      </c>
      <c r="K426">
        <v>3442204</v>
      </c>
      <c r="L426">
        <v>587612751</v>
      </c>
      <c r="M426">
        <v>4185876</v>
      </c>
      <c r="N426">
        <v>241066442</v>
      </c>
      <c r="O426">
        <v>2518085</v>
      </c>
      <c r="P426">
        <v>46554456</v>
      </c>
    </row>
    <row r="427" spans="1:16" x14ac:dyDescent="0.35">
      <c r="A427">
        <v>2021</v>
      </c>
      <c r="B427" t="s">
        <v>47</v>
      </c>
      <c r="C427">
        <v>4</v>
      </c>
      <c r="D427">
        <v>4</v>
      </c>
      <c r="E427">
        <v>725826</v>
      </c>
      <c r="F427">
        <v>35978012</v>
      </c>
      <c r="G427">
        <v>6572</v>
      </c>
      <c r="H427">
        <v>402332</v>
      </c>
      <c r="I427">
        <v>524698</v>
      </c>
      <c r="J427">
        <v>29616308</v>
      </c>
      <c r="K427">
        <v>3767411</v>
      </c>
      <c r="L427">
        <v>591380162</v>
      </c>
      <c r="M427">
        <v>3133328</v>
      </c>
      <c r="N427">
        <v>244199770</v>
      </c>
      <c r="O427">
        <v>1962691</v>
      </c>
      <c r="P427">
        <v>48517147</v>
      </c>
    </row>
    <row r="428" spans="1:16" x14ac:dyDescent="0.35">
      <c r="A428">
        <v>2021</v>
      </c>
      <c r="B428" t="s">
        <v>47</v>
      </c>
      <c r="C428">
        <v>4</v>
      </c>
      <c r="D428">
        <v>4</v>
      </c>
      <c r="E428">
        <v>758806</v>
      </c>
      <c r="F428">
        <v>36736818</v>
      </c>
      <c r="G428">
        <v>7292</v>
      </c>
      <c r="H428">
        <v>409624</v>
      </c>
      <c r="I428">
        <v>548342</v>
      </c>
      <c r="J428">
        <v>30164650</v>
      </c>
      <c r="K428">
        <v>3863607</v>
      </c>
      <c r="L428">
        <v>595243769</v>
      </c>
      <c r="M428">
        <v>2559692</v>
      </c>
      <c r="N428">
        <v>246759462</v>
      </c>
      <c r="O428">
        <v>1812093</v>
      </c>
      <c r="P428">
        <v>50329240</v>
      </c>
    </row>
    <row r="429" spans="1:16" x14ac:dyDescent="0.35">
      <c r="A429">
        <v>2021</v>
      </c>
      <c r="B429" t="s">
        <v>47</v>
      </c>
      <c r="C429">
        <v>4</v>
      </c>
      <c r="D429">
        <v>5</v>
      </c>
      <c r="E429">
        <v>773546</v>
      </c>
      <c r="F429">
        <v>37510364</v>
      </c>
      <c r="G429">
        <v>7004</v>
      </c>
      <c r="H429">
        <v>416628</v>
      </c>
      <c r="I429">
        <v>583454</v>
      </c>
      <c r="J429">
        <v>30748104</v>
      </c>
      <c r="K429">
        <v>4070077</v>
      </c>
      <c r="L429">
        <v>599313846</v>
      </c>
      <c r="M429">
        <v>2546354</v>
      </c>
      <c r="N429">
        <v>249305816</v>
      </c>
      <c r="O429">
        <v>1889797</v>
      </c>
      <c r="P429">
        <v>52219037</v>
      </c>
    </row>
    <row r="430" spans="1:16" x14ac:dyDescent="0.35">
      <c r="A430">
        <v>2021</v>
      </c>
      <c r="B430" t="s">
        <v>47</v>
      </c>
      <c r="C430">
        <v>4</v>
      </c>
      <c r="D430">
        <v>5</v>
      </c>
      <c r="E430">
        <v>804028</v>
      </c>
      <c r="F430">
        <v>38314392</v>
      </c>
      <c r="G430">
        <v>7050</v>
      </c>
      <c r="H430">
        <v>423678</v>
      </c>
      <c r="I430">
        <v>598396</v>
      </c>
      <c r="J430">
        <v>31346500</v>
      </c>
      <c r="K430">
        <v>4109487</v>
      </c>
      <c r="L430">
        <v>603423333</v>
      </c>
      <c r="M430">
        <v>3136639</v>
      </c>
      <c r="N430">
        <v>252442455</v>
      </c>
      <c r="O430">
        <v>2339986</v>
      </c>
      <c r="P430">
        <v>54559023</v>
      </c>
    </row>
    <row r="431" spans="1:16" x14ac:dyDescent="0.35">
      <c r="A431">
        <v>2021</v>
      </c>
      <c r="B431" t="s">
        <v>17</v>
      </c>
      <c r="C431">
        <v>5</v>
      </c>
      <c r="D431">
        <v>1</v>
      </c>
      <c r="E431">
        <v>785152</v>
      </c>
      <c r="F431">
        <v>39099544</v>
      </c>
      <c r="G431">
        <v>7370</v>
      </c>
      <c r="H431">
        <v>431048</v>
      </c>
      <c r="I431">
        <v>617376</v>
      </c>
      <c r="J431">
        <v>31963876</v>
      </c>
      <c r="K431">
        <v>3973355</v>
      </c>
      <c r="L431">
        <v>607396688</v>
      </c>
      <c r="M431">
        <v>2226100</v>
      </c>
      <c r="N431">
        <v>254668555</v>
      </c>
      <c r="O431">
        <v>1415142</v>
      </c>
      <c r="P431">
        <v>55974165</v>
      </c>
    </row>
    <row r="432" spans="1:16" x14ac:dyDescent="0.35">
      <c r="A432">
        <v>2021</v>
      </c>
      <c r="B432" t="s">
        <v>17</v>
      </c>
      <c r="C432">
        <v>5</v>
      </c>
      <c r="D432">
        <v>1</v>
      </c>
      <c r="E432">
        <v>740180</v>
      </c>
      <c r="F432">
        <v>39839724</v>
      </c>
      <c r="G432">
        <v>6846</v>
      </c>
      <c r="H432">
        <v>437894</v>
      </c>
      <c r="I432">
        <v>600008</v>
      </c>
      <c r="J432">
        <v>32563884</v>
      </c>
      <c r="K432">
        <v>3517475</v>
      </c>
      <c r="L432">
        <v>610914163</v>
      </c>
      <c r="M432">
        <v>405867</v>
      </c>
      <c r="N432">
        <v>255074422</v>
      </c>
      <c r="O432">
        <v>357697</v>
      </c>
      <c r="P432">
        <v>56331862</v>
      </c>
    </row>
    <row r="433" spans="1:16" x14ac:dyDescent="0.35">
      <c r="A433">
        <v>2021</v>
      </c>
      <c r="B433" t="s">
        <v>17</v>
      </c>
      <c r="C433">
        <v>5</v>
      </c>
      <c r="D433">
        <v>1</v>
      </c>
      <c r="E433">
        <v>711538</v>
      </c>
      <c r="F433">
        <v>40551262</v>
      </c>
      <c r="G433">
        <v>6878</v>
      </c>
      <c r="H433">
        <v>444772</v>
      </c>
      <c r="I433">
        <v>637820</v>
      </c>
      <c r="J433">
        <v>33201704</v>
      </c>
      <c r="K433">
        <v>3491681</v>
      </c>
      <c r="L433">
        <v>614405844</v>
      </c>
      <c r="M433">
        <v>1702825</v>
      </c>
      <c r="N433">
        <v>256777247</v>
      </c>
      <c r="O433">
        <v>1754998</v>
      </c>
      <c r="P433">
        <v>58086860</v>
      </c>
    </row>
    <row r="434" spans="1:16" x14ac:dyDescent="0.35">
      <c r="A434">
        <v>2021</v>
      </c>
      <c r="B434" t="s">
        <v>17</v>
      </c>
      <c r="C434">
        <v>5</v>
      </c>
      <c r="D434">
        <v>1</v>
      </c>
      <c r="E434">
        <v>765694</v>
      </c>
      <c r="F434">
        <v>41316956</v>
      </c>
      <c r="G434">
        <v>7572</v>
      </c>
      <c r="H434">
        <v>452344</v>
      </c>
      <c r="I434">
        <v>675396</v>
      </c>
      <c r="J434">
        <v>33877100</v>
      </c>
      <c r="K434">
        <v>3595333</v>
      </c>
      <c r="L434">
        <v>618001177</v>
      </c>
      <c r="M434">
        <v>1631182</v>
      </c>
      <c r="N434">
        <v>258408429</v>
      </c>
      <c r="O434">
        <v>1478007</v>
      </c>
      <c r="P434">
        <v>59564867</v>
      </c>
    </row>
    <row r="435" spans="1:16" x14ac:dyDescent="0.35">
      <c r="A435">
        <v>2021</v>
      </c>
      <c r="B435" t="s">
        <v>17</v>
      </c>
      <c r="C435">
        <v>5</v>
      </c>
      <c r="D435">
        <v>1</v>
      </c>
      <c r="E435">
        <v>825248</v>
      </c>
      <c r="F435">
        <v>42142204</v>
      </c>
      <c r="G435">
        <v>7958</v>
      </c>
      <c r="H435">
        <v>460302</v>
      </c>
      <c r="I435">
        <v>661436</v>
      </c>
      <c r="J435">
        <v>34538536</v>
      </c>
      <c r="K435">
        <v>4059014</v>
      </c>
      <c r="L435">
        <v>622060191</v>
      </c>
      <c r="M435">
        <v>1857502</v>
      </c>
      <c r="N435">
        <v>260265931</v>
      </c>
      <c r="O435">
        <v>2166695</v>
      </c>
      <c r="P435">
        <v>61731562</v>
      </c>
    </row>
    <row r="436" spans="1:16" x14ac:dyDescent="0.35">
      <c r="A436">
        <v>2021</v>
      </c>
      <c r="B436" t="s">
        <v>17</v>
      </c>
      <c r="C436">
        <v>5</v>
      </c>
      <c r="D436">
        <v>1</v>
      </c>
      <c r="E436">
        <v>828560</v>
      </c>
      <c r="F436">
        <v>42970764</v>
      </c>
      <c r="G436">
        <v>7846</v>
      </c>
      <c r="H436">
        <v>468148</v>
      </c>
      <c r="I436">
        <v>656698</v>
      </c>
      <c r="J436">
        <v>35195234</v>
      </c>
      <c r="K436">
        <v>4054365</v>
      </c>
      <c r="L436">
        <v>626114556</v>
      </c>
      <c r="M436">
        <v>2223041</v>
      </c>
      <c r="N436">
        <v>262488972</v>
      </c>
      <c r="O436">
        <v>2684440</v>
      </c>
      <c r="P436">
        <v>64416002</v>
      </c>
    </row>
    <row r="437" spans="1:16" x14ac:dyDescent="0.35">
      <c r="A437">
        <v>2021</v>
      </c>
      <c r="B437" t="s">
        <v>17</v>
      </c>
      <c r="C437">
        <v>5</v>
      </c>
      <c r="D437">
        <v>1</v>
      </c>
      <c r="E437">
        <v>813802</v>
      </c>
      <c r="F437">
        <v>43784566</v>
      </c>
      <c r="G437">
        <v>8466</v>
      </c>
      <c r="H437">
        <v>476614</v>
      </c>
      <c r="I437">
        <v>655350</v>
      </c>
      <c r="J437">
        <v>35850584</v>
      </c>
      <c r="K437">
        <v>4046305</v>
      </c>
      <c r="L437">
        <v>630160861</v>
      </c>
      <c r="M437">
        <v>2046520</v>
      </c>
      <c r="N437">
        <v>264535492</v>
      </c>
      <c r="O437">
        <v>2688936</v>
      </c>
      <c r="P437">
        <v>67104938</v>
      </c>
    </row>
    <row r="438" spans="1:16" x14ac:dyDescent="0.35">
      <c r="A438">
        <v>2021</v>
      </c>
      <c r="B438" t="s">
        <v>17</v>
      </c>
      <c r="C438">
        <v>5</v>
      </c>
      <c r="D438">
        <v>2</v>
      </c>
      <c r="E438">
        <v>807616</v>
      </c>
      <c r="F438">
        <v>44592182</v>
      </c>
      <c r="G438">
        <v>8184</v>
      </c>
      <c r="H438">
        <v>484798</v>
      </c>
      <c r="I438">
        <v>772790</v>
      </c>
      <c r="J438">
        <v>36623374</v>
      </c>
      <c r="K438">
        <v>4014568</v>
      </c>
      <c r="L438">
        <v>634175429</v>
      </c>
      <c r="M438">
        <v>1734254</v>
      </c>
      <c r="N438">
        <v>266269746</v>
      </c>
      <c r="O438">
        <v>2443707</v>
      </c>
      <c r="P438">
        <v>69548645</v>
      </c>
    </row>
    <row r="439" spans="1:16" x14ac:dyDescent="0.35">
      <c r="A439">
        <v>2021</v>
      </c>
      <c r="B439" t="s">
        <v>17</v>
      </c>
      <c r="C439">
        <v>5</v>
      </c>
      <c r="D439">
        <v>2</v>
      </c>
      <c r="E439">
        <v>732910</v>
      </c>
      <c r="F439">
        <v>45325092</v>
      </c>
      <c r="G439">
        <v>7498</v>
      </c>
      <c r="H439">
        <v>492296</v>
      </c>
      <c r="I439">
        <v>707554</v>
      </c>
      <c r="J439">
        <v>37330928</v>
      </c>
      <c r="K439">
        <v>3446842</v>
      </c>
      <c r="L439">
        <v>637622271</v>
      </c>
      <c r="M439">
        <v>848620</v>
      </c>
      <c r="N439">
        <v>267118366</v>
      </c>
      <c r="O439">
        <v>625011</v>
      </c>
      <c r="P439">
        <v>70173656</v>
      </c>
    </row>
    <row r="440" spans="1:16" x14ac:dyDescent="0.35">
      <c r="A440">
        <v>2021</v>
      </c>
      <c r="B440" t="s">
        <v>17</v>
      </c>
      <c r="C440">
        <v>5</v>
      </c>
      <c r="D440">
        <v>2</v>
      </c>
      <c r="E440">
        <v>658982</v>
      </c>
      <c r="F440">
        <v>45984074</v>
      </c>
      <c r="G440">
        <v>7758</v>
      </c>
      <c r="H440">
        <v>500054</v>
      </c>
      <c r="I440">
        <v>711860</v>
      </c>
      <c r="J440">
        <v>38042788</v>
      </c>
      <c r="K440">
        <v>3703147</v>
      </c>
      <c r="L440">
        <v>641325418</v>
      </c>
      <c r="M440">
        <v>2177063</v>
      </c>
      <c r="N440">
        <v>269295429</v>
      </c>
      <c r="O440">
        <v>2880963</v>
      </c>
      <c r="P440">
        <v>73054619</v>
      </c>
    </row>
    <row r="441" spans="1:16" x14ac:dyDescent="0.35">
      <c r="A441">
        <v>2021</v>
      </c>
      <c r="B441" t="s">
        <v>17</v>
      </c>
      <c r="C441">
        <v>5</v>
      </c>
      <c r="D441">
        <v>2</v>
      </c>
      <c r="E441">
        <v>697110</v>
      </c>
      <c r="F441">
        <v>46681184</v>
      </c>
      <c r="G441">
        <v>8396</v>
      </c>
      <c r="H441">
        <v>508450</v>
      </c>
      <c r="I441">
        <v>710796</v>
      </c>
      <c r="J441">
        <v>38753584</v>
      </c>
      <c r="K441">
        <v>4041967</v>
      </c>
      <c r="L441">
        <v>645367385</v>
      </c>
      <c r="M441">
        <v>2248566</v>
      </c>
      <c r="N441">
        <v>271543995</v>
      </c>
      <c r="O441">
        <v>2792673</v>
      </c>
      <c r="P441">
        <v>75847292</v>
      </c>
    </row>
    <row r="442" spans="1:16" x14ac:dyDescent="0.35">
      <c r="A442">
        <v>2021</v>
      </c>
      <c r="B442" t="s">
        <v>17</v>
      </c>
      <c r="C442">
        <v>5</v>
      </c>
      <c r="D442">
        <v>2</v>
      </c>
      <c r="E442">
        <v>725264</v>
      </c>
      <c r="F442">
        <v>47406448</v>
      </c>
      <c r="G442">
        <v>8256</v>
      </c>
      <c r="H442">
        <v>516706</v>
      </c>
      <c r="I442">
        <v>704010</v>
      </c>
      <c r="J442">
        <v>39457594</v>
      </c>
      <c r="K442">
        <v>4015673</v>
      </c>
      <c r="L442">
        <v>649383058</v>
      </c>
      <c r="M442">
        <v>2075285</v>
      </c>
      <c r="N442">
        <v>273619280</v>
      </c>
      <c r="O442">
        <v>1872476</v>
      </c>
      <c r="P442">
        <v>77719768</v>
      </c>
    </row>
    <row r="443" spans="1:16" x14ac:dyDescent="0.35">
      <c r="A443">
        <v>2021</v>
      </c>
      <c r="B443" t="s">
        <v>17</v>
      </c>
      <c r="C443">
        <v>5</v>
      </c>
      <c r="D443">
        <v>2</v>
      </c>
      <c r="E443">
        <v>686010</v>
      </c>
      <c r="F443">
        <v>48092458</v>
      </c>
      <c r="G443">
        <v>8000</v>
      </c>
      <c r="H443">
        <v>524706</v>
      </c>
      <c r="I443">
        <v>689352</v>
      </c>
      <c r="J443">
        <v>40146946</v>
      </c>
      <c r="K443">
        <v>3999781</v>
      </c>
      <c r="L443">
        <v>653382839</v>
      </c>
      <c r="M443">
        <v>2120299</v>
      </c>
      <c r="N443">
        <v>275739579</v>
      </c>
      <c r="O443">
        <v>2041007</v>
      </c>
      <c r="P443">
        <v>79760775</v>
      </c>
    </row>
    <row r="444" spans="1:16" x14ac:dyDescent="0.35">
      <c r="A444">
        <v>2021</v>
      </c>
      <c r="B444" t="s">
        <v>17</v>
      </c>
      <c r="C444">
        <v>5</v>
      </c>
      <c r="D444">
        <v>2</v>
      </c>
      <c r="E444">
        <v>652512</v>
      </c>
      <c r="F444">
        <v>48744970</v>
      </c>
      <c r="G444">
        <v>7778</v>
      </c>
      <c r="H444">
        <v>532484</v>
      </c>
      <c r="I444">
        <v>706400</v>
      </c>
      <c r="J444">
        <v>40853346</v>
      </c>
      <c r="K444">
        <v>3755437</v>
      </c>
      <c r="L444">
        <v>657138276</v>
      </c>
      <c r="M444">
        <v>1312538</v>
      </c>
      <c r="N444">
        <v>277052117</v>
      </c>
      <c r="O444">
        <v>1005452</v>
      </c>
      <c r="P444">
        <v>80766227</v>
      </c>
    </row>
    <row r="445" spans="1:16" x14ac:dyDescent="0.35">
      <c r="A445">
        <v>2021</v>
      </c>
      <c r="B445" t="s">
        <v>17</v>
      </c>
      <c r="C445">
        <v>5</v>
      </c>
      <c r="D445">
        <v>3</v>
      </c>
      <c r="E445">
        <v>621514</v>
      </c>
      <c r="F445">
        <v>49366484</v>
      </c>
      <c r="G445">
        <v>8154</v>
      </c>
      <c r="H445">
        <v>540638</v>
      </c>
      <c r="I445">
        <v>725094</v>
      </c>
      <c r="J445">
        <v>41578440</v>
      </c>
      <c r="K445">
        <v>3837010</v>
      </c>
      <c r="L445">
        <v>660975286</v>
      </c>
      <c r="M445">
        <v>2296202</v>
      </c>
      <c r="N445">
        <v>279348319</v>
      </c>
      <c r="O445">
        <v>1228968</v>
      </c>
      <c r="P445">
        <v>81995195</v>
      </c>
    </row>
    <row r="446" spans="1:16" x14ac:dyDescent="0.35">
      <c r="A446">
        <v>2021</v>
      </c>
      <c r="B446" t="s">
        <v>17</v>
      </c>
      <c r="C446">
        <v>5</v>
      </c>
      <c r="D446">
        <v>3</v>
      </c>
      <c r="E446">
        <v>563674</v>
      </c>
      <c r="F446">
        <v>49930158</v>
      </c>
      <c r="G446">
        <v>8196</v>
      </c>
      <c r="H446">
        <v>548834</v>
      </c>
      <c r="I446">
        <v>757052</v>
      </c>
      <c r="J446">
        <v>42335492</v>
      </c>
      <c r="K446">
        <v>3610532</v>
      </c>
      <c r="L446">
        <v>664585818</v>
      </c>
      <c r="M446">
        <v>1246485</v>
      </c>
      <c r="N446">
        <v>280594804</v>
      </c>
      <c r="O446">
        <v>159052</v>
      </c>
      <c r="P446">
        <v>82154247</v>
      </c>
    </row>
    <row r="447" spans="1:16" x14ac:dyDescent="0.35">
      <c r="A447">
        <v>2021</v>
      </c>
      <c r="B447" t="s">
        <v>17</v>
      </c>
      <c r="C447">
        <v>5</v>
      </c>
      <c r="D447">
        <v>3</v>
      </c>
      <c r="E447">
        <v>526042</v>
      </c>
      <c r="F447">
        <v>50456200</v>
      </c>
      <c r="G447">
        <v>8668</v>
      </c>
      <c r="H447">
        <v>557502</v>
      </c>
      <c r="I447">
        <v>844782</v>
      </c>
      <c r="J447">
        <v>43180274</v>
      </c>
      <c r="K447">
        <v>3788477</v>
      </c>
      <c r="L447">
        <v>668374295</v>
      </c>
      <c r="M447">
        <v>2559488</v>
      </c>
      <c r="N447">
        <v>283154292</v>
      </c>
      <c r="O447">
        <v>486448</v>
      </c>
      <c r="P447">
        <v>82640695</v>
      </c>
    </row>
    <row r="448" spans="1:16" x14ac:dyDescent="0.35">
      <c r="A448">
        <v>2021</v>
      </c>
      <c r="B448" t="s">
        <v>17</v>
      </c>
      <c r="C448">
        <v>5</v>
      </c>
      <c r="D448">
        <v>3</v>
      </c>
      <c r="E448">
        <v>534492</v>
      </c>
      <c r="F448">
        <v>50990692</v>
      </c>
      <c r="G448">
        <v>9058</v>
      </c>
      <c r="H448">
        <v>566560</v>
      </c>
      <c r="I448">
        <v>779516</v>
      </c>
      <c r="J448">
        <v>43959790</v>
      </c>
      <c r="K448">
        <v>4154311</v>
      </c>
      <c r="L448">
        <v>672528606</v>
      </c>
      <c r="M448">
        <v>2309794</v>
      </c>
      <c r="N448">
        <v>285464086</v>
      </c>
      <c r="O448">
        <v>394209</v>
      </c>
      <c r="P448">
        <v>83034904</v>
      </c>
    </row>
    <row r="449" spans="1:16" x14ac:dyDescent="0.35">
      <c r="A449">
        <v>2021</v>
      </c>
      <c r="B449" t="s">
        <v>17</v>
      </c>
      <c r="C449">
        <v>5</v>
      </c>
      <c r="D449">
        <v>3</v>
      </c>
      <c r="E449">
        <v>552374</v>
      </c>
      <c r="F449">
        <v>51543066</v>
      </c>
      <c r="G449">
        <v>7754</v>
      </c>
      <c r="H449">
        <v>574314</v>
      </c>
      <c r="I449">
        <v>738010</v>
      </c>
      <c r="J449">
        <v>44697800</v>
      </c>
      <c r="K449">
        <v>4322959</v>
      </c>
      <c r="L449">
        <v>676851565</v>
      </c>
      <c r="M449">
        <v>2078010</v>
      </c>
      <c r="N449">
        <v>287542096</v>
      </c>
      <c r="O449">
        <v>316219</v>
      </c>
      <c r="P449">
        <v>83351123</v>
      </c>
    </row>
    <row r="450" spans="1:16" x14ac:dyDescent="0.35">
      <c r="A450">
        <v>2021</v>
      </c>
      <c r="B450" t="s">
        <v>17</v>
      </c>
      <c r="C450">
        <v>5</v>
      </c>
      <c r="D450">
        <v>3</v>
      </c>
      <c r="E450">
        <v>518484</v>
      </c>
      <c r="F450">
        <v>52061550</v>
      </c>
      <c r="G450">
        <v>8418</v>
      </c>
      <c r="H450">
        <v>582732</v>
      </c>
      <c r="I450">
        <v>714346</v>
      </c>
      <c r="J450">
        <v>45412146</v>
      </c>
      <c r="K450">
        <v>4260832</v>
      </c>
      <c r="L450">
        <v>681112397</v>
      </c>
      <c r="M450">
        <v>9153850</v>
      </c>
      <c r="N450">
        <v>296695946</v>
      </c>
      <c r="O450">
        <v>579344</v>
      </c>
      <c r="P450">
        <v>83930467</v>
      </c>
    </row>
    <row r="451" spans="1:16" x14ac:dyDescent="0.35">
      <c r="A451">
        <v>2021</v>
      </c>
      <c r="B451" t="s">
        <v>17</v>
      </c>
      <c r="C451">
        <v>5</v>
      </c>
      <c r="D451">
        <v>3</v>
      </c>
      <c r="E451">
        <v>514598</v>
      </c>
      <c r="F451">
        <v>52576148</v>
      </c>
      <c r="G451">
        <v>8388</v>
      </c>
      <c r="H451">
        <v>591120</v>
      </c>
      <c r="I451">
        <v>715250</v>
      </c>
      <c r="J451">
        <v>46127396</v>
      </c>
      <c r="K451">
        <v>4311346</v>
      </c>
      <c r="L451">
        <v>685423743</v>
      </c>
      <c r="M451">
        <v>2598532</v>
      </c>
      <c r="N451">
        <v>299294478</v>
      </c>
      <c r="O451">
        <v>380988</v>
      </c>
      <c r="P451">
        <v>84311455</v>
      </c>
    </row>
    <row r="452" spans="1:16" x14ac:dyDescent="0.35">
      <c r="A452">
        <v>2021</v>
      </c>
      <c r="B452" t="s">
        <v>17</v>
      </c>
      <c r="C452">
        <v>5</v>
      </c>
      <c r="D452">
        <v>4</v>
      </c>
      <c r="E452">
        <v>481794</v>
      </c>
      <c r="F452">
        <v>53057942</v>
      </c>
      <c r="G452">
        <v>7478</v>
      </c>
      <c r="H452">
        <v>598598</v>
      </c>
      <c r="I452">
        <v>710276</v>
      </c>
      <c r="J452">
        <v>46837672</v>
      </c>
      <c r="K452">
        <v>4398503</v>
      </c>
      <c r="L452">
        <v>689822246</v>
      </c>
      <c r="M452">
        <v>2886307</v>
      </c>
      <c r="N452">
        <v>302180785</v>
      </c>
      <c r="O452">
        <v>371108</v>
      </c>
      <c r="P452">
        <v>84682563</v>
      </c>
    </row>
    <row r="453" spans="1:16" x14ac:dyDescent="0.35">
      <c r="A453">
        <v>2021</v>
      </c>
      <c r="B453" t="s">
        <v>17</v>
      </c>
      <c r="C453">
        <v>5</v>
      </c>
      <c r="D453">
        <v>4</v>
      </c>
      <c r="E453">
        <v>445668</v>
      </c>
      <c r="F453">
        <v>53503610</v>
      </c>
      <c r="G453">
        <v>8908</v>
      </c>
      <c r="H453">
        <v>607506</v>
      </c>
      <c r="I453">
        <v>604506</v>
      </c>
      <c r="J453">
        <v>47442178</v>
      </c>
      <c r="K453">
        <v>4099410</v>
      </c>
      <c r="L453">
        <v>693921656</v>
      </c>
      <c r="M453">
        <v>1969945</v>
      </c>
      <c r="N453">
        <v>304150730</v>
      </c>
      <c r="O453">
        <v>125435</v>
      </c>
      <c r="P453">
        <v>84807998</v>
      </c>
    </row>
    <row r="454" spans="1:16" x14ac:dyDescent="0.35">
      <c r="A454">
        <v>2021</v>
      </c>
      <c r="B454" t="s">
        <v>17</v>
      </c>
      <c r="C454">
        <v>5</v>
      </c>
      <c r="D454">
        <v>4</v>
      </c>
      <c r="E454">
        <v>391714</v>
      </c>
      <c r="F454">
        <v>53895324</v>
      </c>
      <c r="G454">
        <v>7018</v>
      </c>
      <c r="H454">
        <v>614524</v>
      </c>
      <c r="I454">
        <v>653474</v>
      </c>
      <c r="J454">
        <v>48095652</v>
      </c>
      <c r="K454">
        <v>4119267</v>
      </c>
      <c r="L454">
        <v>698040923</v>
      </c>
      <c r="M454">
        <v>4608838</v>
      </c>
      <c r="N454">
        <v>308759568</v>
      </c>
      <c r="O454">
        <v>359317</v>
      </c>
      <c r="P454">
        <v>85167315</v>
      </c>
    </row>
    <row r="455" spans="1:16" x14ac:dyDescent="0.35">
      <c r="A455">
        <v>2021</v>
      </c>
      <c r="B455" t="s">
        <v>17</v>
      </c>
      <c r="C455">
        <v>5</v>
      </c>
      <c r="D455">
        <v>4</v>
      </c>
      <c r="E455">
        <v>417984</v>
      </c>
      <c r="F455">
        <v>54313308</v>
      </c>
      <c r="G455">
        <v>8320</v>
      </c>
      <c r="H455">
        <v>622844</v>
      </c>
      <c r="I455">
        <v>590528</v>
      </c>
      <c r="J455">
        <v>48686180</v>
      </c>
      <c r="K455">
        <v>4445761</v>
      </c>
      <c r="L455">
        <v>702486684</v>
      </c>
      <c r="M455">
        <v>3825744</v>
      </c>
      <c r="N455">
        <v>312585312</v>
      </c>
      <c r="O455">
        <v>412912</v>
      </c>
      <c r="P455">
        <v>85580227</v>
      </c>
    </row>
    <row r="456" spans="1:16" x14ac:dyDescent="0.35">
      <c r="A456">
        <v>2021</v>
      </c>
      <c r="B456" t="s">
        <v>17</v>
      </c>
      <c r="C456">
        <v>5</v>
      </c>
      <c r="D456">
        <v>4</v>
      </c>
      <c r="E456">
        <v>423020</v>
      </c>
      <c r="F456">
        <v>54736328</v>
      </c>
      <c r="G456">
        <v>7686</v>
      </c>
      <c r="H456">
        <v>630530</v>
      </c>
      <c r="I456">
        <v>566108</v>
      </c>
      <c r="J456">
        <v>49252288</v>
      </c>
      <c r="K456">
        <v>4498943</v>
      </c>
      <c r="L456">
        <v>706985627</v>
      </c>
      <c r="M456">
        <v>3751219</v>
      </c>
      <c r="N456">
        <v>316336531</v>
      </c>
      <c r="O456">
        <v>314586</v>
      </c>
      <c r="P456">
        <v>85894813</v>
      </c>
    </row>
    <row r="457" spans="1:16" x14ac:dyDescent="0.35">
      <c r="A457">
        <v>2021</v>
      </c>
      <c r="B457" t="s">
        <v>17</v>
      </c>
      <c r="C457">
        <v>5</v>
      </c>
      <c r="D457">
        <v>4</v>
      </c>
      <c r="E457">
        <v>372150</v>
      </c>
      <c r="F457">
        <v>55108478</v>
      </c>
      <c r="G457">
        <v>7318</v>
      </c>
      <c r="H457">
        <v>637848</v>
      </c>
      <c r="I457">
        <v>542004</v>
      </c>
      <c r="J457">
        <v>49794292</v>
      </c>
      <c r="K457">
        <v>4300755</v>
      </c>
      <c r="L457">
        <v>711286382</v>
      </c>
      <c r="M457">
        <v>5647523</v>
      </c>
      <c r="N457">
        <v>321984054</v>
      </c>
      <c r="O457">
        <v>395068</v>
      </c>
      <c r="P457">
        <v>86289881</v>
      </c>
    </row>
    <row r="458" spans="1:16" x14ac:dyDescent="0.35">
      <c r="A458">
        <v>2021</v>
      </c>
      <c r="B458" t="s">
        <v>17</v>
      </c>
      <c r="C458">
        <v>5</v>
      </c>
      <c r="D458">
        <v>4</v>
      </c>
      <c r="E458">
        <v>348166</v>
      </c>
      <c r="F458">
        <v>55456644</v>
      </c>
      <c r="G458">
        <v>7222</v>
      </c>
      <c r="H458">
        <v>645070</v>
      </c>
      <c r="I458">
        <v>570664</v>
      </c>
      <c r="J458">
        <v>50364956</v>
      </c>
      <c r="K458">
        <v>4342179</v>
      </c>
      <c r="L458">
        <v>715628561</v>
      </c>
      <c r="M458">
        <v>5856736</v>
      </c>
      <c r="N458">
        <v>327840790</v>
      </c>
      <c r="O458">
        <v>500363</v>
      </c>
      <c r="P458">
        <v>86790244</v>
      </c>
    </row>
    <row r="459" spans="1:16" x14ac:dyDescent="0.35">
      <c r="A459">
        <v>2021</v>
      </c>
      <c r="B459" t="s">
        <v>17</v>
      </c>
      <c r="C459">
        <v>5</v>
      </c>
      <c r="D459">
        <v>5</v>
      </c>
      <c r="E459">
        <v>330564</v>
      </c>
      <c r="F459">
        <v>55787208</v>
      </c>
      <c r="G459">
        <v>6926</v>
      </c>
      <c r="H459">
        <v>651996</v>
      </c>
      <c r="I459">
        <v>528966</v>
      </c>
      <c r="J459">
        <v>50893922</v>
      </c>
      <c r="K459">
        <v>4288249</v>
      </c>
      <c r="L459">
        <v>719916810</v>
      </c>
      <c r="M459">
        <v>5676448</v>
      </c>
      <c r="N459">
        <v>333517238</v>
      </c>
      <c r="O459">
        <v>651890</v>
      </c>
      <c r="P459">
        <v>87442134</v>
      </c>
    </row>
    <row r="460" spans="1:16" x14ac:dyDescent="0.35">
      <c r="A460">
        <v>2021</v>
      </c>
      <c r="B460" t="s">
        <v>17</v>
      </c>
      <c r="C460">
        <v>5</v>
      </c>
      <c r="D460">
        <v>5</v>
      </c>
      <c r="E460">
        <v>306792</v>
      </c>
      <c r="F460">
        <v>56094000</v>
      </c>
      <c r="G460">
        <v>6260</v>
      </c>
      <c r="H460">
        <v>658256</v>
      </c>
      <c r="I460">
        <v>475328</v>
      </c>
      <c r="J460">
        <v>51369250</v>
      </c>
      <c r="K460">
        <v>3795611</v>
      </c>
      <c r="L460">
        <v>723712421</v>
      </c>
      <c r="M460">
        <v>1991788</v>
      </c>
      <c r="N460">
        <v>335509026</v>
      </c>
      <c r="O460">
        <v>183242</v>
      </c>
      <c r="P460">
        <v>87625376</v>
      </c>
    </row>
    <row r="461" spans="1:16" x14ac:dyDescent="0.35">
      <c r="A461">
        <v>2021</v>
      </c>
      <c r="B461" t="s">
        <v>17</v>
      </c>
      <c r="C461">
        <v>5</v>
      </c>
      <c r="D461">
        <v>5</v>
      </c>
      <c r="E461">
        <v>253766</v>
      </c>
      <c r="F461">
        <v>56347766</v>
      </c>
      <c r="G461">
        <v>5566</v>
      </c>
      <c r="H461">
        <v>663822</v>
      </c>
      <c r="I461">
        <v>510250</v>
      </c>
      <c r="J461">
        <v>51879500</v>
      </c>
      <c r="K461">
        <v>3874858</v>
      </c>
      <c r="L461">
        <v>727587279</v>
      </c>
      <c r="M461">
        <v>5170282</v>
      </c>
      <c r="N461">
        <v>340679308</v>
      </c>
      <c r="O461">
        <v>605257</v>
      </c>
      <c r="P461">
        <v>88230633</v>
      </c>
    </row>
    <row r="462" spans="1:16" x14ac:dyDescent="0.35">
      <c r="A462">
        <v>2021</v>
      </c>
      <c r="B462" t="s">
        <v>48</v>
      </c>
      <c r="C462">
        <v>6</v>
      </c>
      <c r="D462">
        <v>1</v>
      </c>
      <c r="E462">
        <v>266304</v>
      </c>
      <c r="F462">
        <v>56614070</v>
      </c>
      <c r="G462">
        <v>6410</v>
      </c>
      <c r="H462">
        <v>670232</v>
      </c>
      <c r="I462">
        <v>462794</v>
      </c>
      <c r="J462">
        <v>52342294</v>
      </c>
      <c r="K462">
        <v>5407769</v>
      </c>
      <c r="L462">
        <v>732995048</v>
      </c>
      <c r="M462">
        <v>4422660</v>
      </c>
      <c r="N462">
        <v>345101968</v>
      </c>
      <c r="O462">
        <v>577398</v>
      </c>
      <c r="P462">
        <v>88808031</v>
      </c>
    </row>
    <row r="463" spans="1:16" x14ac:dyDescent="0.35">
      <c r="A463">
        <v>2021</v>
      </c>
      <c r="B463" t="s">
        <v>48</v>
      </c>
      <c r="C463">
        <v>6</v>
      </c>
      <c r="D463">
        <v>1</v>
      </c>
      <c r="E463">
        <v>268088</v>
      </c>
      <c r="F463">
        <v>56882158</v>
      </c>
      <c r="G463">
        <v>5796</v>
      </c>
      <c r="H463">
        <v>676028</v>
      </c>
      <c r="I463">
        <v>423780</v>
      </c>
      <c r="J463">
        <v>52766074</v>
      </c>
      <c r="K463">
        <v>5964622</v>
      </c>
      <c r="L463">
        <v>738959670</v>
      </c>
      <c r="M463">
        <v>4505892</v>
      </c>
      <c r="N463">
        <v>349607860</v>
      </c>
      <c r="O463">
        <v>480507</v>
      </c>
      <c r="P463">
        <v>89288538</v>
      </c>
    </row>
    <row r="464" spans="1:16" x14ac:dyDescent="0.35">
      <c r="A464">
        <v>2021</v>
      </c>
      <c r="B464" t="s">
        <v>48</v>
      </c>
      <c r="C464">
        <v>6</v>
      </c>
      <c r="D464">
        <v>1</v>
      </c>
      <c r="E464">
        <v>264848</v>
      </c>
      <c r="F464">
        <v>57147006</v>
      </c>
      <c r="G464">
        <v>5434</v>
      </c>
      <c r="H464">
        <v>681462</v>
      </c>
      <c r="I464">
        <v>413444</v>
      </c>
      <c r="J464">
        <v>53179518</v>
      </c>
      <c r="K464">
        <v>5928849</v>
      </c>
      <c r="L464">
        <v>744888519</v>
      </c>
      <c r="M464">
        <v>5640657</v>
      </c>
      <c r="N464">
        <v>355248517</v>
      </c>
      <c r="O464">
        <v>485793</v>
      </c>
      <c r="P464">
        <v>89774331</v>
      </c>
    </row>
    <row r="465" spans="1:16" x14ac:dyDescent="0.35">
      <c r="A465">
        <v>2021</v>
      </c>
      <c r="B465" t="s">
        <v>48</v>
      </c>
      <c r="C465">
        <v>6</v>
      </c>
      <c r="D465">
        <v>1</v>
      </c>
      <c r="E465">
        <v>240908</v>
      </c>
      <c r="F465">
        <v>57387914</v>
      </c>
      <c r="G465">
        <v>6744</v>
      </c>
      <c r="H465">
        <v>688206</v>
      </c>
      <c r="I465">
        <v>395526</v>
      </c>
      <c r="J465">
        <v>53575044</v>
      </c>
      <c r="K465">
        <v>6021572</v>
      </c>
      <c r="L465">
        <v>750910091</v>
      </c>
      <c r="M465">
        <v>6931718</v>
      </c>
      <c r="N465">
        <v>362180235</v>
      </c>
      <c r="O465">
        <v>566598</v>
      </c>
      <c r="P465">
        <v>90340929</v>
      </c>
    </row>
    <row r="466" spans="1:16" x14ac:dyDescent="0.35">
      <c r="A466">
        <v>2021</v>
      </c>
      <c r="B466" t="s">
        <v>48</v>
      </c>
      <c r="C466">
        <v>6</v>
      </c>
      <c r="D466">
        <v>1</v>
      </c>
      <c r="E466">
        <v>228976</v>
      </c>
      <c r="F466">
        <v>57616890</v>
      </c>
      <c r="G466">
        <v>5364</v>
      </c>
      <c r="H466">
        <v>693570</v>
      </c>
      <c r="I466">
        <v>378748</v>
      </c>
      <c r="J466">
        <v>53953792</v>
      </c>
      <c r="K466">
        <v>5832629</v>
      </c>
      <c r="L466">
        <v>756742720</v>
      </c>
      <c r="M466">
        <v>6371484</v>
      </c>
      <c r="N466">
        <v>368551719</v>
      </c>
      <c r="O466">
        <v>549591</v>
      </c>
      <c r="P466">
        <v>90890520</v>
      </c>
    </row>
    <row r="467" spans="1:16" x14ac:dyDescent="0.35">
      <c r="A467">
        <v>2021</v>
      </c>
      <c r="B467" t="s">
        <v>48</v>
      </c>
      <c r="C467">
        <v>6</v>
      </c>
      <c r="D467">
        <v>1</v>
      </c>
      <c r="E467">
        <v>202418</v>
      </c>
      <c r="F467">
        <v>57819308</v>
      </c>
      <c r="G467">
        <v>4888</v>
      </c>
      <c r="H467">
        <v>698458</v>
      </c>
      <c r="I467">
        <v>348312</v>
      </c>
      <c r="J467">
        <v>54302104</v>
      </c>
      <c r="K467">
        <v>3680521</v>
      </c>
      <c r="L467">
        <v>760423241</v>
      </c>
      <c r="M467">
        <v>2752427</v>
      </c>
      <c r="N467">
        <v>371304146</v>
      </c>
      <c r="O467">
        <v>175300</v>
      </c>
      <c r="P467">
        <v>91065820</v>
      </c>
    </row>
    <row r="468" spans="1:16" x14ac:dyDescent="0.35">
      <c r="A468">
        <v>2021</v>
      </c>
      <c r="B468" t="s">
        <v>48</v>
      </c>
      <c r="C468">
        <v>6</v>
      </c>
      <c r="D468">
        <v>1</v>
      </c>
      <c r="E468">
        <v>171608</v>
      </c>
      <c r="F468">
        <v>57990916</v>
      </c>
      <c r="G468">
        <v>4214</v>
      </c>
      <c r="H468">
        <v>702672</v>
      </c>
      <c r="I468">
        <v>365732</v>
      </c>
      <c r="J468">
        <v>54667836</v>
      </c>
      <c r="K468">
        <v>3770797</v>
      </c>
      <c r="L468">
        <v>764194038</v>
      </c>
      <c r="M468">
        <v>6161352</v>
      </c>
      <c r="N468">
        <v>377465498</v>
      </c>
      <c r="O468">
        <v>660271</v>
      </c>
      <c r="P468">
        <v>91726091</v>
      </c>
    </row>
    <row r="469" spans="1:16" x14ac:dyDescent="0.35">
      <c r="A469">
        <v>2021</v>
      </c>
      <c r="B469" t="s">
        <v>48</v>
      </c>
      <c r="C469">
        <v>6</v>
      </c>
      <c r="D469">
        <v>2</v>
      </c>
      <c r="E469">
        <v>185574</v>
      </c>
      <c r="F469">
        <v>58176490</v>
      </c>
      <c r="G469">
        <v>4444</v>
      </c>
      <c r="H469">
        <v>707116</v>
      </c>
      <c r="I469">
        <v>324712</v>
      </c>
      <c r="J469">
        <v>54992548</v>
      </c>
      <c r="K469">
        <v>4091789</v>
      </c>
      <c r="L469">
        <v>768285827</v>
      </c>
      <c r="M469">
        <v>5082772</v>
      </c>
      <c r="N469">
        <v>382548270</v>
      </c>
      <c r="O469">
        <v>636496</v>
      </c>
      <c r="P469">
        <v>92362587</v>
      </c>
    </row>
    <row r="470" spans="1:16" x14ac:dyDescent="0.35">
      <c r="A470">
        <v>2021</v>
      </c>
      <c r="B470" t="s">
        <v>48</v>
      </c>
      <c r="C470">
        <v>6</v>
      </c>
      <c r="D470">
        <v>2</v>
      </c>
      <c r="E470">
        <v>187766</v>
      </c>
      <c r="F470">
        <v>58364256</v>
      </c>
      <c r="G470">
        <v>12278</v>
      </c>
      <c r="H470">
        <v>719394</v>
      </c>
      <c r="I470">
        <v>298044</v>
      </c>
      <c r="J470">
        <v>55290592</v>
      </c>
      <c r="K470">
        <v>4164126</v>
      </c>
      <c r="L470">
        <v>772449953</v>
      </c>
      <c r="M470">
        <v>6690794</v>
      </c>
      <c r="N470">
        <v>389239064</v>
      </c>
      <c r="O470">
        <v>642489</v>
      </c>
      <c r="P470">
        <v>93005076</v>
      </c>
    </row>
    <row r="471" spans="1:16" x14ac:dyDescent="0.35">
      <c r="A471">
        <v>2021</v>
      </c>
      <c r="B471" t="s">
        <v>48</v>
      </c>
      <c r="C471">
        <v>6</v>
      </c>
      <c r="D471">
        <v>2</v>
      </c>
      <c r="E471">
        <v>183698</v>
      </c>
      <c r="F471">
        <v>58547954</v>
      </c>
      <c r="G471">
        <v>6828</v>
      </c>
      <c r="H471">
        <v>726222</v>
      </c>
      <c r="I471">
        <v>270658</v>
      </c>
      <c r="J471">
        <v>55561250</v>
      </c>
      <c r="K471">
        <v>4242558</v>
      </c>
      <c r="L471">
        <v>776692511</v>
      </c>
      <c r="M471">
        <v>6056427</v>
      </c>
      <c r="N471">
        <v>395295491</v>
      </c>
      <c r="O471">
        <v>658154</v>
      </c>
      <c r="P471">
        <v>93663230</v>
      </c>
    </row>
    <row r="472" spans="1:16" x14ac:dyDescent="0.35">
      <c r="A472">
        <v>2021</v>
      </c>
      <c r="B472" t="s">
        <v>48</v>
      </c>
      <c r="C472">
        <v>6</v>
      </c>
      <c r="D472">
        <v>2</v>
      </c>
      <c r="E472">
        <v>169148</v>
      </c>
      <c r="F472">
        <v>58717102</v>
      </c>
      <c r="G472">
        <v>7992</v>
      </c>
      <c r="H472">
        <v>734214</v>
      </c>
      <c r="I472">
        <v>245370</v>
      </c>
      <c r="J472">
        <v>55806620</v>
      </c>
      <c r="K472">
        <v>4218543</v>
      </c>
      <c r="L472">
        <v>780911054</v>
      </c>
      <c r="M472">
        <v>6356327</v>
      </c>
      <c r="N472">
        <v>401651818</v>
      </c>
      <c r="O472">
        <v>669385</v>
      </c>
      <c r="P472">
        <v>94332615</v>
      </c>
    </row>
    <row r="473" spans="1:16" x14ac:dyDescent="0.35">
      <c r="A473">
        <v>2021</v>
      </c>
      <c r="B473" t="s">
        <v>48</v>
      </c>
      <c r="C473">
        <v>6</v>
      </c>
      <c r="D473">
        <v>2</v>
      </c>
      <c r="E473">
        <v>161050</v>
      </c>
      <c r="F473">
        <v>58878152</v>
      </c>
      <c r="G473">
        <v>6600</v>
      </c>
      <c r="H473">
        <v>740814</v>
      </c>
      <c r="I473">
        <v>265328</v>
      </c>
      <c r="J473">
        <v>56071948</v>
      </c>
      <c r="K473">
        <v>4068055</v>
      </c>
      <c r="L473">
        <v>784979109</v>
      </c>
      <c r="M473">
        <v>6406018</v>
      </c>
      <c r="N473">
        <v>408057836</v>
      </c>
      <c r="O473">
        <v>780122</v>
      </c>
      <c r="P473">
        <v>95112737</v>
      </c>
    </row>
    <row r="474" spans="1:16" x14ac:dyDescent="0.35">
      <c r="A474">
        <v>2021</v>
      </c>
      <c r="B474" t="s">
        <v>48</v>
      </c>
      <c r="C474">
        <v>6</v>
      </c>
      <c r="D474">
        <v>2</v>
      </c>
      <c r="E474">
        <v>142002</v>
      </c>
      <c r="F474">
        <v>59020154</v>
      </c>
      <c r="G474">
        <v>7844</v>
      </c>
      <c r="H474">
        <v>748658</v>
      </c>
      <c r="I474">
        <v>239148</v>
      </c>
      <c r="J474">
        <v>56311096</v>
      </c>
      <c r="K474">
        <v>3471615</v>
      </c>
      <c r="L474">
        <v>788450724</v>
      </c>
      <c r="M474">
        <v>2952420</v>
      </c>
      <c r="N474">
        <v>411010256</v>
      </c>
      <c r="O474">
        <v>354979</v>
      </c>
      <c r="P474">
        <v>95467716</v>
      </c>
    </row>
    <row r="475" spans="1:16" x14ac:dyDescent="0.35">
      <c r="A475">
        <v>2021</v>
      </c>
      <c r="B475" t="s">
        <v>48</v>
      </c>
      <c r="C475">
        <v>6</v>
      </c>
      <c r="D475">
        <v>2</v>
      </c>
      <c r="E475">
        <v>120016</v>
      </c>
      <c r="F475">
        <v>59140170</v>
      </c>
      <c r="G475">
        <v>5466</v>
      </c>
      <c r="H475">
        <v>754124</v>
      </c>
      <c r="I475">
        <v>234752</v>
      </c>
      <c r="J475">
        <v>56545848</v>
      </c>
      <c r="K475">
        <v>3598312</v>
      </c>
      <c r="L475">
        <v>792049036</v>
      </c>
      <c r="M475">
        <v>7593554</v>
      </c>
      <c r="N475">
        <v>418603810</v>
      </c>
      <c r="O475">
        <v>792214</v>
      </c>
      <c r="P475">
        <v>96259930</v>
      </c>
    </row>
    <row r="476" spans="1:16" x14ac:dyDescent="0.35">
      <c r="A476">
        <v>2021</v>
      </c>
      <c r="B476" t="s">
        <v>48</v>
      </c>
      <c r="C476">
        <v>6</v>
      </c>
      <c r="D476">
        <v>3</v>
      </c>
      <c r="E476">
        <v>124434</v>
      </c>
      <c r="F476">
        <v>59264604</v>
      </c>
      <c r="G476">
        <v>5080</v>
      </c>
      <c r="H476">
        <v>759204</v>
      </c>
      <c r="I476">
        <v>215552</v>
      </c>
      <c r="J476">
        <v>56761400</v>
      </c>
      <c r="K476">
        <v>3922458</v>
      </c>
      <c r="L476">
        <v>795971494</v>
      </c>
      <c r="M476">
        <v>5029767</v>
      </c>
      <c r="N476">
        <v>423633577</v>
      </c>
      <c r="O476">
        <v>822375</v>
      </c>
      <c r="P476">
        <v>97082305</v>
      </c>
    </row>
    <row r="477" spans="1:16" x14ac:dyDescent="0.35">
      <c r="A477">
        <v>2021</v>
      </c>
      <c r="B477" t="s">
        <v>48</v>
      </c>
      <c r="C477">
        <v>6</v>
      </c>
      <c r="D477">
        <v>3</v>
      </c>
      <c r="E477">
        <v>134578</v>
      </c>
      <c r="F477">
        <v>59399182</v>
      </c>
      <c r="G477">
        <v>4658</v>
      </c>
      <c r="H477">
        <v>763862</v>
      </c>
      <c r="I477">
        <v>207800</v>
      </c>
      <c r="J477">
        <v>56969200</v>
      </c>
      <c r="K477">
        <v>4042924</v>
      </c>
      <c r="L477">
        <v>800014418</v>
      </c>
      <c r="M477">
        <v>6332313</v>
      </c>
      <c r="N477">
        <v>429965890</v>
      </c>
      <c r="O477">
        <v>762156</v>
      </c>
      <c r="P477">
        <v>97844461</v>
      </c>
    </row>
    <row r="478" spans="1:16" x14ac:dyDescent="0.35">
      <c r="A478">
        <v>2021</v>
      </c>
      <c r="B478" t="s">
        <v>48</v>
      </c>
      <c r="C478">
        <v>6</v>
      </c>
      <c r="D478">
        <v>3</v>
      </c>
      <c r="E478">
        <v>124872</v>
      </c>
      <c r="F478">
        <v>59524054</v>
      </c>
      <c r="G478">
        <v>3182</v>
      </c>
      <c r="H478">
        <v>767044</v>
      </c>
      <c r="I478">
        <v>177000</v>
      </c>
      <c r="J478">
        <v>57146200</v>
      </c>
      <c r="K478">
        <v>4082534</v>
      </c>
      <c r="L478">
        <v>804096952</v>
      </c>
      <c r="M478">
        <v>6051072</v>
      </c>
      <c r="N478">
        <v>436016962</v>
      </c>
      <c r="O478">
        <v>831224</v>
      </c>
      <c r="P478">
        <v>98675685</v>
      </c>
    </row>
    <row r="479" spans="1:16" x14ac:dyDescent="0.35">
      <c r="A479">
        <v>2021</v>
      </c>
      <c r="B479" t="s">
        <v>48</v>
      </c>
      <c r="C479">
        <v>6</v>
      </c>
      <c r="D479">
        <v>3</v>
      </c>
      <c r="E479">
        <v>121530</v>
      </c>
      <c r="F479">
        <v>59645584</v>
      </c>
      <c r="G479">
        <v>3290</v>
      </c>
      <c r="H479">
        <v>770334</v>
      </c>
      <c r="I479">
        <v>195708</v>
      </c>
      <c r="J479">
        <v>57341908</v>
      </c>
      <c r="K479">
        <v>4194766</v>
      </c>
      <c r="L479">
        <v>808291718</v>
      </c>
      <c r="M479">
        <v>6054572</v>
      </c>
      <c r="N479">
        <v>442071534</v>
      </c>
      <c r="O479">
        <v>798818</v>
      </c>
      <c r="P479">
        <v>99474503</v>
      </c>
    </row>
    <row r="480" spans="1:16" x14ac:dyDescent="0.35">
      <c r="A480">
        <v>2021</v>
      </c>
      <c r="B480" t="s">
        <v>48</v>
      </c>
      <c r="C480">
        <v>6</v>
      </c>
      <c r="D480">
        <v>3</v>
      </c>
      <c r="E480">
        <v>117230</v>
      </c>
      <c r="F480">
        <v>59762814</v>
      </c>
      <c r="G480">
        <v>3148</v>
      </c>
      <c r="H480">
        <v>773482</v>
      </c>
      <c r="I480">
        <v>175096</v>
      </c>
      <c r="J480">
        <v>57517004</v>
      </c>
      <c r="K480">
        <v>3968178</v>
      </c>
      <c r="L480">
        <v>812259896</v>
      </c>
      <c r="M480">
        <v>7571130</v>
      </c>
      <c r="N480">
        <v>449642664</v>
      </c>
      <c r="O480">
        <v>1035236</v>
      </c>
      <c r="P480">
        <v>100509739</v>
      </c>
    </row>
    <row r="481" spans="1:16" x14ac:dyDescent="0.35">
      <c r="A481">
        <v>2021</v>
      </c>
      <c r="B481" t="s">
        <v>48</v>
      </c>
      <c r="C481">
        <v>6</v>
      </c>
      <c r="D481">
        <v>3</v>
      </c>
      <c r="E481">
        <v>105956</v>
      </c>
      <c r="F481">
        <v>59868770</v>
      </c>
      <c r="G481">
        <v>2848</v>
      </c>
      <c r="H481">
        <v>776330</v>
      </c>
      <c r="I481">
        <v>156378</v>
      </c>
      <c r="J481">
        <v>57673382</v>
      </c>
      <c r="K481">
        <v>3308601</v>
      </c>
      <c r="L481">
        <v>815568497</v>
      </c>
      <c r="M481">
        <v>6109338</v>
      </c>
      <c r="N481">
        <v>455752002</v>
      </c>
      <c r="O481">
        <v>576498</v>
      </c>
      <c r="P481">
        <v>101086237</v>
      </c>
    </row>
    <row r="482" spans="1:16" x14ac:dyDescent="0.35">
      <c r="A482">
        <v>2021</v>
      </c>
      <c r="B482" t="s">
        <v>48</v>
      </c>
      <c r="C482">
        <v>6</v>
      </c>
      <c r="D482">
        <v>3</v>
      </c>
      <c r="E482">
        <v>85366</v>
      </c>
      <c r="F482">
        <v>59954136</v>
      </c>
      <c r="G482">
        <v>2334</v>
      </c>
      <c r="H482">
        <v>778664</v>
      </c>
      <c r="I482">
        <v>164062</v>
      </c>
      <c r="J482">
        <v>57837444</v>
      </c>
      <c r="K482">
        <v>3421963</v>
      </c>
      <c r="L482">
        <v>818990460</v>
      </c>
      <c r="M482">
        <v>15878841</v>
      </c>
      <c r="N482">
        <v>471630843</v>
      </c>
      <c r="O482">
        <v>1576527</v>
      </c>
      <c r="P482">
        <v>102662764</v>
      </c>
    </row>
    <row r="483" spans="1:16" x14ac:dyDescent="0.35">
      <c r="A483">
        <v>2021</v>
      </c>
      <c r="B483" t="s">
        <v>48</v>
      </c>
      <c r="C483">
        <v>6</v>
      </c>
      <c r="D483">
        <v>4</v>
      </c>
      <c r="E483">
        <v>101634</v>
      </c>
      <c r="F483">
        <v>60055770</v>
      </c>
      <c r="G483">
        <v>2718</v>
      </c>
      <c r="H483">
        <v>781382</v>
      </c>
      <c r="I483">
        <v>137394</v>
      </c>
      <c r="J483">
        <v>57974838</v>
      </c>
      <c r="K483">
        <v>3967422</v>
      </c>
      <c r="L483">
        <v>822957882</v>
      </c>
      <c r="M483">
        <v>10426032</v>
      </c>
      <c r="N483">
        <v>482056875</v>
      </c>
      <c r="O483">
        <v>1320588</v>
      </c>
      <c r="P483">
        <v>103983352</v>
      </c>
    </row>
    <row r="484" spans="1:16" x14ac:dyDescent="0.35">
      <c r="A484">
        <v>2021</v>
      </c>
      <c r="B484" t="s">
        <v>48</v>
      </c>
      <c r="C484">
        <v>6</v>
      </c>
      <c r="D484">
        <v>4</v>
      </c>
      <c r="E484">
        <v>108618</v>
      </c>
      <c r="F484">
        <v>60164388</v>
      </c>
      <c r="G484">
        <v>2646</v>
      </c>
      <c r="H484">
        <v>784028</v>
      </c>
      <c r="I484">
        <v>138374</v>
      </c>
      <c r="J484">
        <v>58113212</v>
      </c>
      <c r="K484">
        <v>3993308</v>
      </c>
      <c r="L484">
        <v>826951190</v>
      </c>
      <c r="M484">
        <v>12659560</v>
      </c>
      <c r="N484">
        <v>494716435</v>
      </c>
      <c r="O484">
        <v>1307058</v>
      </c>
      <c r="P484">
        <v>105290410</v>
      </c>
    </row>
    <row r="485" spans="1:16" x14ac:dyDescent="0.35">
      <c r="A485">
        <v>2021</v>
      </c>
      <c r="B485" t="s">
        <v>48</v>
      </c>
      <c r="C485">
        <v>6</v>
      </c>
      <c r="D485">
        <v>4</v>
      </c>
      <c r="E485">
        <v>103318</v>
      </c>
      <c r="F485">
        <v>60267706</v>
      </c>
      <c r="G485">
        <v>2656</v>
      </c>
      <c r="H485">
        <v>786684</v>
      </c>
      <c r="I485">
        <v>128738</v>
      </c>
      <c r="J485">
        <v>58241950</v>
      </c>
      <c r="K485">
        <v>3795957</v>
      </c>
      <c r="L485">
        <v>830747147</v>
      </c>
      <c r="M485">
        <v>11025566</v>
      </c>
      <c r="N485">
        <v>505742001</v>
      </c>
      <c r="O485">
        <v>1617451</v>
      </c>
      <c r="P485">
        <v>106907861</v>
      </c>
    </row>
    <row r="486" spans="1:16" x14ac:dyDescent="0.35">
      <c r="A486">
        <v>2021</v>
      </c>
      <c r="B486" t="s">
        <v>48</v>
      </c>
      <c r="C486">
        <v>6</v>
      </c>
      <c r="D486">
        <v>4</v>
      </c>
      <c r="E486">
        <v>97536</v>
      </c>
      <c r="F486">
        <v>60365242</v>
      </c>
      <c r="G486">
        <v>2366</v>
      </c>
      <c r="H486">
        <v>789050</v>
      </c>
      <c r="I486">
        <v>129638</v>
      </c>
      <c r="J486">
        <v>58371588</v>
      </c>
      <c r="K486">
        <v>4296515</v>
      </c>
      <c r="L486">
        <v>835043662</v>
      </c>
      <c r="M486">
        <v>12193802</v>
      </c>
      <c r="N486">
        <v>517935803</v>
      </c>
      <c r="O486">
        <v>2000562</v>
      </c>
      <c r="P486">
        <v>108908423</v>
      </c>
    </row>
    <row r="487" spans="1:16" x14ac:dyDescent="0.35">
      <c r="A487">
        <v>2021</v>
      </c>
      <c r="B487" t="s">
        <v>48</v>
      </c>
      <c r="C487">
        <v>6</v>
      </c>
      <c r="D487">
        <v>4</v>
      </c>
      <c r="E487">
        <v>99688</v>
      </c>
      <c r="F487">
        <v>60464930</v>
      </c>
      <c r="G487">
        <v>2516</v>
      </c>
      <c r="H487">
        <v>791566</v>
      </c>
      <c r="I487">
        <v>115732</v>
      </c>
      <c r="J487">
        <v>58487320</v>
      </c>
      <c r="K487">
        <v>4520693</v>
      </c>
      <c r="L487">
        <v>839564355</v>
      </c>
      <c r="M487">
        <v>11098783</v>
      </c>
      <c r="N487">
        <v>529034586</v>
      </c>
      <c r="O487">
        <v>2326886</v>
      </c>
      <c r="P487">
        <v>111235309</v>
      </c>
    </row>
    <row r="488" spans="1:16" x14ac:dyDescent="0.35">
      <c r="A488">
        <v>2021</v>
      </c>
      <c r="B488" t="s">
        <v>48</v>
      </c>
      <c r="C488">
        <v>6</v>
      </c>
      <c r="D488">
        <v>4</v>
      </c>
      <c r="E488">
        <v>93046</v>
      </c>
      <c r="F488">
        <v>60557976</v>
      </c>
      <c r="G488">
        <v>1956</v>
      </c>
      <c r="H488">
        <v>793522</v>
      </c>
      <c r="I488">
        <v>117126</v>
      </c>
      <c r="J488">
        <v>58604446</v>
      </c>
      <c r="K488">
        <v>3987272</v>
      </c>
      <c r="L488">
        <v>843551627</v>
      </c>
      <c r="M488">
        <v>3097785</v>
      </c>
      <c r="N488">
        <v>532132371</v>
      </c>
      <c r="O488">
        <v>705863</v>
      </c>
      <c r="P488">
        <v>111941172</v>
      </c>
    </row>
    <row r="489" spans="1:16" x14ac:dyDescent="0.35">
      <c r="A489">
        <v>2021</v>
      </c>
      <c r="B489" t="s">
        <v>48</v>
      </c>
      <c r="C489">
        <v>6</v>
      </c>
      <c r="D489">
        <v>4</v>
      </c>
      <c r="E489">
        <v>74140</v>
      </c>
      <c r="F489">
        <v>60632116</v>
      </c>
      <c r="G489">
        <v>1814</v>
      </c>
      <c r="H489">
        <v>795336</v>
      </c>
      <c r="I489">
        <v>114032</v>
      </c>
      <c r="J489">
        <v>58718478</v>
      </c>
      <c r="K489">
        <v>3536589</v>
      </c>
      <c r="L489">
        <v>847088216</v>
      </c>
      <c r="M489">
        <v>8394918</v>
      </c>
      <c r="N489">
        <v>540527289</v>
      </c>
      <c r="O489">
        <v>2337508</v>
      </c>
      <c r="P489">
        <v>114278680</v>
      </c>
    </row>
    <row r="490" spans="1:16" x14ac:dyDescent="0.35">
      <c r="A490">
        <v>2021</v>
      </c>
      <c r="B490" t="s">
        <v>48</v>
      </c>
      <c r="C490">
        <v>6</v>
      </c>
      <c r="D490">
        <v>5</v>
      </c>
      <c r="E490">
        <v>92208</v>
      </c>
      <c r="F490">
        <v>60724324</v>
      </c>
      <c r="G490">
        <v>1638</v>
      </c>
      <c r="H490">
        <v>796974</v>
      </c>
      <c r="I490">
        <v>121578</v>
      </c>
      <c r="J490">
        <v>58840056</v>
      </c>
      <c r="K490">
        <v>3874686</v>
      </c>
      <c r="L490">
        <v>850962902</v>
      </c>
      <c r="M490">
        <v>5764052</v>
      </c>
      <c r="N490">
        <v>546291341</v>
      </c>
      <c r="O490">
        <v>1884006</v>
      </c>
      <c r="P490">
        <v>116162686</v>
      </c>
    </row>
    <row r="491" spans="1:16" x14ac:dyDescent="0.35">
      <c r="A491">
        <v>2021</v>
      </c>
      <c r="B491" t="s">
        <v>48</v>
      </c>
      <c r="C491">
        <v>6</v>
      </c>
      <c r="D491">
        <v>5</v>
      </c>
      <c r="E491">
        <v>97212</v>
      </c>
      <c r="F491">
        <v>60821536</v>
      </c>
      <c r="G491">
        <v>2004</v>
      </c>
      <c r="H491">
        <v>798978</v>
      </c>
      <c r="I491">
        <v>123626</v>
      </c>
      <c r="J491">
        <v>58963682</v>
      </c>
      <c r="K491">
        <v>4081276</v>
      </c>
      <c r="L491">
        <v>855044178</v>
      </c>
      <c r="M491">
        <v>4172138</v>
      </c>
      <c r="N491">
        <v>550463479</v>
      </c>
      <c r="O491">
        <v>1548168</v>
      </c>
      <c r="P491">
        <v>117710854</v>
      </c>
    </row>
    <row r="492" spans="1:16" x14ac:dyDescent="0.35">
      <c r="A492">
        <v>2021</v>
      </c>
      <c r="B492" t="s">
        <v>49</v>
      </c>
      <c r="C492">
        <v>7</v>
      </c>
      <c r="D492">
        <v>1</v>
      </c>
      <c r="E492">
        <v>93562</v>
      </c>
      <c r="F492">
        <v>60915098</v>
      </c>
      <c r="G492">
        <v>1714</v>
      </c>
      <c r="H492">
        <v>800692</v>
      </c>
      <c r="I492">
        <v>118108</v>
      </c>
      <c r="J492">
        <v>59081790</v>
      </c>
      <c r="K492">
        <v>4348225</v>
      </c>
      <c r="L492">
        <v>859392403</v>
      </c>
      <c r="M492">
        <v>6708200</v>
      </c>
      <c r="N492">
        <v>557171679</v>
      </c>
      <c r="O492">
        <v>2010877</v>
      </c>
      <c r="P492">
        <v>119721731</v>
      </c>
    </row>
    <row r="493" spans="1:16" x14ac:dyDescent="0.35">
      <c r="A493">
        <v>2021</v>
      </c>
      <c r="B493" t="s">
        <v>49</v>
      </c>
      <c r="C493">
        <v>7</v>
      </c>
      <c r="D493">
        <v>1</v>
      </c>
      <c r="E493">
        <v>88374</v>
      </c>
      <c r="F493">
        <v>61003472</v>
      </c>
      <c r="G493">
        <v>1474</v>
      </c>
      <c r="H493">
        <v>802166</v>
      </c>
      <c r="I493">
        <v>114994</v>
      </c>
      <c r="J493">
        <v>59196784</v>
      </c>
      <c r="K493">
        <v>4240059</v>
      </c>
      <c r="L493">
        <v>863632462</v>
      </c>
      <c r="M493">
        <v>6578518</v>
      </c>
      <c r="N493">
        <v>563750197</v>
      </c>
      <c r="O493">
        <v>2490232</v>
      </c>
      <c r="P493">
        <v>122211963</v>
      </c>
    </row>
    <row r="494" spans="1:16" x14ac:dyDescent="0.35">
      <c r="A494">
        <v>2021</v>
      </c>
      <c r="B494" t="s">
        <v>49</v>
      </c>
      <c r="C494">
        <v>7</v>
      </c>
      <c r="D494">
        <v>1</v>
      </c>
      <c r="E494">
        <v>86054</v>
      </c>
      <c r="F494">
        <v>61089526</v>
      </c>
      <c r="G494">
        <v>1900</v>
      </c>
      <c r="H494">
        <v>804066</v>
      </c>
      <c r="I494">
        <v>104540</v>
      </c>
      <c r="J494">
        <v>59301324</v>
      </c>
      <c r="K494">
        <v>3862184</v>
      </c>
      <c r="L494">
        <v>867494646</v>
      </c>
      <c r="M494">
        <v>8787316</v>
      </c>
      <c r="N494">
        <v>572537513</v>
      </c>
      <c r="O494">
        <v>4431770</v>
      </c>
      <c r="P494">
        <v>126643733</v>
      </c>
    </row>
    <row r="495" spans="1:16" x14ac:dyDescent="0.35">
      <c r="A495">
        <v>2021</v>
      </c>
      <c r="B495" t="s">
        <v>49</v>
      </c>
      <c r="C495">
        <v>7</v>
      </c>
      <c r="D495">
        <v>1</v>
      </c>
      <c r="E495">
        <v>80300</v>
      </c>
      <c r="F495">
        <v>61169826</v>
      </c>
      <c r="G495">
        <v>1450</v>
      </c>
      <c r="H495">
        <v>805516</v>
      </c>
      <c r="I495">
        <v>84684</v>
      </c>
      <c r="J495">
        <v>59386008</v>
      </c>
      <c r="K495">
        <v>3402495</v>
      </c>
      <c r="L495">
        <v>870897141</v>
      </c>
      <c r="M495">
        <v>2373042</v>
      </c>
      <c r="N495">
        <v>574910555</v>
      </c>
      <c r="O495">
        <v>968438</v>
      </c>
      <c r="P495">
        <v>127612171</v>
      </c>
    </row>
    <row r="496" spans="1:16" x14ac:dyDescent="0.35">
      <c r="A496">
        <v>2021</v>
      </c>
      <c r="B496" t="s">
        <v>49</v>
      </c>
      <c r="C496">
        <v>7</v>
      </c>
      <c r="D496">
        <v>1</v>
      </c>
      <c r="E496">
        <v>68052</v>
      </c>
      <c r="F496">
        <v>61237878</v>
      </c>
      <c r="G496">
        <v>1104</v>
      </c>
      <c r="H496">
        <v>806620</v>
      </c>
      <c r="I496">
        <v>103866</v>
      </c>
      <c r="J496">
        <v>59489874</v>
      </c>
      <c r="K496">
        <v>3375225</v>
      </c>
      <c r="L496">
        <v>874272366</v>
      </c>
      <c r="M496">
        <v>5697126</v>
      </c>
      <c r="N496">
        <v>580607681</v>
      </c>
      <c r="O496">
        <v>3624344</v>
      </c>
      <c r="P496">
        <v>131236515</v>
      </c>
    </row>
    <row r="497" spans="1:16" x14ac:dyDescent="0.35">
      <c r="A497">
        <v>2021</v>
      </c>
      <c r="B497" t="s">
        <v>49</v>
      </c>
      <c r="C497">
        <v>7</v>
      </c>
      <c r="D497">
        <v>1</v>
      </c>
      <c r="E497">
        <v>87928</v>
      </c>
      <c r="F497">
        <v>61325806</v>
      </c>
      <c r="G497">
        <v>1860</v>
      </c>
      <c r="H497">
        <v>808480</v>
      </c>
      <c r="I497">
        <v>94108</v>
      </c>
      <c r="J497">
        <v>59583982</v>
      </c>
      <c r="K497">
        <v>3821861</v>
      </c>
      <c r="L497">
        <v>878094227</v>
      </c>
      <c r="M497">
        <v>5068678</v>
      </c>
      <c r="N497">
        <v>585676359</v>
      </c>
      <c r="O497">
        <v>2469658</v>
      </c>
      <c r="P497">
        <v>133706173</v>
      </c>
    </row>
    <row r="498" spans="1:16" x14ac:dyDescent="0.35">
      <c r="A498">
        <v>2021</v>
      </c>
      <c r="B498" t="s">
        <v>49</v>
      </c>
      <c r="C498">
        <v>7</v>
      </c>
      <c r="D498">
        <v>1</v>
      </c>
      <c r="E498">
        <v>91402</v>
      </c>
      <c r="F498">
        <v>61417208</v>
      </c>
      <c r="G498">
        <v>1638</v>
      </c>
      <c r="H498">
        <v>810118</v>
      </c>
      <c r="I498">
        <v>89058</v>
      </c>
      <c r="J498">
        <v>59673040</v>
      </c>
      <c r="K498">
        <v>4013338</v>
      </c>
      <c r="L498">
        <v>882107565</v>
      </c>
      <c r="M498">
        <v>4366076</v>
      </c>
      <c r="N498">
        <v>590042435</v>
      </c>
      <c r="O498">
        <v>2681926</v>
      </c>
      <c r="P498">
        <v>136388099</v>
      </c>
    </row>
    <row r="499" spans="1:16" x14ac:dyDescent="0.35">
      <c r="A499">
        <v>2021</v>
      </c>
      <c r="B499" t="s">
        <v>49</v>
      </c>
      <c r="C499">
        <v>7</v>
      </c>
      <c r="D499">
        <v>2</v>
      </c>
      <c r="E499">
        <v>87008</v>
      </c>
      <c r="F499">
        <v>61504216</v>
      </c>
      <c r="G499">
        <v>1816</v>
      </c>
      <c r="H499">
        <v>811934</v>
      </c>
      <c r="I499">
        <v>88408</v>
      </c>
      <c r="J499">
        <v>59761448</v>
      </c>
      <c r="K499">
        <v>3823846</v>
      </c>
      <c r="L499">
        <v>885931411</v>
      </c>
      <c r="M499">
        <v>5576981</v>
      </c>
      <c r="N499">
        <v>595619416</v>
      </c>
      <c r="O499">
        <v>2707095</v>
      </c>
      <c r="P499">
        <v>139095194</v>
      </c>
    </row>
    <row r="500" spans="1:16" x14ac:dyDescent="0.35">
      <c r="A500">
        <v>2021</v>
      </c>
      <c r="B500" t="s">
        <v>49</v>
      </c>
      <c r="C500">
        <v>7</v>
      </c>
      <c r="D500">
        <v>2</v>
      </c>
      <c r="E500">
        <v>85320</v>
      </c>
      <c r="F500">
        <v>61589536</v>
      </c>
      <c r="G500">
        <v>2414</v>
      </c>
      <c r="H500">
        <v>814348</v>
      </c>
      <c r="I500">
        <v>90582</v>
      </c>
      <c r="J500">
        <v>59852030</v>
      </c>
      <c r="K500">
        <v>4057619</v>
      </c>
      <c r="L500">
        <v>889989030</v>
      </c>
      <c r="M500">
        <v>4127158</v>
      </c>
      <c r="N500">
        <v>599746574</v>
      </c>
      <c r="O500">
        <v>2281335</v>
      </c>
      <c r="P500">
        <v>141376529</v>
      </c>
    </row>
    <row r="501" spans="1:16" x14ac:dyDescent="0.35">
      <c r="A501">
        <v>2021</v>
      </c>
      <c r="B501" t="s">
        <v>49</v>
      </c>
      <c r="C501">
        <v>7</v>
      </c>
      <c r="D501">
        <v>2</v>
      </c>
      <c r="E501">
        <v>82988</v>
      </c>
      <c r="F501">
        <v>61672524</v>
      </c>
      <c r="G501">
        <v>1796</v>
      </c>
      <c r="H501">
        <v>816144</v>
      </c>
      <c r="I501">
        <v>83022</v>
      </c>
      <c r="J501">
        <v>59935052</v>
      </c>
      <c r="K501">
        <v>3947034</v>
      </c>
      <c r="L501">
        <v>893936064</v>
      </c>
      <c r="M501">
        <v>4856704</v>
      </c>
      <c r="N501">
        <v>604603278</v>
      </c>
      <c r="O501">
        <v>2814183</v>
      </c>
      <c r="P501">
        <v>144190712</v>
      </c>
    </row>
    <row r="502" spans="1:16" x14ac:dyDescent="0.35">
      <c r="A502">
        <v>2021</v>
      </c>
      <c r="B502" t="s">
        <v>49</v>
      </c>
      <c r="C502">
        <v>7</v>
      </c>
      <c r="D502">
        <v>2</v>
      </c>
      <c r="E502">
        <v>75308</v>
      </c>
      <c r="F502">
        <v>61747832</v>
      </c>
      <c r="G502">
        <v>1440</v>
      </c>
      <c r="H502">
        <v>817584</v>
      </c>
      <c r="I502">
        <v>79376</v>
      </c>
      <c r="J502">
        <v>60014428</v>
      </c>
      <c r="K502">
        <v>3314264</v>
      </c>
      <c r="L502">
        <v>897250328</v>
      </c>
      <c r="M502">
        <v>1694579</v>
      </c>
      <c r="N502">
        <v>606297857</v>
      </c>
      <c r="O502">
        <v>944712</v>
      </c>
      <c r="P502">
        <v>145135424</v>
      </c>
    </row>
    <row r="503" spans="1:16" x14ac:dyDescent="0.35">
      <c r="A503">
        <v>2021</v>
      </c>
      <c r="B503" t="s">
        <v>49</v>
      </c>
      <c r="C503">
        <v>7</v>
      </c>
      <c r="D503">
        <v>2</v>
      </c>
      <c r="E503">
        <v>61636</v>
      </c>
      <c r="F503">
        <v>61809468</v>
      </c>
      <c r="G503">
        <v>4048</v>
      </c>
      <c r="H503">
        <v>821632</v>
      </c>
      <c r="I503">
        <v>95088</v>
      </c>
      <c r="J503">
        <v>60109516</v>
      </c>
      <c r="K503">
        <v>3471009</v>
      </c>
      <c r="L503">
        <v>900721337</v>
      </c>
      <c r="M503">
        <v>5187498</v>
      </c>
      <c r="N503">
        <v>611485355</v>
      </c>
      <c r="O503">
        <v>3041588</v>
      </c>
      <c r="P503">
        <v>148177012</v>
      </c>
    </row>
    <row r="504" spans="1:16" x14ac:dyDescent="0.35">
      <c r="A504">
        <v>2021</v>
      </c>
      <c r="B504" t="s">
        <v>49</v>
      </c>
      <c r="C504">
        <v>7</v>
      </c>
      <c r="D504">
        <v>2</v>
      </c>
      <c r="E504">
        <v>80628</v>
      </c>
      <c r="F504">
        <v>61890096</v>
      </c>
      <c r="G504">
        <v>1250</v>
      </c>
      <c r="H504">
        <v>822882</v>
      </c>
      <c r="I504">
        <v>84872</v>
      </c>
      <c r="J504">
        <v>60194388</v>
      </c>
      <c r="K504">
        <v>3857138</v>
      </c>
      <c r="L504">
        <v>904578475</v>
      </c>
      <c r="M504">
        <v>9549170</v>
      </c>
      <c r="N504">
        <v>621034525</v>
      </c>
      <c r="O504">
        <v>2910173</v>
      </c>
      <c r="P504">
        <v>151087185</v>
      </c>
    </row>
    <row r="505" spans="1:16" x14ac:dyDescent="0.35">
      <c r="A505">
        <v>2021</v>
      </c>
      <c r="B505" t="s">
        <v>49</v>
      </c>
      <c r="C505">
        <v>7</v>
      </c>
      <c r="D505">
        <v>2</v>
      </c>
      <c r="E505">
        <v>83518</v>
      </c>
      <c r="F505">
        <v>61973614</v>
      </c>
      <c r="G505">
        <v>1156</v>
      </c>
      <c r="H505">
        <v>824038</v>
      </c>
      <c r="I505">
        <v>78586</v>
      </c>
      <c r="J505">
        <v>60272974</v>
      </c>
      <c r="K505">
        <v>4090585</v>
      </c>
      <c r="L505">
        <v>908669060</v>
      </c>
      <c r="M505">
        <v>4283333</v>
      </c>
      <c r="N505">
        <v>625317858</v>
      </c>
      <c r="O505">
        <v>3000321</v>
      </c>
      <c r="P505">
        <v>154087506</v>
      </c>
    </row>
    <row r="506" spans="1:16" x14ac:dyDescent="0.35">
      <c r="A506">
        <v>2021</v>
      </c>
      <c r="B506" t="s">
        <v>49</v>
      </c>
      <c r="C506">
        <v>7</v>
      </c>
      <c r="D506">
        <v>3</v>
      </c>
      <c r="E506">
        <v>78142</v>
      </c>
      <c r="F506">
        <v>62051756</v>
      </c>
      <c r="G506">
        <v>1088</v>
      </c>
      <c r="H506">
        <v>825126</v>
      </c>
      <c r="I506">
        <v>79654</v>
      </c>
      <c r="J506">
        <v>60352628</v>
      </c>
      <c r="K506">
        <v>4013927</v>
      </c>
      <c r="L506">
        <v>912682987</v>
      </c>
      <c r="M506">
        <v>5172905</v>
      </c>
      <c r="N506">
        <v>630490763</v>
      </c>
      <c r="O506">
        <v>2831982</v>
      </c>
      <c r="P506">
        <v>156919488</v>
      </c>
    </row>
    <row r="507" spans="1:16" x14ac:dyDescent="0.35">
      <c r="A507">
        <v>2021</v>
      </c>
      <c r="B507" t="s">
        <v>49</v>
      </c>
      <c r="C507">
        <v>7</v>
      </c>
      <c r="D507">
        <v>3</v>
      </c>
      <c r="E507">
        <v>76234</v>
      </c>
      <c r="F507">
        <v>62127990</v>
      </c>
      <c r="G507">
        <v>1120</v>
      </c>
      <c r="H507">
        <v>826246</v>
      </c>
      <c r="I507">
        <v>87756</v>
      </c>
      <c r="J507">
        <v>60440384</v>
      </c>
      <c r="K507">
        <v>4058036</v>
      </c>
      <c r="L507">
        <v>916741023</v>
      </c>
      <c r="M507">
        <v>5097464</v>
      </c>
      <c r="N507">
        <v>635588227</v>
      </c>
      <c r="O507">
        <v>3604734</v>
      </c>
      <c r="P507">
        <v>160524222</v>
      </c>
    </row>
    <row r="508" spans="1:16" x14ac:dyDescent="0.35">
      <c r="A508">
        <v>2021</v>
      </c>
      <c r="B508" t="s">
        <v>49</v>
      </c>
      <c r="C508">
        <v>7</v>
      </c>
      <c r="D508">
        <v>3</v>
      </c>
      <c r="E508">
        <v>82566</v>
      </c>
      <c r="F508">
        <v>62210556</v>
      </c>
      <c r="G508">
        <v>1034</v>
      </c>
      <c r="H508">
        <v>827280</v>
      </c>
      <c r="I508">
        <v>84102</v>
      </c>
      <c r="J508">
        <v>60524486</v>
      </c>
      <c r="K508">
        <v>4044420</v>
      </c>
      <c r="L508">
        <v>920785443</v>
      </c>
      <c r="M508">
        <v>6456962</v>
      </c>
      <c r="N508">
        <v>642045189</v>
      </c>
      <c r="O508">
        <v>4014062</v>
      </c>
      <c r="P508">
        <v>164538284</v>
      </c>
    </row>
    <row r="509" spans="1:16" x14ac:dyDescent="0.35">
      <c r="A509">
        <v>2021</v>
      </c>
      <c r="B509" t="s">
        <v>49</v>
      </c>
      <c r="C509">
        <v>7</v>
      </c>
      <c r="D509">
        <v>3</v>
      </c>
      <c r="E509">
        <v>76660</v>
      </c>
      <c r="F509">
        <v>62287216</v>
      </c>
      <c r="G509">
        <v>1002</v>
      </c>
      <c r="H509">
        <v>828282</v>
      </c>
      <c r="I509">
        <v>77090</v>
      </c>
      <c r="J509">
        <v>60601576</v>
      </c>
      <c r="K509">
        <v>3452508</v>
      </c>
      <c r="L509">
        <v>924237951</v>
      </c>
      <c r="M509">
        <v>2101348</v>
      </c>
      <c r="N509">
        <v>644146537</v>
      </c>
      <c r="O509">
        <v>998208</v>
      </c>
      <c r="P509">
        <v>165536492</v>
      </c>
    </row>
    <row r="510" spans="1:16" x14ac:dyDescent="0.35">
      <c r="A510">
        <v>2021</v>
      </c>
      <c r="B510" t="s">
        <v>49</v>
      </c>
      <c r="C510">
        <v>7</v>
      </c>
      <c r="D510">
        <v>3</v>
      </c>
      <c r="E510">
        <v>58840</v>
      </c>
      <c r="F510">
        <v>62346056</v>
      </c>
      <c r="G510">
        <v>744</v>
      </c>
      <c r="H510">
        <v>829026</v>
      </c>
      <c r="I510">
        <v>90712</v>
      </c>
      <c r="J510">
        <v>60692288</v>
      </c>
      <c r="K510">
        <v>3677387</v>
      </c>
      <c r="L510">
        <v>927915338</v>
      </c>
      <c r="M510">
        <v>6896365</v>
      </c>
      <c r="N510">
        <v>651042902</v>
      </c>
      <c r="O510">
        <v>3831947</v>
      </c>
      <c r="P510">
        <v>169368439</v>
      </c>
    </row>
    <row r="511" spans="1:16" x14ac:dyDescent="0.35">
      <c r="A511">
        <v>2021</v>
      </c>
      <c r="B511" t="s">
        <v>49</v>
      </c>
      <c r="C511">
        <v>7</v>
      </c>
      <c r="D511">
        <v>3</v>
      </c>
      <c r="E511">
        <v>84256</v>
      </c>
      <c r="F511">
        <v>62430312</v>
      </c>
      <c r="G511">
        <v>7996</v>
      </c>
      <c r="H511">
        <v>837022</v>
      </c>
      <c r="I511">
        <v>73752</v>
      </c>
      <c r="J511">
        <v>60766040</v>
      </c>
      <c r="K511">
        <v>3815560</v>
      </c>
      <c r="L511">
        <v>931730898</v>
      </c>
      <c r="M511">
        <v>4646499</v>
      </c>
      <c r="N511">
        <v>655689401</v>
      </c>
      <c r="O511">
        <v>2604527</v>
      </c>
      <c r="P511">
        <v>171972966</v>
      </c>
    </row>
    <row r="512" spans="1:16" x14ac:dyDescent="0.35">
      <c r="A512">
        <v>2021</v>
      </c>
      <c r="B512" t="s">
        <v>49</v>
      </c>
      <c r="C512">
        <v>7</v>
      </c>
      <c r="D512">
        <v>3</v>
      </c>
      <c r="E512">
        <v>83374</v>
      </c>
      <c r="F512">
        <v>62513686</v>
      </c>
      <c r="G512">
        <v>1020</v>
      </c>
      <c r="H512">
        <v>838042</v>
      </c>
      <c r="I512">
        <v>77782</v>
      </c>
      <c r="J512">
        <v>60843822</v>
      </c>
      <c r="K512">
        <v>3694941</v>
      </c>
      <c r="L512">
        <v>935425839</v>
      </c>
      <c r="M512">
        <v>3085928</v>
      </c>
      <c r="N512">
        <v>658775329</v>
      </c>
      <c r="O512">
        <v>1671343</v>
      </c>
      <c r="P512">
        <v>173644309</v>
      </c>
    </row>
    <row r="513" spans="1:16" x14ac:dyDescent="0.35">
      <c r="A513">
        <v>2021</v>
      </c>
      <c r="B513" t="s">
        <v>49</v>
      </c>
      <c r="C513">
        <v>7</v>
      </c>
      <c r="D513">
        <v>4</v>
      </c>
      <c r="E513">
        <v>69726</v>
      </c>
      <c r="F513">
        <v>62583412</v>
      </c>
      <c r="G513">
        <v>960</v>
      </c>
      <c r="H513">
        <v>839002</v>
      </c>
      <c r="I513">
        <v>76806</v>
      </c>
      <c r="J513">
        <v>60920628</v>
      </c>
      <c r="K513">
        <v>3964949</v>
      </c>
      <c r="L513">
        <v>939390788</v>
      </c>
      <c r="M513">
        <v>7371723</v>
      </c>
      <c r="N513">
        <v>666147052</v>
      </c>
      <c r="O513">
        <v>3759205</v>
      </c>
      <c r="P513">
        <v>177403514</v>
      </c>
    </row>
    <row r="514" spans="1:16" x14ac:dyDescent="0.35">
      <c r="A514">
        <v>2021</v>
      </c>
      <c r="B514" t="s">
        <v>49</v>
      </c>
      <c r="C514">
        <v>7</v>
      </c>
      <c r="D514">
        <v>4</v>
      </c>
      <c r="E514">
        <v>79002</v>
      </c>
      <c r="F514">
        <v>62662414</v>
      </c>
      <c r="G514">
        <v>1084</v>
      </c>
      <c r="H514">
        <v>840086</v>
      </c>
      <c r="I514">
        <v>70290</v>
      </c>
      <c r="J514">
        <v>60990918</v>
      </c>
      <c r="K514">
        <v>3614713</v>
      </c>
      <c r="L514">
        <v>943005501</v>
      </c>
      <c r="M514">
        <v>5749205</v>
      </c>
      <c r="N514">
        <v>671896257</v>
      </c>
      <c r="O514">
        <v>3180255</v>
      </c>
      <c r="P514">
        <v>180583769</v>
      </c>
    </row>
    <row r="515" spans="1:16" x14ac:dyDescent="0.35">
      <c r="A515">
        <v>2021</v>
      </c>
      <c r="B515" t="s">
        <v>49</v>
      </c>
      <c r="C515">
        <v>7</v>
      </c>
      <c r="D515">
        <v>4</v>
      </c>
      <c r="E515">
        <v>80572</v>
      </c>
      <c r="F515">
        <v>62742986</v>
      </c>
      <c r="G515">
        <v>1082</v>
      </c>
      <c r="H515">
        <v>841168</v>
      </c>
      <c r="I515">
        <v>80076</v>
      </c>
      <c r="J515">
        <v>61070994</v>
      </c>
      <c r="K515">
        <v>3800758</v>
      </c>
      <c r="L515">
        <v>946806259</v>
      </c>
      <c r="M515">
        <v>7135709</v>
      </c>
      <c r="N515">
        <v>679031966</v>
      </c>
      <c r="O515">
        <v>3401096</v>
      </c>
      <c r="P515">
        <v>183984865</v>
      </c>
    </row>
    <row r="516" spans="1:16" x14ac:dyDescent="0.35">
      <c r="A516">
        <v>2021</v>
      </c>
      <c r="B516" t="s">
        <v>49</v>
      </c>
      <c r="C516">
        <v>7</v>
      </c>
      <c r="D516">
        <v>4</v>
      </c>
      <c r="E516">
        <v>76358</v>
      </c>
      <c r="F516">
        <v>62819344</v>
      </c>
      <c r="G516">
        <v>822</v>
      </c>
      <c r="H516">
        <v>841990</v>
      </c>
      <c r="I516">
        <v>71890</v>
      </c>
      <c r="J516">
        <v>61142884</v>
      </c>
      <c r="K516">
        <v>3090208</v>
      </c>
      <c r="L516">
        <v>949896467</v>
      </c>
      <c r="M516">
        <v>2829993</v>
      </c>
      <c r="N516">
        <v>681861959</v>
      </c>
      <c r="O516">
        <v>1260112</v>
      </c>
      <c r="P516">
        <v>185244977</v>
      </c>
    </row>
    <row r="517" spans="1:16" x14ac:dyDescent="0.35">
      <c r="A517">
        <v>2021</v>
      </c>
      <c r="B517" t="s">
        <v>49</v>
      </c>
      <c r="C517">
        <v>7</v>
      </c>
      <c r="D517">
        <v>4</v>
      </c>
      <c r="E517">
        <v>61640</v>
      </c>
      <c r="F517">
        <v>62880984</v>
      </c>
      <c r="G517">
        <v>836</v>
      </c>
      <c r="H517">
        <v>842826</v>
      </c>
      <c r="I517">
        <v>85006</v>
      </c>
      <c r="J517">
        <v>61227890</v>
      </c>
      <c r="K517">
        <v>3479613</v>
      </c>
      <c r="L517">
        <v>953376080</v>
      </c>
      <c r="M517">
        <v>9426641</v>
      </c>
      <c r="N517">
        <v>691288600</v>
      </c>
      <c r="O517">
        <v>4005227</v>
      </c>
      <c r="P517">
        <v>189250204</v>
      </c>
    </row>
    <row r="518" spans="1:16" x14ac:dyDescent="0.35">
      <c r="A518">
        <v>2021</v>
      </c>
      <c r="B518" t="s">
        <v>49</v>
      </c>
      <c r="C518">
        <v>7</v>
      </c>
      <c r="D518">
        <v>4</v>
      </c>
      <c r="E518">
        <v>85942</v>
      </c>
      <c r="F518">
        <v>62966926</v>
      </c>
      <c r="G518">
        <v>1282</v>
      </c>
      <c r="H518">
        <v>844108</v>
      </c>
      <c r="I518">
        <v>83306</v>
      </c>
      <c r="J518">
        <v>61311196</v>
      </c>
      <c r="K518">
        <v>3734105</v>
      </c>
      <c r="L518">
        <v>957110185</v>
      </c>
      <c r="M518">
        <v>5615636</v>
      </c>
      <c r="N518">
        <v>696904236</v>
      </c>
      <c r="O518">
        <v>2871802</v>
      </c>
      <c r="P518">
        <v>192122006</v>
      </c>
    </row>
    <row r="519" spans="1:16" x14ac:dyDescent="0.35">
      <c r="A519">
        <v>2021</v>
      </c>
      <c r="B519" t="s">
        <v>49</v>
      </c>
      <c r="C519">
        <v>7</v>
      </c>
      <c r="D519">
        <v>4</v>
      </c>
      <c r="E519">
        <v>86330</v>
      </c>
      <c r="F519">
        <v>63053256</v>
      </c>
      <c r="G519">
        <v>1280</v>
      </c>
      <c r="H519">
        <v>845388</v>
      </c>
      <c r="I519">
        <v>77074</v>
      </c>
      <c r="J519">
        <v>61388270</v>
      </c>
      <c r="K519">
        <v>3820728</v>
      </c>
      <c r="L519">
        <v>960930913</v>
      </c>
      <c r="M519">
        <v>6442352</v>
      </c>
      <c r="N519">
        <v>703346588</v>
      </c>
      <c r="O519">
        <v>2656142</v>
      </c>
      <c r="P519">
        <v>194778148</v>
      </c>
    </row>
    <row r="520" spans="1:16" x14ac:dyDescent="0.35">
      <c r="A520">
        <v>2021</v>
      </c>
      <c r="B520" t="s">
        <v>49</v>
      </c>
      <c r="C520">
        <v>7</v>
      </c>
      <c r="D520">
        <v>5</v>
      </c>
      <c r="E520">
        <v>89342</v>
      </c>
      <c r="F520">
        <v>63142598</v>
      </c>
      <c r="G520">
        <v>1098</v>
      </c>
      <c r="H520">
        <v>846486</v>
      </c>
      <c r="I520">
        <v>84230</v>
      </c>
      <c r="J520">
        <v>61472500</v>
      </c>
      <c r="K520">
        <v>4069461</v>
      </c>
      <c r="L520">
        <v>965000374</v>
      </c>
      <c r="M520">
        <v>7190818</v>
      </c>
      <c r="N520">
        <v>710537406</v>
      </c>
      <c r="O520">
        <v>3463252</v>
      </c>
      <c r="P520">
        <v>198241400</v>
      </c>
    </row>
    <row r="521" spans="1:16" x14ac:dyDescent="0.35">
      <c r="A521">
        <v>2021</v>
      </c>
      <c r="B521" t="s">
        <v>49</v>
      </c>
      <c r="C521">
        <v>7</v>
      </c>
      <c r="D521">
        <v>5</v>
      </c>
      <c r="E521">
        <v>82998</v>
      </c>
      <c r="F521">
        <v>63225596</v>
      </c>
      <c r="G521">
        <v>1196</v>
      </c>
      <c r="H521">
        <v>847682</v>
      </c>
      <c r="I521">
        <v>74640</v>
      </c>
      <c r="J521">
        <v>61547140</v>
      </c>
      <c r="K521">
        <v>3807728</v>
      </c>
      <c r="L521">
        <v>968808102</v>
      </c>
      <c r="M521">
        <v>7358844</v>
      </c>
      <c r="N521">
        <v>717896250</v>
      </c>
      <c r="O521">
        <v>3609736</v>
      </c>
      <c r="P521">
        <v>201851136</v>
      </c>
    </row>
    <row r="522" spans="1:16" x14ac:dyDescent="0.35">
      <c r="A522">
        <v>2021</v>
      </c>
      <c r="B522" t="s">
        <v>49</v>
      </c>
      <c r="C522">
        <v>7</v>
      </c>
      <c r="D522">
        <v>5</v>
      </c>
      <c r="E522">
        <v>83886</v>
      </c>
      <c r="F522">
        <v>63309482</v>
      </c>
      <c r="G522">
        <v>1084</v>
      </c>
      <c r="H522">
        <v>848766</v>
      </c>
      <c r="I522">
        <v>78974</v>
      </c>
      <c r="J522">
        <v>61626114</v>
      </c>
      <c r="K522">
        <v>3842299</v>
      </c>
      <c r="L522">
        <v>972650401</v>
      </c>
      <c r="M522">
        <v>13971694</v>
      </c>
      <c r="N522">
        <v>731867944</v>
      </c>
      <c r="O522">
        <v>3588540</v>
      </c>
      <c r="P522">
        <v>205439676</v>
      </c>
    </row>
    <row r="523" spans="1:16" x14ac:dyDescent="0.35">
      <c r="A523">
        <v>2021</v>
      </c>
      <c r="B523" t="s">
        <v>50</v>
      </c>
      <c r="C523">
        <v>8</v>
      </c>
      <c r="D523">
        <v>1</v>
      </c>
      <c r="E523">
        <v>81258</v>
      </c>
      <c r="F523">
        <v>63390740</v>
      </c>
      <c r="G523">
        <v>848</v>
      </c>
      <c r="H523">
        <v>849614</v>
      </c>
      <c r="I523">
        <v>73256</v>
      </c>
      <c r="J523">
        <v>61699370</v>
      </c>
      <c r="K523">
        <v>3408960</v>
      </c>
      <c r="L523">
        <v>976059361</v>
      </c>
      <c r="M523">
        <v>2376852</v>
      </c>
      <c r="N523">
        <v>734244796</v>
      </c>
      <c r="O523">
        <v>1473234</v>
      </c>
      <c r="P523">
        <v>206912910</v>
      </c>
    </row>
    <row r="524" spans="1:16" x14ac:dyDescent="0.35">
      <c r="A524">
        <v>2021</v>
      </c>
      <c r="B524" t="s">
        <v>50</v>
      </c>
      <c r="C524">
        <v>8</v>
      </c>
      <c r="D524">
        <v>1</v>
      </c>
      <c r="E524">
        <v>60170</v>
      </c>
      <c r="F524">
        <v>63450910</v>
      </c>
      <c r="G524">
        <v>840</v>
      </c>
      <c r="H524">
        <v>850454</v>
      </c>
      <c r="I524">
        <v>78240</v>
      </c>
      <c r="J524">
        <v>61777610</v>
      </c>
      <c r="K524">
        <v>3432737</v>
      </c>
      <c r="L524">
        <v>979492098</v>
      </c>
      <c r="M524">
        <v>9264424</v>
      </c>
      <c r="N524">
        <v>743509220</v>
      </c>
      <c r="O524">
        <v>3375437</v>
      </c>
      <c r="P524">
        <v>210288347</v>
      </c>
    </row>
    <row r="525" spans="1:16" x14ac:dyDescent="0.35">
      <c r="A525">
        <v>2021</v>
      </c>
      <c r="B525" t="s">
        <v>50</v>
      </c>
      <c r="C525">
        <v>8</v>
      </c>
      <c r="D525">
        <v>1</v>
      </c>
      <c r="E525">
        <v>85060</v>
      </c>
      <c r="F525">
        <v>63535970</v>
      </c>
      <c r="G525">
        <v>1122</v>
      </c>
      <c r="H525">
        <v>851576</v>
      </c>
      <c r="I525">
        <v>73104</v>
      </c>
      <c r="J525">
        <v>61850714</v>
      </c>
      <c r="K525">
        <v>3863000</v>
      </c>
      <c r="L525">
        <v>983355098</v>
      </c>
      <c r="M525">
        <v>10927214</v>
      </c>
      <c r="N525">
        <v>754436434</v>
      </c>
      <c r="O525">
        <v>2557106</v>
      </c>
      <c r="P525">
        <v>212845453</v>
      </c>
    </row>
    <row r="526" spans="1:16" x14ac:dyDescent="0.35">
      <c r="A526">
        <v>2021</v>
      </c>
      <c r="B526" t="s">
        <v>50</v>
      </c>
      <c r="C526">
        <v>8</v>
      </c>
      <c r="D526">
        <v>1</v>
      </c>
      <c r="E526">
        <v>85594</v>
      </c>
      <c r="F526">
        <v>63621564</v>
      </c>
      <c r="G526">
        <v>1064</v>
      </c>
      <c r="H526">
        <v>852640</v>
      </c>
      <c r="I526">
        <v>83746</v>
      </c>
      <c r="J526">
        <v>61934460</v>
      </c>
      <c r="K526">
        <v>3903184</v>
      </c>
      <c r="L526">
        <v>987258282</v>
      </c>
      <c r="M526">
        <v>6071142</v>
      </c>
      <c r="N526">
        <v>760507576</v>
      </c>
      <c r="O526">
        <v>2039449</v>
      </c>
      <c r="P526">
        <v>214884902</v>
      </c>
    </row>
    <row r="527" spans="1:16" x14ac:dyDescent="0.35">
      <c r="A527">
        <v>2021</v>
      </c>
      <c r="B527" t="s">
        <v>50</v>
      </c>
      <c r="C527">
        <v>8</v>
      </c>
      <c r="D527">
        <v>1</v>
      </c>
      <c r="E527">
        <v>90010</v>
      </c>
      <c r="F527">
        <v>63711574</v>
      </c>
      <c r="G527">
        <v>930</v>
      </c>
      <c r="H527">
        <v>853570</v>
      </c>
      <c r="I527">
        <v>81812</v>
      </c>
      <c r="J527">
        <v>62016272</v>
      </c>
      <c r="K527">
        <v>3780900</v>
      </c>
      <c r="L527">
        <v>991039182</v>
      </c>
      <c r="M527">
        <v>9009424</v>
      </c>
      <c r="N527">
        <v>769517000</v>
      </c>
      <c r="O527">
        <v>2960503</v>
      </c>
      <c r="P527">
        <v>217845405</v>
      </c>
    </row>
    <row r="528" spans="1:16" x14ac:dyDescent="0.35">
      <c r="A528">
        <v>2021</v>
      </c>
      <c r="B528" t="s">
        <v>50</v>
      </c>
      <c r="C528">
        <v>8</v>
      </c>
      <c r="D528">
        <v>1</v>
      </c>
      <c r="E528">
        <v>77410</v>
      </c>
      <c r="F528">
        <v>63788984</v>
      </c>
      <c r="G528">
        <v>1232</v>
      </c>
      <c r="H528">
        <v>854802</v>
      </c>
      <c r="I528">
        <v>80052</v>
      </c>
      <c r="J528">
        <v>62096324</v>
      </c>
      <c r="K528">
        <v>3841005</v>
      </c>
      <c r="L528">
        <v>994880187</v>
      </c>
      <c r="M528">
        <v>8666299</v>
      </c>
      <c r="N528">
        <v>778183299</v>
      </c>
      <c r="O528">
        <v>2542620</v>
      </c>
      <c r="P528">
        <v>220388025</v>
      </c>
    </row>
    <row r="529" spans="1:16" x14ac:dyDescent="0.35">
      <c r="A529">
        <v>2021</v>
      </c>
      <c r="B529" t="s">
        <v>50</v>
      </c>
      <c r="C529">
        <v>8</v>
      </c>
      <c r="D529">
        <v>1</v>
      </c>
      <c r="E529">
        <v>78136</v>
      </c>
      <c r="F529">
        <v>63867120</v>
      </c>
      <c r="G529">
        <v>982</v>
      </c>
      <c r="H529">
        <v>855784</v>
      </c>
      <c r="I529">
        <v>87870</v>
      </c>
      <c r="J529">
        <v>62184194</v>
      </c>
      <c r="K529">
        <v>3775701</v>
      </c>
      <c r="L529">
        <v>998655888</v>
      </c>
      <c r="M529">
        <v>8673018</v>
      </c>
      <c r="N529">
        <v>786856317</v>
      </c>
      <c r="O529">
        <v>2928082</v>
      </c>
      <c r="P529">
        <v>223316107</v>
      </c>
    </row>
    <row r="530" spans="1:16" x14ac:dyDescent="0.35">
      <c r="A530">
        <v>2021</v>
      </c>
      <c r="B530" t="s">
        <v>50</v>
      </c>
      <c r="C530">
        <v>8</v>
      </c>
      <c r="D530">
        <v>2</v>
      </c>
      <c r="E530">
        <v>72072</v>
      </c>
      <c r="F530">
        <v>63939192</v>
      </c>
      <c r="G530">
        <v>894</v>
      </c>
      <c r="H530">
        <v>856678</v>
      </c>
      <c r="I530">
        <v>79664</v>
      </c>
      <c r="J530">
        <v>62263858</v>
      </c>
      <c r="K530">
        <v>3608835</v>
      </c>
      <c r="L530">
        <v>1002264723</v>
      </c>
      <c r="M530">
        <v>2578884</v>
      </c>
      <c r="N530">
        <v>789435201</v>
      </c>
      <c r="O530">
        <v>1129650</v>
      </c>
      <c r="P530">
        <v>224445757</v>
      </c>
    </row>
    <row r="531" spans="1:16" x14ac:dyDescent="0.35">
      <c r="A531">
        <v>2021</v>
      </c>
      <c r="B531" t="s">
        <v>50</v>
      </c>
      <c r="C531">
        <v>8</v>
      </c>
      <c r="D531">
        <v>2</v>
      </c>
      <c r="E531">
        <v>54856</v>
      </c>
      <c r="F531">
        <v>63994048</v>
      </c>
      <c r="G531">
        <v>752</v>
      </c>
      <c r="H531">
        <v>857430</v>
      </c>
      <c r="I531">
        <v>82922</v>
      </c>
      <c r="J531">
        <v>62346780</v>
      </c>
      <c r="K531">
        <v>3190265</v>
      </c>
      <c r="L531">
        <v>1005454988</v>
      </c>
      <c r="M531">
        <v>8980740</v>
      </c>
      <c r="N531">
        <v>798415941</v>
      </c>
      <c r="O531">
        <v>2689623</v>
      </c>
      <c r="P531">
        <v>227135380</v>
      </c>
    </row>
    <row r="532" spans="1:16" x14ac:dyDescent="0.35">
      <c r="A532">
        <v>2021</v>
      </c>
      <c r="B532" t="s">
        <v>50</v>
      </c>
      <c r="C532">
        <v>8</v>
      </c>
      <c r="D532">
        <v>2</v>
      </c>
      <c r="E532">
        <v>76760</v>
      </c>
      <c r="F532">
        <v>64070808</v>
      </c>
      <c r="G532">
        <v>992</v>
      </c>
      <c r="H532">
        <v>858422</v>
      </c>
      <c r="I532">
        <v>80194</v>
      </c>
      <c r="J532">
        <v>62426974</v>
      </c>
      <c r="K532">
        <v>3617770</v>
      </c>
      <c r="L532">
        <v>1009072758</v>
      </c>
      <c r="M532">
        <v>6875869</v>
      </c>
      <c r="N532">
        <v>805291810</v>
      </c>
      <c r="O532">
        <v>2283790</v>
      </c>
      <c r="P532">
        <v>229419170</v>
      </c>
    </row>
    <row r="533" spans="1:16" x14ac:dyDescent="0.35">
      <c r="A533">
        <v>2021</v>
      </c>
      <c r="B533" t="s">
        <v>50</v>
      </c>
      <c r="C533">
        <v>8</v>
      </c>
      <c r="D533">
        <v>2</v>
      </c>
      <c r="E533">
        <v>83172</v>
      </c>
      <c r="F533">
        <v>64153980</v>
      </c>
      <c r="G533">
        <v>982</v>
      </c>
      <c r="H533">
        <v>859404</v>
      </c>
      <c r="I533">
        <v>78254</v>
      </c>
      <c r="J533">
        <v>62505228</v>
      </c>
      <c r="K533">
        <v>4365442</v>
      </c>
      <c r="L533">
        <v>1013438200</v>
      </c>
      <c r="M533">
        <v>6768357</v>
      </c>
      <c r="N533">
        <v>812060167</v>
      </c>
      <c r="O533">
        <v>2411829</v>
      </c>
      <c r="P533">
        <v>231830999</v>
      </c>
    </row>
    <row r="534" spans="1:16" x14ac:dyDescent="0.35">
      <c r="A534">
        <v>2021</v>
      </c>
      <c r="B534" t="s">
        <v>50</v>
      </c>
      <c r="C534">
        <v>8</v>
      </c>
      <c r="D534">
        <v>2</v>
      </c>
      <c r="E534">
        <v>80162</v>
      </c>
      <c r="F534">
        <v>64234142</v>
      </c>
      <c r="G534">
        <v>1166</v>
      </c>
      <c r="H534">
        <v>860570</v>
      </c>
      <c r="I534">
        <v>84312</v>
      </c>
      <c r="J534">
        <v>62589540</v>
      </c>
      <c r="K534">
        <v>4115837</v>
      </c>
      <c r="L534">
        <v>1017554037</v>
      </c>
      <c r="M534">
        <v>9297809</v>
      </c>
      <c r="N534">
        <v>821357976</v>
      </c>
      <c r="O534">
        <v>2525291</v>
      </c>
      <c r="P534">
        <v>234356290</v>
      </c>
    </row>
    <row r="535" spans="1:16" x14ac:dyDescent="0.35">
      <c r="A535">
        <v>2021</v>
      </c>
      <c r="B535" t="s">
        <v>50</v>
      </c>
      <c r="C535">
        <v>8</v>
      </c>
      <c r="D535">
        <v>2</v>
      </c>
      <c r="E535">
        <v>77522</v>
      </c>
      <c r="F535">
        <v>64311664</v>
      </c>
      <c r="G535">
        <v>954</v>
      </c>
      <c r="H535">
        <v>861524</v>
      </c>
      <c r="I535">
        <v>71518</v>
      </c>
      <c r="J535">
        <v>62661058</v>
      </c>
      <c r="K535">
        <v>4256111</v>
      </c>
      <c r="L535">
        <v>1021810148</v>
      </c>
      <c r="M535">
        <v>10433518</v>
      </c>
      <c r="N535">
        <v>831791494</v>
      </c>
      <c r="O535">
        <v>2780376</v>
      </c>
      <c r="P535">
        <v>237136666</v>
      </c>
    </row>
    <row r="536" spans="1:16" x14ac:dyDescent="0.35">
      <c r="A536">
        <v>2021</v>
      </c>
      <c r="B536" t="s">
        <v>50</v>
      </c>
      <c r="C536">
        <v>8</v>
      </c>
      <c r="D536">
        <v>2</v>
      </c>
      <c r="E536">
        <v>72270</v>
      </c>
      <c r="F536">
        <v>64383934</v>
      </c>
      <c r="G536">
        <v>982</v>
      </c>
      <c r="H536">
        <v>862506</v>
      </c>
      <c r="I536">
        <v>75872</v>
      </c>
      <c r="J536">
        <v>62736930</v>
      </c>
      <c r="K536">
        <v>3904840</v>
      </c>
      <c r="L536">
        <v>1025714988</v>
      </c>
      <c r="M536">
        <v>11458501</v>
      </c>
      <c r="N536">
        <v>843249995</v>
      </c>
      <c r="O536">
        <v>3853860</v>
      </c>
      <c r="P536">
        <v>240990526</v>
      </c>
    </row>
    <row r="537" spans="1:16" x14ac:dyDescent="0.35">
      <c r="A537">
        <v>2021</v>
      </c>
      <c r="B537" t="s">
        <v>50</v>
      </c>
      <c r="C537">
        <v>8</v>
      </c>
      <c r="D537">
        <v>3</v>
      </c>
      <c r="E537">
        <v>66490</v>
      </c>
      <c r="F537">
        <v>64450424</v>
      </c>
      <c r="G537">
        <v>842</v>
      </c>
      <c r="H537">
        <v>863348</v>
      </c>
      <c r="I537">
        <v>71872</v>
      </c>
      <c r="J537">
        <v>62808802</v>
      </c>
      <c r="K537">
        <v>2729239</v>
      </c>
      <c r="L537">
        <v>1028444227</v>
      </c>
      <c r="M537">
        <v>2994698</v>
      </c>
      <c r="N537">
        <v>846244693</v>
      </c>
      <c r="O537">
        <v>1027023</v>
      </c>
      <c r="P537">
        <v>242017549</v>
      </c>
    </row>
    <row r="538" spans="1:16" x14ac:dyDescent="0.35">
      <c r="A538">
        <v>2021</v>
      </c>
      <c r="B538" t="s">
        <v>50</v>
      </c>
      <c r="C538">
        <v>8</v>
      </c>
      <c r="D538">
        <v>3</v>
      </c>
      <c r="E538">
        <v>49392</v>
      </c>
      <c r="F538">
        <v>64499816</v>
      </c>
      <c r="G538">
        <v>876</v>
      </c>
      <c r="H538">
        <v>864224</v>
      </c>
      <c r="I538">
        <v>73742</v>
      </c>
      <c r="J538">
        <v>62882544</v>
      </c>
      <c r="K538">
        <v>3542025</v>
      </c>
      <c r="L538">
        <v>1031986252</v>
      </c>
      <c r="M538">
        <v>14244118</v>
      </c>
      <c r="N538">
        <v>860488811</v>
      </c>
      <c r="O538">
        <v>3502704</v>
      </c>
      <c r="P538">
        <v>245520253</v>
      </c>
    </row>
    <row r="539" spans="1:16" x14ac:dyDescent="0.35">
      <c r="A539">
        <v>2021</v>
      </c>
      <c r="B539" t="s">
        <v>50</v>
      </c>
      <c r="C539">
        <v>8</v>
      </c>
      <c r="D539">
        <v>3</v>
      </c>
      <c r="E539">
        <v>70416</v>
      </c>
      <c r="F539">
        <v>64570232</v>
      </c>
      <c r="G539">
        <v>880</v>
      </c>
      <c r="H539">
        <v>865104</v>
      </c>
      <c r="I539">
        <v>74286</v>
      </c>
      <c r="J539">
        <v>62956830</v>
      </c>
      <c r="K539">
        <v>3555548</v>
      </c>
      <c r="L539">
        <v>1035541800</v>
      </c>
      <c r="M539">
        <v>9050379</v>
      </c>
      <c r="N539">
        <v>869539190</v>
      </c>
      <c r="O539">
        <v>2791962</v>
      </c>
      <c r="P539">
        <v>248312215</v>
      </c>
    </row>
    <row r="540" spans="1:16" x14ac:dyDescent="0.35">
      <c r="A540">
        <v>2021</v>
      </c>
      <c r="B540" t="s">
        <v>50</v>
      </c>
      <c r="C540">
        <v>8</v>
      </c>
      <c r="D540">
        <v>3</v>
      </c>
      <c r="E540">
        <v>73004</v>
      </c>
      <c r="F540">
        <v>64643236</v>
      </c>
      <c r="G540">
        <v>1054</v>
      </c>
      <c r="H540">
        <v>866158</v>
      </c>
      <c r="I540">
        <v>78538</v>
      </c>
      <c r="J540">
        <v>63035368</v>
      </c>
      <c r="K540">
        <v>3798743</v>
      </c>
      <c r="L540">
        <v>1039340543</v>
      </c>
      <c r="M540">
        <v>8764226</v>
      </c>
      <c r="N540">
        <v>878303416</v>
      </c>
      <c r="O540">
        <v>2908580</v>
      </c>
      <c r="P540">
        <v>251220795</v>
      </c>
    </row>
    <row r="541" spans="1:16" x14ac:dyDescent="0.35">
      <c r="A541">
        <v>2021</v>
      </c>
      <c r="B541" t="s">
        <v>50</v>
      </c>
      <c r="C541">
        <v>8</v>
      </c>
      <c r="D541">
        <v>3</v>
      </c>
      <c r="E541">
        <v>73200</v>
      </c>
      <c r="F541">
        <v>64716436</v>
      </c>
      <c r="G541">
        <v>1086</v>
      </c>
      <c r="H541">
        <v>867244</v>
      </c>
      <c r="I541">
        <v>72914</v>
      </c>
      <c r="J541">
        <v>63108282</v>
      </c>
      <c r="K541">
        <v>4365700</v>
      </c>
      <c r="L541">
        <v>1043706243</v>
      </c>
      <c r="M541">
        <v>8767540</v>
      </c>
      <c r="N541">
        <v>887070956</v>
      </c>
      <c r="O541">
        <v>2817730</v>
      </c>
      <c r="P541">
        <v>254038525</v>
      </c>
    </row>
    <row r="542" spans="1:16" x14ac:dyDescent="0.35">
      <c r="A542">
        <v>2021</v>
      </c>
      <c r="B542" t="s">
        <v>50</v>
      </c>
      <c r="C542">
        <v>8</v>
      </c>
      <c r="D542">
        <v>3</v>
      </c>
      <c r="E542">
        <v>68616</v>
      </c>
      <c r="F542">
        <v>64785052</v>
      </c>
      <c r="G542">
        <v>752</v>
      </c>
      <c r="H542">
        <v>867996</v>
      </c>
      <c r="I542">
        <v>72570</v>
      </c>
      <c r="J542">
        <v>63180852</v>
      </c>
      <c r="K542">
        <v>3783582</v>
      </c>
      <c r="L542">
        <v>1047489825</v>
      </c>
      <c r="M542">
        <v>5634862</v>
      </c>
      <c r="N542">
        <v>892705818</v>
      </c>
      <c r="O542">
        <v>2036862</v>
      </c>
      <c r="P542">
        <v>256075387</v>
      </c>
    </row>
    <row r="543" spans="1:16" x14ac:dyDescent="0.35">
      <c r="A543">
        <v>2021</v>
      </c>
      <c r="B543" t="s">
        <v>50</v>
      </c>
      <c r="C543">
        <v>8</v>
      </c>
      <c r="D543">
        <v>3</v>
      </c>
      <c r="E543">
        <v>62046</v>
      </c>
      <c r="F543">
        <v>64847098</v>
      </c>
      <c r="G543">
        <v>802</v>
      </c>
      <c r="H543">
        <v>868798</v>
      </c>
      <c r="I543">
        <v>77154</v>
      </c>
      <c r="J543">
        <v>63258006</v>
      </c>
      <c r="K543">
        <v>3450149</v>
      </c>
      <c r="L543">
        <v>1050939974</v>
      </c>
      <c r="M543">
        <v>6904225</v>
      </c>
      <c r="N543">
        <v>899610043</v>
      </c>
      <c r="O543">
        <v>3838993</v>
      </c>
      <c r="P543">
        <v>259914380</v>
      </c>
    </row>
    <row r="544" spans="1:16" x14ac:dyDescent="0.35">
      <c r="A544">
        <v>2021</v>
      </c>
      <c r="B544" t="s">
        <v>50</v>
      </c>
      <c r="C544">
        <v>8</v>
      </c>
      <c r="D544">
        <v>4</v>
      </c>
      <c r="E544">
        <v>50840</v>
      </c>
      <c r="F544">
        <v>64897938</v>
      </c>
      <c r="G544">
        <v>770</v>
      </c>
      <c r="H544">
        <v>869568</v>
      </c>
      <c r="I544">
        <v>88206</v>
      </c>
      <c r="J544">
        <v>63346212</v>
      </c>
      <c r="K544">
        <v>2806035</v>
      </c>
      <c r="L544">
        <v>1053746009</v>
      </c>
      <c r="M544">
        <v>1515768</v>
      </c>
      <c r="N544">
        <v>901125811</v>
      </c>
      <c r="O544">
        <v>604668</v>
      </c>
      <c r="P544">
        <v>260519048</v>
      </c>
    </row>
    <row r="545" spans="1:16" x14ac:dyDescent="0.35">
      <c r="A545">
        <v>2021</v>
      </c>
      <c r="B545" t="s">
        <v>50</v>
      </c>
      <c r="C545">
        <v>8</v>
      </c>
      <c r="D545">
        <v>4</v>
      </c>
      <c r="E545">
        <v>49588</v>
      </c>
      <c r="F545">
        <v>64947526</v>
      </c>
      <c r="G545">
        <v>714</v>
      </c>
      <c r="H545">
        <v>870282</v>
      </c>
      <c r="I545">
        <v>79106</v>
      </c>
      <c r="J545">
        <v>63425318</v>
      </c>
      <c r="K545">
        <v>3196873</v>
      </c>
      <c r="L545">
        <v>1056942882</v>
      </c>
      <c r="M545">
        <v>9275310</v>
      </c>
      <c r="N545">
        <v>910401121</v>
      </c>
      <c r="O545">
        <v>3620806</v>
      </c>
      <c r="P545">
        <v>264139854</v>
      </c>
    </row>
    <row r="546" spans="1:16" x14ac:dyDescent="0.35">
      <c r="A546">
        <v>2021</v>
      </c>
      <c r="B546" t="s">
        <v>50</v>
      </c>
      <c r="C546">
        <v>8</v>
      </c>
      <c r="D546">
        <v>4</v>
      </c>
      <c r="E546">
        <v>75478</v>
      </c>
      <c r="F546">
        <v>65023004</v>
      </c>
      <c r="G546">
        <v>1300</v>
      </c>
      <c r="H546">
        <v>871582</v>
      </c>
      <c r="I546">
        <v>68296</v>
      </c>
      <c r="J546">
        <v>63493614</v>
      </c>
      <c r="K546">
        <v>3591357</v>
      </c>
      <c r="L546">
        <v>1060534239</v>
      </c>
      <c r="M546">
        <v>9302930</v>
      </c>
      <c r="N546">
        <v>919704051</v>
      </c>
      <c r="O546">
        <v>3709859</v>
      </c>
      <c r="P546">
        <v>267849713</v>
      </c>
    </row>
    <row r="547" spans="1:16" x14ac:dyDescent="0.35">
      <c r="A547">
        <v>2021</v>
      </c>
      <c r="B547" t="s">
        <v>50</v>
      </c>
      <c r="C547">
        <v>8</v>
      </c>
      <c r="D547">
        <v>4</v>
      </c>
      <c r="E547">
        <v>92258</v>
      </c>
      <c r="F547">
        <v>65115262</v>
      </c>
      <c r="G547">
        <v>1210</v>
      </c>
      <c r="H547">
        <v>872792</v>
      </c>
      <c r="I547">
        <v>68496</v>
      </c>
      <c r="J547">
        <v>63562110</v>
      </c>
      <c r="K547">
        <v>3927607</v>
      </c>
      <c r="L547">
        <v>1064461846</v>
      </c>
      <c r="M547">
        <v>12156080</v>
      </c>
      <c r="N547">
        <v>931860131</v>
      </c>
      <c r="O547">
        <v>4527383</v>
      </c>
      <c r="P547">
        <v>272377096</v>
      </c>
    </row>
    <row r="548" spans="1:16" x14ac:dyDescent="0.35">
      <c r="A548">
        <v>2021</v>
      </c>
      <c r="B548" t="s">
        <v>50</v>
      </c>
      <c r="C548">
        <v>8</v>
      </c>
      <c r="D548">
        <v>4</v>
      </c>
      <c r="E548">
        <v>89100</v>
      </c>
      <c r="F548">
        <v>65204362</v>
      </c>
      <c r="G548">
        <v>986</v>
      </c>
      <c r="H548">
        <v>873778</v>
      </c>
      <c r="I548">
        <v>65850</v>
      </c>
      <c r="J548">
        <v>63627960</v>
      </c>
      <c r="K548">
        <v>3808968</v>
      </c>
      <c r="L548">
        <v>1068270814</v>
      </c>
      <c r="M548">
        <v>11915742</v>
      </c>
      <c r="N548">
        <v>943775873</v>
      </c>
      <c r="O548">
        <v>4808040</v>
      </c>
      <c r="P548">
        <v>277185136</v>
      </c>
    </row>
    <row r="549" spans="1:16" x14ac:dyDescent="0.35">
      <c r="A549">
        <v>2021</v>
      </c>
      <c r="B549" t="s">
        <v>50</v>
      </c>
      <c r="C549">
        <v>8</v>
      </c>
      <c r="D549">
        <v>4</v>
      </c>
      <c r="E549">
        <v>93612</v>
      </c>
      <c r="F549">
        <v>65297974</v>
      </c>
      <c r="G549">
        <v>1028</v>
      </c>
      <c r="H549">
        <v>874806</v>
      </c>
      <c r="I549">
        <v>62686</v>
      </c>
      <c r="J549">
        <v>63690646</v>
      </c>
      <c r="K549">
        <v>3963597</v>
      </c>
      <c r="L549">
        <v>1072234411</v>
      </c>
      <c r="M549">
        <v>16075852</v>
      </c>
      <c r="N549">
        <v>959851725</v>
      </c>
      <c r="O549">
        <v>5485332</v>
      </c>
      <c r="P549">
        <v>282670468</v>
      </c>
    </row>
    <row r="550" spans="1:16" x14ac:dyDescent="0.35">
      <c r="A550">
        <v>2021</v>
      </c>
      <c r="B550" t="s">
        <v>50</v>
      </c>
      <c r="C550">
        <v>8</v>
      </c>
      <c r="D550">
        <v>4</v>
      </c>
      <c r="E550">
        <v>90128</v>
      </c>
      <c r="F550">
        <v>65388102</v>
      </c>
      <c r="G550">
        <v>914</v>
      </c>
      <c r="H550">
        <v>875720</v>
      </c>
      <c r="I550">
        <v>71622</v>
      </c>
      <c r="J550">
        <v>63762268</v>
      </c>
      <c r="K550">
        <v>3723666</v>
      </c>
      <c r="L550">
        <v>1075958077</v>
      </c>
      <c r="M550">
        <v>5152003</v>
      </c>
      <c r="N550">
        <v>965003728</v>
      </c>
      <c r="O550">
        <v>2776790</v>
      </c>
      <c r="P550">
        <v>285447258</v>
      </c>
    </row>
    <row r="551" spans="1:16" x14ac:dyDescent="0.35">
      <c r="A551">
        <v>2021</v>
      </c>
      <c r="B551" t="s">
        <v>50</v>
      </c>
      <c r="C551">
        <v>8</v>
      </c>
      <c r="D551">
        <v>5</v>
      </c>
      <c r="E551">
        <v>86748</v>
      </c>
      <c r="F551">
        <v>65474850</v>
      </c>
      <c r="G551">
        <v>1054</v>
      </c>
      <c r="H551">
        <v>876774</v>
      </c>
      <c r="I551">
        <v>69686</v>
      </c>
      <c r="J551">
        <v>63831954</v>
      </c>
      <c r="K551">
        <v>3348969</v>
      </c>
      <c r="L551">
        <v>1079307046</v>
      </c>
      <c r="M551">
        <v>10107070</v>
      </c>
      <c r="N551">
        <v>975110798</v>
      </c>
      <c r="O551">
        <v>4748291</v>
      </c>
      <c r="P551">
        <v>290195549</v>
      </c>
    </row>
    <row r="552" spans="1:16" x14ac:dyDescent="0.35">
      <c r="A552">
        <v>2021</v>
      </c>
      <c r="B552" t="s">
        <v>50</v>
      </c>
      <c r="C552">
        <v>8</v>
      </c>
      <c r="D552">
        <v>5</v>
      </c>
      <c r="E552">
        <v>60496</v>
      </c>
      <c r="F552">
        <v>65535346</v>
      </c>
      <c r="G552">
        <v>410</v>
      </c>
      <c r="H552">
        <v>877184</v>
      </c>
      <c r="I552">
        <v>72480</v>
      </c>
      <c r="J552">
        <v>63904434</v>
      </c>
      <c r="K552">
        <v>2954785</v>
      </c>
      <c r="L552">
        <v>1082261831</v>
      </c>
      <c r="M552">
        <v>9028954</v>
      </c>
      <c r="N552">
        <v>984139752</v>
      </c>
      <c r="O552">
        <v>3265618</v>
      </c>
      <c r="P552">
        <v>293461167</v>
      </c>
    </row>
    <row r="553" spans="1:16" x14ac:dyDescent="0.35">
      <c r="A553">
        <v>2021</v>
      </c>
      <c r="B553" t="s">
        <v>50</v>
      </c>
      <c r="C553">
        <v>8</v>
      </c>
      <c r="D553">
        <v>5</v>
      </c>
      <c r="E553">
        <v>86146</v>
      </c>
      <c r="F553">
        <v>65621492</v>
      </c>
      <c r="G553">
        <v>924</v>
      </c>
      <c r="H553">
        <v>878108</v>
      </c>
      <c r="I553">
        <v>68224</v>
      </c>
      <c r="J553">
        <v>63972658</v>
      </c>
      <c r="K553">
        <v>3309792</v>
      </c>
      <c r="L553">
        <v>1085571623</v>
      </c>
      <c r="M553">
        <v>20621396</v>
      </c>
      <c r="N553">
        <v>1004761148</v>
      </c>
      <c r="O553">
        <v>6547844</v>
      </c>
      <c r="P553">
        <v>300009011</v>
      </c>
    </row>
    <row r="554" spans="1:16" x14ac:dyDescent="0.35">
      <c r="A554">
        <v>2021</v>
      </c>
      <c r="B554" t="s">
        <v>51</v>
      </c>
      <c r="C554">
        <v>9</v>
      </c>
      <c r="D554">
        <v>1</v>
      </c>
      <c r="E554">
        <v>91950</v>
      </c>
      <c r="F554">
        <v>65713442</v>
      </c>
      <c r="G554">
        <v>1014</v>
      </c>
      <c r="H554">
        <v>879122</v>
      </c>
      <c r="I554">
        <v>70182</v>
      </c>
      <c r="J554">
        <v>64042840</v>
      </c>
      <c r="K554">
        <v>3503773</v>
      </c>
      <c r="L554">
        <v>1089075396</v>
      </c>
      <c r="M554">
        <v>12936198</v>
      </c>
      <c r="N554">
        <v>1017697346</v>
      </c>
      <c r="O554">
        <v>4911454</v>
      </c>
      <c r="P554">
        <v>304920465</v>
      </c>
    </row>
    <row r="555" spans="1:16" x14ac:dyDescent="0.35">
      <c r="A555">
        <v>2021</v>
      </c>
      <c r="B555" t="s">
        <v>51</v>
      </c>
      <c r="C555">
        <v>9</v>
      </c>
      <c r="D555">
        <v>1</v>
      </c>
      <c r="E555">
        <v>91248</v>
      </c>
      <c r="F555">
        <v>65804690</v>
      </c>
      <c r="G555">
        <v>710</v>
      </c>
      <c r="H555">
        <v>879832</v>
      </c>
      <c r="I555">
        <v>69330</v>
      </c>
      <c r="J555">
        <v>64112170</v>
      </c>
      <c r="K555">
        <v>3536849</v>
      </c>
      <c r="L555">
        <v>1092612245</v>
      </c>
      <c r="M555">
        <v>11463292</v>
      </c>
      <c r="N555">
        <v>1029160638</v>
      </c>
      <c r="O555">
        <v>4381681</v>
      </c>
      <c r="P555">
        <v>309302146</v>
      </c>
    </row>
    <row r="556" spans="1:16" x14ac:dyDescent="0.35">
      <c r="A556">
        <v>2021</v>
      </c>
      <c r="B556" t="s">
        <v>51</v>
      </c>
      <c r="C556">
        <v>9</v>
      </c>
      <c r="D556">
        <v>1</v>
      </c>
      <c r="E556">
        <v>85334</v>
      </c>
      <c r="F556">
        <v>65890024</v>
      </c>
      <c r="G556">
        <v>684</v>
      </c>
      <c r="H556">
        <v>880516</v>
      </c>
      <c r="I556">
        <v>72844</v>
      </c>
      <c r="J556">
        <v>64185014</v>
      </c>
      <c r="K556">
        <v>3641603</v>
      </c>
      <c r="L556">
        <v>1096253848</v>
      </c>
      <c r="M556">
        <v>8669706</v>
      </c>
      <c r="N556">
        <v>1037830344</v>
      </c>
      <c r="O556">
        <v>3832525</v>
      </c>
      <c r="P556">
        <v>313134671</v>
      </c>
    </row>
    <row r="557" spans="1:16" x14ac:dyDescent="0.35">
      <c r="A557">
        <v>2021</v>
      </c>
      <c r="B557" t="s">
        <v>51</v>
      </c>
      <c r="C557">
        <v>9</v>
      </c>
      <c r="D557">
        <v>1</v>
      </c>
      <c r="E557">
        <v>85214</v>
      </c>
      <c r="F557">
        <v>65975238</v>
      </c>
      <c r="G557">
        <v>618</v>
      </c>
      <c r="H557">
        <v>881134</v>
      </c>
      <c r="I557">
        <v>76174</v>
      </c>
      <c r="J557">
        <v>64261188</v>
      </c>
      <c r="K557">
        <v>3723523</v>
      </c>
      <c r="L557">
        <v>1099977371</v>
      </c>
      <c r="M557">
        <v>9361434</v>
      </c>
      <c r="N557">
        <v>1047191778</v>
      </c>
      <c r="O557">
        <v>5555198</v>
      </c>
      <c r="P557">
        <v>318689869</v>
      </c>
    </row>
    <row r="558" spans="1:16" x14ac:dyDescent="0.35">
      <c r="A558">
        <v>2021</v>
      </c>
      <c r="B558" t="s">
        <v>51</v>
      </c>
      <c r="C558">
        <v>9</v>
      </c>
      <c r="D558">
        <v>1</v>
      </c>
      <c r="E558">
        <v>79074</v>
      </c>
      <c r="F558">
        <v>66054312</v>
      </c>
      <c r="G558">
        <v>436</v>
      </c>
      <c r="H558">
        <v>881570</v>
      </c>
      <c r="I558">
        <v>87844</v>
      </c>
      <c r="J558">
        <v>64349032</v>
      </c>
      <c r="K558">
        <v>3207693</v>
      </c>
      <c r="L558">
        <v>1103185064</v>
      </c>
      <c r="M558">
        <v>3669699</v>
      </c>
      <c r="N558">
        <v>1050861477</v>
      </c>
      <c r="O558">
        <v>2074538</v>
      </c>
      <c r="P558">
        <v>320764407</v>
      </c>
    </row>
    <row r="559" spans="1:16" x14ac:dyDescent="0.35">
      <c r="A559">
        <v>2021</v>
      </c>
      <c r="B559" t="s">
        <v>51</v>
      </c>
      <c r="C559">
        <v>9</v>
      </c>
      <c r="D559">
        <v>1</v>
      </c>
      <c r="E559">
        <v>60328</v>
      </c>
      <c r="F559">
        <v>66114640</v>
      </c>
      <c r="G559">
        <v>580</v>
      </c>
      <c r="H559">
        <v>882150</v>
      </c>
      <c r="I559">
        <v>85892</v>
      </c>
      <c r="J559">
        <v>64434924</v>
      </c>
      <c r="K559">
        <v>3288020</v>
      </c>
      <c r="L559">
        <v>1106473084</v>
      </c>
      <c r="M559">
        <v>16668017</v>
      </c>
      <c r="N559">
        <v>1067529494</v>
      </c>
      <c r="O559">
        <v>6373769</v>
      </c>
      <c r="P559">
        <v>327138176</v>
      </c>
    </row>
    <row r="560" spans="1:16" x14ac:dyDescent="0.35">
      <c r="A560">
        <v>2021</v>
      </c>
      <c r="B560" t="s">
        <v>51</v>
      </c>
      <c r="C560">
        <v>9</v>
      </c>
      <c r="D560">
        <v>1</v>
      </c>
      <c r="E560">
        <v>76270</v>
      </c>
      <c r="F560">
        <v>66190910</v>
      </c>
      <c r="G560">
        <v>736</v>
      </c>
      <c r="H560">
        <v>882886</v>
      </c>
      <c r="I560">
        <v>78202</v>
      </c>
      <c r="J560">
        <v>64513126</v>
      </c>
      <c r="K560">
        <v>3488486</v>
      </c>
      <c r="L560">
        <v>1109961570</v>
      </c>
      <c r="M560">
        <v>11683958</v>
      </c>
      <c r="N560">
        <v>1079213452</v>
      </c>
      <c r="O560">
        <v>5276223</v>
      </c>
      <c r="P560">
        <v>332414399</v>
      </c>
    </row>
    <row r="561" spans="1:16" x14ac:dyDescent="0.35">
      <c r="A561">
        <v>2021</v>
      </c>
      <c r="B561" t="s">
        <v>51</v>
      </c>
      <c r="C561">
        <v>9</v>
      </c>
      <c r="D561">
        <v>2</v>
      </c>
      <c r="E561">
        <v>86802</v>
      </c>
      <c r="F561">
        <v>66277712</v>
      </c>
      <c r="G561">
        <v>678</v>
      </c>
      <c r="H561">
        <v>883564</v>
      </c>
      <c r="I561">
        <v>81240</v>
      </c>
      <c r="J561">
        <v>64594366</v>
      </c>
      <c r="K561">
        <v>3747053</v>
      </c>
      <c r="L561">
        <v>1113708623</v>
      </c>
      <c r="M561">
        <v>12678360</v>
      </c>
      <c r="N561">
        <v>1091891812</v>
      </c>
      <c r="O561">
        <v>5430460</v>
      </c>
      <c r="P561">
        <v>337844859</v>
      </c>
    </row>
    <row r="562" spans="1:16" x14ac:dyDescent="0.35">
      <c r="A562">
        <v>2021</v>
      </c>
      <c r="B562" t="s">
        <v>51</v>
      </c>
      <c r="C562">
        <v>9</v>
      </c>
      <c r="D562">
        <v>2</v>
      </c>
      <c r="E562">
        <v>48302</v>
      </c>
      <c r="F562">
        <v>66326014</v>
      </c>
      <c r="G562">
        <v>516</v>
      </c>
      <c r="H562">
        <v>884080</v>
      </c>
      <c r="I562">
        <v>48794</v>
      </c>
      <c r="J562">
        <v>64643160</v>
      </c>
      <c r="K562">
        <v>3679974</v>
      </c>
      <c r="L562">
        <v>1117388597</v>
      </c>
      <c r="M562">
        <v>9892106</v>
      </c>
      <c r="N562">
        <v>1101783918</v>
      </c>
      <c r="O562">
        <v>4481604</v>
      </c>
      <c r="P562">
        <v>342326463</v>
      </c>
    </row>
    <row r="563" spans="1:16" x14ac:dyDescent="0.35">
      <c r="A563">
        <v>2021</v>
      </c>
      <c r="B563" t="s">
        <v>51</v>
      </c>
      <c r="C563">
        <v>9</v>
      </c>
      <c r="D563">
        <v>2</v>
      </c>
      <c r="E563">
        <v>75750</v>
      </c>
      <c r="F563">
        <v>66401764</v>
      </c>
      <c r="G563">
        <v>620</v>
      </c>
      <c r="H563">
        <v>884700</v>
      </c>
      <c r="I563">
        <v>73342</v>
      </c>
      <c r="J563">
        <v>64716502</v>
      </c>
      <c r="K563">
        <v>3447892</v>
      </c>
      <c r="L563">
        <v>1120836489</v>
      </c>
      <c r="M563">
        <v>9396614</v>
      </c>
      <c r="N563">
        <v>1111180532</v>
      </c>
      <c r="O563">
        <v>4213590</v>
      </c>
      <c r="P563">
        <v>346540053</v>
      </c>
    </row>
    <row r="564" spans="1:16" x14ac:dyDescent="0.35">
      <c r="A564">
        <v>2021</v>
      </c>
      <c r="B564" t="s">
        <v>51</v>
      </c>
      <c r="C564">
        <v>9</v>
      </c>
      <c r="D564">
        <v>2</v>
      </c>
      <c r="E564">
        <v>62576</v>
      </c>
      <c r="F564">
        <v>66464340</v>
      </c>
      <c r="G564">
        <v>676</v>
      </c>
      <c r="H564">
        <v>885376</v>
      </c>
      <c r="I564">
        <v>75772</v>
      </c>
      <c r="J564">
        <v>64792274</v>
      </c>
      <c r="K564">
        <v>3304831</v>
      </c>
      <c r="L564">
        <v>1124141320</v>
      </c>
      <c r="M564">
        <v>9121076</v>
      </c>
      <c r="N564">
        <v>1120301608</v>
      </c>
      <c r="O564">
        <v>6114304</v>
      </c>
      <c r="P564">
        <v>352654357</v>
      </c>
    </row>
    <row r="565" spans="1:16" x14ac:dyDescent="0.35">
      <c r="A565">
        <v>2021</v>
      </c>
      <c r="B565" t="s">
        <v>51</v>
      </c>
      <c r="C565">
        <v>9</v>
      </c>
      <c r="D565">
        <v>2</v>
      </c>
      <c r="E565">
        <v>62882</v>
      </c>
      <c r="F565">
        <v>66527222</v>
      </c>
      <c r="G565">
        <v>438</v>
      </c>
      <c r="H565">
        <v>885814</v>
      </c>
      <c r="I565">
        <v>81398</v>
      </c>
      <c r="J565">
        <v>64873672</v>
      </c>
      <c r="K565">
        <v>2782864</v>
      </c>
      <c r="L565">
        <v>1126924184</v>
      </c>
      <c r="M565">
        <v>7465485</v>
      </c>
      <c r="N565">
        <v>1127767093</v>
      </c>
      <c r="O565">
        <v>3794657</v>
      </c>
      <c r="P565">
        <v>356449014</v>
      </c>
    </row>
    <row r="566" spans="1:16" x14ac:dyDescent="0.35">
      <c r="A566">
        <v>2021</v>
      </c>
      <c r="B566" t="s">
        <v>51</v>
      </c>
      <c r="C566">
        <v>9</v>
      </c>
      <c r="D566">
        <v>2</v>
      </c>
      <c r="E566">
        <v>48828</v>
      </c>
      <c r="F566">
        <v>66576050</v>
      </c>
      <c r="G566">
        <v>680</v>
      </c>
      <c r="H566">
        <v>886494</v>
      </c>
      <c r="I566">
        <v>79630</v>
      </c>
      <c r="J566">
        <v>64953302</v>
      </c>
      <c r="K566">
        <v>2847110</v>
      </c>
      <c r="L566">
        <v>1129771294</v>
      </c>
      <c r="M566">
        <v>11352940</v>
      </c>
      <c r="N566">
        <v>1139120033</v>
      </c>
      <c r="O566">
        <v>5448177</v>
      </c>
      <c r="P566">
        <v>361897191</v>
      </c>
    </row>
    <row r="567" spans="1:16" x14ac:dyDescent="0.35">
      <c r="A567">
        <v>2021</v>
      </c>
      <c r="B567" t="s">
        <v>51</v>
      </c>
      <c r="C567">
        <v>9</v>
      </c>
      <c r="D567">
        <v>2</v>
      </c>
      <c r="E567">
        <v>55004</v>
      </c>
      <c r="F567">
        <v>66631054</v>
      </c>
      <c r="G567">
        <v>562</v>
      </c>
      <c r="H567">
        <v>887056</v>
      </c>
      <c r="I567">
        <v>75986</v>
      </c>
      <c r="J567">
        <v>65029288</v>
      </c>
      <c r="K567">
        <v>3247893</v>
      </c>
      <c r="L567">
        <v>1133019187</v>
      </c>
      <c r="M567">
        <v>8291975</v>
      </c>
      <c r="N567">
        <v>1147412008</v>
      </c>
      <c r="O567">
        <v>5055608</v>
      </c>
      <c r="P567">
        <v>366952799</v>
      </c>
    </row>
    <row r="568" spans="1:16" x14ac:dyDescent="0.35">
      <c r="A568">
        <v>2021</v>
      </c>
      <c r="B568" t="s">
        <v>51</v>
      </c>
      <c r="C568">
        <v>9</v>
      </c>
      <c r="D568">
        <v>3</v>
      </c>
      <c r="E568">
        <v>60710</v>
      </c>
      <c r="F568">
        <v>66691764</v>
      </c>
      <c r="G568">
        <v>864</v>
      </c>
      <c r="H568">
        <v>887920</v>
      </c>
      <c r="I568">
        <v>76706</v>
      </c>
      <c r="J568">
        <v>65105994</v>
      </c>
      <c r="K568">
        <v>3337229</v>
      </c>
      <c r="L568">
        <v>1136356416</v>
      </c>
      <c r="M568">
        <v>7978954</v>
      </c>
      <c r="N568">
        <v>1155390962</v>
      </c>
      <c r="O568">
        <v>5630402</v>
      </c>
      <c r="P568">
        <v>372583201</v>
      </c>
    </row>
    <row r="569" spans="1:16" x14ac:dyDescent="0.35">
      <c r="A569">
        <v>2021</v>
      </c>
      <c r="B569" t="s">
        <v>51</v>
      </c>
      <c r="C569">
        <v>9</v>
      </c>
      <c r="D569">
        <v>3</v>
      </c>
      <c r="E569">
        <v>69306</v>
      </c>
      <c r="F569">
        <v>66761070</v>
      </c>
      <c r="G569">
        <v>636</v>
      </c>
      <c r="H569">
        <v>888556</v>
      </c>
      <c r="I569">
        <v>75776</v>
      </c>
      <c r="J569">
        <v>65181770</v>
      </c>
      <c r="K569">
        <v>3293626</v>
      </c>
      <c r="L569">
        <v>1139650042</v>
      </c>
      <c r="M569">
        <v>7920308</v>
      </c>
      <c r="N569">
        <v>1163311270</v>
      </c>
      <c r="O569">
        <v>5496906</v>
      </c>
      <c r="P569">
        <v>378080107</v>
      </c>
    </row>
    <row r="570" spans="1:16" x14ac:dyDescent="0.35">
      <c r="A570">
        <v>2021</v>
      </c>
      <c r="B570" t="s">
        <v>51</v>
      </c>
      <c r="C570">
        <v>9</v>
      </c>
      <c r="D570">
        <v>3</v>
      </c>
      <c r="E570">
        <v>70708</v>
      </c>
      <c r="F570">
        <v>66831778</v>
      </c>
      <c r="G570">
        <v>570</v>
      </c>
      <c r="H570">
        <v>889126</v>
      </c>
      <c r="I570">
        <v>67666</v>
      </c>
      <c r="J570">
        <v>65249436</v>
      </c>
      <c r="K570">
        <v>3267782</v>
      </c>
      <c r="L570">
        <v>1142917824</v>
      </c>
      <c r="M570">
        <v>26969834</v>
      </c>
      <c r="N570">
        <v>1190281104</v>
      </c>
      <c r="O570">
        <v>18796422</v>
      </c>
      <c r="P570">
        <v>396876529</v>
      </c>
    </row>
    <row r="571" spans="1:16" x14ac:dyDescent="0.35">
      <c r="A571">
        <v>2021</v>
      </c>
      <c r="B571" t="s">
        <v>51</v>
      </c>
      <c r="C571">
        <v>9</v>
      </c>
      <c r="D571">
        <v>3</v>
      </c>
      <c r="E571">
        <v>62260</v>
      </c>
      <c r="F571">
        <v>66894038</v>
      </c>
      <c r="G571">
        <v>612</v>
      </c>
      <c r="H571">
        <v>889738</v>
      </c>
      <c r="I571">
        <v>79304</v>
      </c>
      <c r="J571">
        <v>65328740</v>
      </c>
      <c r="K571">
        <v>2806054</v>
      </c>
      <c r="L571">
        <v>1145723878</v>
      </c>
      <c r="M571">
        <v>9909123</v>
      </c>
      <c r="N571">
        <v>1200190227</v>
      </c>
      <c r="O571">
        <v>8216932</v>
      </c>
      <c r="P571">
        <v>405093461</v>
      </c>
    </row>
    <row r="572" spans="1:16" x14ac:dyDescent="0.35">
      <c r="A572">
        <v>2021</v>
      </c>
      <c r="B572" t="s">
        <v>51</v>
      </c>
      <c r="C572">
        <v>9</v>
      </c>
      <c r="D572">
        <v>3</v>
      </c>
      <c r="E572">
        <v>61656</v>
      </c>
      <c r="F572">
        <v>66955694</v>
      </c>
      <c r="G572">
        <v>592</v>
      </c>
      <c r="H572">
        <v>890330</v>
      </c>
      <c r="I572">
        <v>86434</v>
      </c>
      <c r="J572">
        <v>65415174</v>
      </c>
      <c r="K572">
        <v>2949386</v>
      </c>
      <c r="L572">
        <v>1148673264</v>
      </c>
      <c r="M572">
        <v>5240646</v>
      </c>
      <c r="N572">
        <v>1205430873</v>
      </c>
      <c r="O572">
        <v>3150980</v>
      </c>
      <c r="P572">
        <v>408244441</v>
      </c>
    </row>
    <row r="573" spans="1:16" x14ac:dyDescent="0.35">
      <c r="A573">
        <v>2021</v>
      </c>
      <c r="B573" t="s">
        <v>51</v>
      </c>
      <c r="C573">
        <v>9</v>
      </c>
      <c r="D573">
        <v>3</v>
      </c>
      <c r="E573">
        <v>49814</v>
      </c>
      <c r="F573">
        <v>67005508</v>
      </c>
      <c r="G573">
        <v>502</v>
      </c>
      <c r="H573">
        <v>890832</v>
      </c>
      <c r="I573">
        <v>68940</v>
      </c>
      <c r="J573">
        <v>65484114</v>
      </c>
      <c r="K573">
        <v>2826251</v>
      </c>
      <c r="L573">
        <v>1151499515</v>
      </c>
      <c r="M573">
        <v>11802774</v>
      </c>
      <c r="N573">
        <v>1217233647</v>
      </c>
      <c r="O573">
        <v>8088592</v>
      </c>
      <c r="P573">
        <v>416333033</v>
      </c>
    </row>
    <row r="574" spans="1:16" x14ac:dyDescent="0.35">
      <c r="A574">
        <v>2021</v>
      </c>
      <c r="B574" t="s">
        <v>51</v>
      </c>
      <c r="C574">
        <v>9</v>
      </c>
      <c r="D574">
        <v>3</v>
      </c>
      <c r="E574">
        <v>54676</v>
      </c>
      <c r="F574">
        <v>67060184</v>
      </c>
      <c r="G574">
        <v>770</v>
      </c>
      <c r="H574">
        <v>891602</v>
      </c>
      <c r="I574">
        <v>68320</v>
      </c>
      <c r="J574">
        <v>65552434</v>
      </c>
      <c r="K574">
        <v>3520005</v>
      </c>
      <c r="L574">
        <v>1155019520</v>
      </c>
      <c r="M574">
        <v>9644090</v>
      </c>
      <c r="N574">
        <v>1226877737</v>
      </c>
      <c r="O574">
        <v>6359582</v>
      </c>
      <c r="P574">
        <v>422692615</v>
      </c>
    </row>
    <row r="575" spans="1:16" x14ac:dyDescent="0.35">
      <c r="A575">
        <v>2021</v>
      </c>
      <c r="B575" t="s">
        <v>51</v>
      </c>
      <c r="C575">
        <v>9</v>
      </c>
      <c r="D575">
        <v>4</v>
      </c>
      <c r="E575">
        <v>64020</v>
      </c>
      <c r="F575">
        <v>67124204</v>
      </c>
      <c r="G575">
        <v>560</v>
      </c>
      <c r="H575">
        <v>892162</v>
      </c>
      <c r="I575">
        <v>63994</v>
      </c>
      <c r="J575">
        <v>65616428</v>
      </c>
      <c r="K575">
        <v>3332293</v>
      </c>
      <c r="L575">
        <v>1158351813</v>
      </c>
      <c r="M575">
        <v>8245513</v>
      </c>
      <c r="N575">
        <v>1235123250</v>
      </c>
      <c r="O575">
        <v>6702826</v>
      </c>
      <c r="P575">
        <v>429395441</v>
      </c>
    </row>
    <row r="576" spans="1:16" x14ac:dyDescent="0.35">
      <c r="A576">
        <v>2021</v>
      </c>
      <c r="B576" t="s">
        <v>51</v>
      </c>
      <c r="C576">
        <v>9</v>
      </c>
      <c r="D576">
        <v>4</v>
      </c>
      <c r="E576">
        <v>62822</v>
      </c>
      <c r="F576">
        <v>67187026</v>
      </c>
      <c r="G576">
        <v>636</v>
      </c>
      <c r="H576">
        <v>892798</v>
      </c>
      <c r="I576">
        <v>65020</v>
      </c>
      <c r="J576">
        <v>65681448</v>
      </c>
      <c r="K576">
        <v>3321215</v>
      </c>
      <c r="L576">
        <v>1161673028</v>
      </c>
      <c r="M576">
        <v>8778741</v>
      </c>
      <c r="N576">
        <v>1243901991</v>
      </c>
      <c r="O576">
        <v>6276990</v>
      </c>
      <c r="P576">
        <v>435672431</v>
      </c>
    </row>
    <row r="577" spans="1:16" x14ac:dyDescent="0.35">
      <c r="A577">
        <v>2021</v>
      </c>
      <c r="B577" t="s">
        <v>51</v>
      </c>
      <c r="C577">
        <v>9</v>
      </c>
      <c r="D577">
        <v>4</v>
      </c>
      <c r="E577">
        <v>59130</v>
      </c>
      <c r="F577">
        <v>67246156</v>
      </c>
      <c r="G577">
        <v>582</v>
      </c>
      <c r="H577">
        <v>893380</v>
      </c>
      <c r="I577">
        <v>56098</v>
      </c>
      <c r="J577">
        <v>65737546</v>
      </c>
      <c r="K577">
        <v>3447289</v>
      </c>
      <c r="L577">
        <v>1165120317</v>
      </c>
      <c r="M577">
        <v>8544962</v>
      </c>
      <c r="N577">
        <v>1252446953</v>
      </c>
      <c r="O577">
        <v>6277306</v>
      </c>
      <c r="P577">
        <v>441949737</v>
      </c>
    </row>
    <row r="578" spans="1:16" x14ac:dyDescent="0.35">
      <c r="A578">
        <v>2021</v>
      </c>
      <c r="B578" t="s">
        <v>51</v>
      </c>
      <c r="C578">
        <v>9</v>
      </c>
      <c r="D578">
        <v>4</v>
      </c>
      <c r="E578">
        <v>56338</v>
      </c>
      <c r="F578">
        <v>67302494</v>
      </c>
      <c r="G578">
        <v>518</v>
      </c>
      <c r="H578">
        <v>893898</v>
      </c>
      <c r="I578">
        <v>52042</v>
      </c>
      <c r="J578">
        <v>65789588</v>
      </c>
      <c r="K578">
        <v>3298574</v>
      </c>
      <c r="L578">
        <v>1168418891</v>
      </c>
      <c r="M578">
        <v>7312411</v>
      </c>
      <c r="N578">
        <v>1259759364</v>
      </c>
      <c r="O578">
        <v>6992096</v>
      </c>
      <c r="P578">
        <v>448941833</v>
      </c>
    </row>
    <row r="579" spans="1:16" x14ac:dyDescent="0.35">
      <c r="A579">
        <v>2021</v>
      </c>
      <c r="B579" t="s">
        <v>51</v>
      </c>
      <c r="C579">
        <v>9</v>
      </c>
      <c r="D579">
        <v>4</v>
      </c>
      <c r="E579">
        <v>53998</v>
      </c>
      <c r="F579">
        <v>67356492</v>
      </c>
      <c r="G579">
        <v>552</v>
      </c>
      <c r="H579">
        <v>894450</v>
      </c>
      <c r="I579">
        <v>59250</v>
      </c>
      <c r="J579">
        <v>65848838</v>
      </c>
      <c r="K579">
        <v>2753145</v>
      </c>
      <c r="L579">
        <v>1171172036</v>
      </c>
      <c r="M579">
        <v>4770374</v>
      </c>
      <c r="N579">
        <v>1264529738</v>
      </c>
      <c r="O579">
        <v>3384398</v>
      </c>
      <c r="P579">
        <v>452326231</v>
      </c>
    </row>
    <row r="580" spans="1:16" x14ac:dyDescent="0.35">
      <c r="A580">
        <v>2021</v>
      </c>
      <c r="B580" t="s">
        <v>51</v>
      </c>
      <c r="C580">
        <v>9</v>
      </c>
      <c r="D580">
        <v>4</v>
      </c>
      <c r="E580">
        <v>29814</v>
      </c>
      <c r="F580">
        <v>67386306</v>
      </c>
      <c r="G580">
        <v>362</v>
      </c>
      <c r="H580">
        <v>894812</v>
      </c>
      <c r="I580">
        <v>48502</v>
      </c>
      <c r="J580">
        <v>65897340</v>
      </c>
      <c r="K580">
        <v>2642048</v>
      </c>
      <c r="L580">
        <v>1173814084</v>
      </c>
      <c r="M580">
        <v>12796717</v>
      </c>
      <c r="N580">
        <v>1277326455</v>
      </c>
      <c r="O580">
        <v>8302359</v>
      </c>
      <c r="P580">
        <v>460628590</v>
      </c>
    </row>
    <row r="581" spans="1:16" x14ac:dyDescent="0.35">
      <c r="A581">
        <v>2021</v>
      </c>
      <c r="B581" t="s">
        <v>51</v>
      </c>
      <c r="C581">
        <v>9</v>
      </c>
      <c r="D581">
        <v>4</v>
      </c>
      <c r="E581">
        <v>43796</v>
      </c>
      <c r="F581">
        <v>67430102</v>
      </c>
      <c r="G581">
        <v>750</v>
      </c>
      <c r="H581">
        <v>895562</v>
      </c>
      <c r="I581">
        <v>59888</v>
      </c>
      <c r="J581">
        <v>65957228</v>
      </c>
      <c r="K581">
        <v>3145340</v>
      </c>
      <c r="L581">
        <v>1176959424</v>
      </c>
      <c r="M581">
        <v>6497788</v>
      </c>
      <c r="N581">
        <v>1283824243</v>
      </c>
      <c r="O581">
        <v>5411813</v>
      </c>
      <c r="P581">
        <v>466040403</v>
      </c>
    </row>
    <row r="582" spans="1:16" x14ac:dyDescent="0.35">
      <c r="A582">
        <v>2021</v>
      </c>
      <c r="B582" t="s">
        <v>51</v>
      </c>
      <c r="C582">
        <v>9</v>
      </c>
      <c r="D582">
        <v>5</v>
      </c>
      <c r="E582">
        <v>46332</v>
      </c>
      <c r="F582">
        <v>67476434</v>
      </c>
      <c r="G582">
        <v>626</v>
      </c>
      <c r="H582">
        <v>896188</v>
      </c>
      <c r="I582">
        <v>57452</v>
      </c>
      <c r="J582">
        <v>66014680</v>
      </c>
      <c r="K582">
        <v>3442035</v>
      </c>
      <c r="L582">
        <v>1180401459</v>
      </c>
      <c r="M582">
        <v>7220336</v>
      </c>
      <c r="N582">
        <v>1291044579</v>
      </c>
      <c r="O582">
        <v>6393690</v>
      </c>
      <c r="P582">
        <v>472434093</v>
      </c>
    </row>
    <row r="583" spans="1:16" x14ac:dyDescent="0.35">
      <c r="A583">
        <v>2021</v>
      </c>
      <c r="B583" t="s">
        <v>51</v>
      </c>
      <c r="C583">
        <v>9</v>
      </c>
      <c r="D583">
        <v>5</v>
      </c>
      <c r="E583">
        <v>54570</v>
      </c>
      <c r="F583">
        <v>67531004</v>
      </c>
      <c r="G583">
        <v>556</v>
      </c>
      <c r="H583">
        <v>896744</v>
      </c>
      <c r="I583">
        <v>56408</v>
      </c>
      <c r="J583">
        <v>66071088</v>
      </c>
      <c r="K583">
        <v>2833663</v>
      </c>
      <c r="L583">
        <v>1183235122</v>
      </c>
      <c r="M583">
        <v>7510608</v>
      </c>
      <c r="N583">
        <v>1298555187</v>
      </c>
      <c r="O583">
        <v>5964250</v>
      </c>
      <c r="P583">
        <v>478398343</v>
      </c>
    </row>
    <row r="584" spans="1:16" x14ac:dyDescent="0.35">
      <c r="A584">
        <v>2021</v>
      </c>
      <c r="B584" t="s">
        <v>52</v>
      </c>
      <c r="C584">
        <v>10</v>
      </c>
      <c r="D584">
        <v>1</v>
      </c>
      <c r="E584">
        <v>47836</v>
      </c>
      <c r="F584">
        <v>67578840</v>
      </c>
      <c r="G584">
        <v>466</v>
      </c>
      <c r="H584">
        <v>897210</v>
      </c>
      <c r="I584">
        <v>50920</v>
      </c>
      <c r="J584">
        <v>66122008</v>
      </c>
      <c r="K584">
        <v>3148139</v>
      </c>
      <c r="L584">
        <v>1186383261</v>
      </c>
      <c r="M584">
        <v>8205354</v>
      </c>
      <c r="N584">
        <v>1306760541</v>
      </c>
      <c r="O584">
        <v>6341455</v>
      </c>
      <c r="P584">
        <v>484739798</v>
      </c>
    </row>
    <row r="585" spans="1:16" x14ac:dyDescent="0.35">
      <c r="A585">
        <v>2021</v>
      </c>
      <c r="B585" t="s">
        <v>52</v>
      </c>
      <c r="C585">
        <v>10</v>
      </c>
      <c r="D585">
        <v>1</v>
      </c>
      <c r="E585">
        <v>46378</v>
      </c>
      <c r="F585">
        <v>67625218</v>
      </c>
      <c r="G585">
        <v>484</v>
      </c>
      <c r="H585">
        <v>897694</v>
      </c>
      <c r="I585">
        <v>51876</v>
      </c>
      <c r="J585">
        <v>66173884</v>
      </c>
      <c r="K585">
        <v>2888316</v>
      </c>
      <c r="L585">
        <v>1189271577</v>
      </c>
      <c r="M585">
        <v>7892009</v>
      </c>
      <c r="N585">
        <v>1314652550</v>
      </c>
      <c r="O585">
        <v>7495389</v>
      </c>
      <c r="P585">
        <v>492235187</v>
      </c>
    </row>
    <row r="586" spans="1:16" x14ac:dyDescent="0.35">
      <c r="A586">
        <v>2021</v>
      </c>
      <c r="B586" t="s">
        <v>52</v>
      </c>
      <c r="C586">
        <v>10</v>
      </c>
      <c r="D586">
        <v>1</v>
      </c>
      <c r="E586">
        <v>43288</v>
      </c>
      <c r="F586">
        <v>67668506</v>
      </c>
      <c r="G586">
        <v>364</v>
      </c>
      <c r="H586">
        <v>898058</v>
      </c>
      <c r="I586">
        <v>53448</v>
      </c>
      <c r="J586">
        <v>66227332</v>
      </c>
      <c r="K586">
        <v>2294823</v>
      </c>
      <c r="L586">
        <v>1191566400</v>
      </c>
      <c r="M586">
        <v>3074736</v>
      </c>
      <c r="N586">
        <v>1317727286</v>
      </c>
      <c r="O586">
        <v>2440290</v>
      </c>
      <c r="P586">
        <v>494675477</v>
      </c>
    </row>
    <row r="587" spans="1:16" x14ac:dyDescent="0.35">
      <c r="A587">
        <v>2021</v>
      </c>
      <c r="B587" t="s">
        <v>52</v>
      </c>
      <c r="C587">
        <v>10</v>
      </c>
      <c r="D587">
        <v>1</v>
      </c>
      <c r="E587">
        <v>34202</v>
      </c>
      <c r="F587">
        <v>67702708</v>
      </c>
      <c r="G587">
        <v>526</v>
      </c>
      <c r="H587">
        <v>898584</v>
      </c>
      <c r="I587">
        <v>59290</v>
      </c>
      <c r="J587">
        <v>66286622</v>
      </c>
      <c r="K587">
        <v>2269914</v>
      </c>
      <c r="L587">
        <v>1193836314</v>
      </c>
      <c r="M587">
        <v>7984520</v>
      </c>
      <c r="N587">
        <v>1325711806</v>
      </c>
      <c r="O587">
        <v>7081410</v>
      </c>
      <c r="P587">
        <v>501756887</v>
      </c>
    </row>
    <row r="588" spans="1:16" x14ac:dyDescent="0.35">
      <c r="A588">
        <v>2021</v>
      </c>
      <c r="B588" t="s">
        <v>52</v>
      </c>
      <c r="C588">
        <v>10</v>
      </c>
      <c r="D588">
        <v>1</v>
      </c>
      <c r="E588">
        <v>38088</v>
      </c>
      <c r="F588">
        <v>67740796</v>
      </c>
      <c r="G588">
        <v>552</v>
      </c>
      <c r="H588">
        <v>899136</v>
      </c>
      <c r="I588">
        <v>49522</v>
      </c>
      <c r="J588">
        <v>66336144</v>
      </c>
      <c r="K588">
        <v>3006726</v>
      </c>
      <c r="L588">
        <v>1196843040</v>
      </c>
      <c r="M588">
        <v>6878150</v>
      </c>
      <c r="N588">
        <v>1332589956</v>
      </c>
      <c r="O588">
        <v>5720620</v>
      </c>
      <c r="P588">
        <v>507477507</v>
      </c>
    </row>
    <row r="589" spans="1:16" x14ac:dyDescent="0.35">
      <c r="A589">
        <v>2021</v>
      </c>
      <c r="B589" t="s">
        <v>52</v>
      </c>
      <c r="C589">
        <v>10</v>
      </c>
      <c r="D589">
        <v>1</v>
      </c>
      <c r="E589">
        <v>45210</v>
      </c>
      <c r="F589">
        <v>67786006</v>
      </c>
      <c r="G589">
        <v>632</v>
      </c>
      <c r="H589">
        <v>899768</v>
      </c>
      <c r="I589">
        <v>49220</v>
      </c>
      <c r="J589">
        <v>66385364</v>
      </c>
      <c r="K589">
        <v>3180440</v>
      </c>
      <c r="L589">
        <v>1200023480</v>
      </c>
      <c r="M589">
        <v>4605602</v>
      </c>
      <c r="N589">
        <v>1337195558</v>
      </c>
      <c r="O589">
        <v>4600804</v>
      </c>
      <c r="P589">
        <v>512078311</v>
      </c>
    </row>
    <row r="590" spans="1:16" x14ac:dyDescent="0.35">
      <c r="A590">
        <v>2021</v>
      </c>
      <c r="B590" t="s">
        <v>52</v>
      </c>
      <c r="C590">
        <v>10</v>
      </c>
      <c r="D590">
        <v>1</v>
      </c>
      <c r="E590">
        <v>42948</v>
      </c>
      <c r="F590">
        <v>67828954</v>
      </c>
      <c r="G590">
        <v>554</v>
      </c>
      <c r="H590">
        <v>900322</v>
      </c>
      <c r="I590">
        <v>49918</v>
      </c>
      <c r="J590">
        <v>66435282</v>
      </c>
      <c r="K590">
        <v>2880449</v>
      </c>
      <c r="L590">
        <v>1202903929</v>
      </c>
      <c r="M590">
        <v>5960334</v>
      </c>
      <c r="N590">
        <v>1343155892</v>
      </c>
      <c r="O590">
        <v>4736529</v>
      </c>
      <c r="P590">
        <v>516814840</v>
      </c>
    </row>
    <row r="591" spans="1:16" x14ac:dyDescent="0.35">
      <c r="A591">
        <v>2021</v>
      </c>
      <c r="B591" t="s">
        <v>52</v>
      </c>
      <c r="C591">
        <v>10</v>
      </c>
      <c r="D591">
        <v>2</v>
      </c>
      <c r="E591">
        <v>39736</v>
      </c>
      <c r="F591">
        <v>67868690</v>
      </c>
      <c r="G591">
        <v>494</v>
      </c>
      <c r="H591">
        <v>900816</v>
      </c>
      <c r="I591">
        <v>46132</v>
      </c>
      <c r="J591">
        <v>66481414</v>
      </c>
      <c r="K591">
        <v>2728544</v>
      </c>
      <c r="L591">
        <v>1205632473</v>
      </c>
      <c r="M591">
        <v>8616950</v>
      </c>
      <c r="N591">
        <v>1351772842</v>
      </c>
      <c r="O591">
        <v>7778968</v>
      </c>
      <c r="P591">
        <v>524593808</v>
      </c>
    </row>
    <row r="592" spans="1:16" x14ac:dyDescent="0.35">
      <c r="A592">
        <v>2021</v>
      </c>
      <c r="B592" t="s">
        <v>52</v>
      </c>
      <c r="C592">
        <v>10</v>
      </c>
      <c r="D592">
        <v>2</v>
      </c>
      <c r="E592">
        <v>35862</v>
      </c>
      <c r="F592">
        <v>67904552</v>
      </c>
      <c r="G592">
        <v>426</v>
      </c>
      <c r="H592">
        <v>901242</v>
      </c>
      <c r="I592">
        <v>47190</v>
      </c>
      <c r="J592">
        <v>66528604</v>
      </c>
      <c r="K592">
        <v>2740441</v>
      </c>
      <c r="L592">
        <v>1208372914</v>
      </c>
      <c r="M592">
        <v>7356422</v>
      </c>
      <c r="N592">
        <v>1359129264</v>
      </c>
      <c r="O592">
        <v>6833091</v>
      </c>
      <c r="P592">
        <v>531426899</v>
      </c>
    </row>
    <row r="593" spans="1:16" x14ac:dyDescent="0.35">
      <c r="A593">
        <v>2021</v>
      </c>
      <c r="B593" t="s">
        <v>52</v>
      </c>
      <c r="C593">
        <v>10</v>
      </c>
      <c r="D593">
        <v>2</v>
      </c>
      <c r="E593">
        <v>38040</v>
      </c>
      <c r="F593">
        <v>67942592</v>
      </c>
      <c r="G593">
        <v>386</v>
      </c>
      <c r="H593">
        <v>901628</v>
      </c>
      <c r="I593">
        <v>43166</v>
      </c>
      <c r="J593">
        <v>66571770</v>
      </c>
      <c r="K593">
        <v>2389677</v>
      </c>
      <c r="L593">
        <v>1210762591</v>
      </c>
      <c r="M593">
        <v>4987268</v>
      </c>
      <c r="N593">
        <v>1364116532</v>
      </c>
      <c r="O593">
        <v>4961128</v>
      </c>
      <c r="P593">
        <v>536388027</v>
      </c>
    </row>
    <row r="594" spans="1:16" x14ac:dyDescent="0.35">
      <c r="A594">
        <v>2021</v>
      </c>
      <c r="B594" t="s">
        <v>52</v>
      </c>
      <c r="C594">
        <v>10</v>
      </c>
      <c r="D594">
        <v>2</v>
      </c>
      <c r="E594">
        <v>26368</v>
      </c>
      <c r="F594">
        <v>67968960</v>
      </c>
      <c r="G594">
        <v>354</v>
      </c>
      <c r="H594">
        <v>901982</v>
      </c>
      <c r="I594">
        <v>53146</v>
      </c>
      <c r="J594">
        <v>66624916</v>
      </c>
      <c r="K594">
        <v>2427573</v>
      </c>
      <c r="L594">
        <v>1213190164</v>
      </c>
      <c r="M594">
        <v>7141547</v>
      </c>
      <c r="N594">
        <v>1371258079</v>
      </c>
      <c r="O594">
        <v>6845539</v>
      </c>
      <c r="P594">
        <v>543233566</v>
      </c>
    </row>
    <row r="595" spans="1:16" x14ac:dyDescent="0.35">
      <c r="A595">
        <v>2021</v>
      </c>
      <c r="B595" t="s">
        <v>52</v>
      </c>
      <c r="C595">
        <v>10</v>
      </c>
      <c r="D595">
        <v>2</v>
      </c>
      <c r="E595">
        <v>32046</v>
      </c>
      <c r="F595">
        <v>68001006</v>
      </c>
      <c r="G595">
        <v>458</v>
      </c>
      <c r="H595">
        <v>902440</v>
      </c>
      <c r="I595">
        <v>45692</v>
      </c>
      <c r="J595">
        <v>66670608</v>
      </c>
      <c r="K595">
        <v>1854771</v>
      </c>
      <c r="L595">
        <v>1215044935</v>
      </c>
      <c r="M595">
        <v>5593628</v>
      </c>
      <c r="N595">
        <v>1376851707</v>
      </c>
      <c r="O595">
        <v>5208698</v>
      </c>
      <c r="P595">
        <v>548442264</v>
      </c>
    </row>
    <row r="596" spans="1:16" x14ac:dyDescent="0.35">
      <c r="A596">
        <v>2021</v>
      </c>
      <c r="B596" t="s">
        <v>52</v>
      </c>
      <c r="C596">
        <v>10</v>
      </c>
      <c r="D596">
        <v>2</v>
      </c>
      <c r="E596">
        <v>38386</v>
      </c>
      <c r="F596">
        <v>68039392</v>
      </c>
      <c r="G596">
        <v>498</v>
      </c>
      <c r="H596">
        <v>902938</v>
      </c>
      <c r="I596">
        <v>39622</v>
      </c>
      <c r="J596">
        <v>66710230</v>
      </c>
      <c r="K596">
        <v>3594484</v>
      </c>
      <c r="L596">
        <v>1218639419</v>
      </c>
      <c r="M596">
        <v>3567181</v>
      </c>
      <c r="N596">
        <v>1380418888</v>
      </c>
      <c r="O596">
        <v>4116139</v>
      </c>
      <c r="P596">
        <v>552558403</v>
      </c>
    </row>
    <row r="597" spans="1:16" x14ac:dyDescent="0.35">
      <c r="A597">
        <v>2021</v>
      </c>
      <c r="B597" t="s">
        <v>52</v>
      </c>
      <c r="C597">
        <v>10</v>
      </c>
      <c r="D597">
        <v>2</v>
      </c>
      <c r="E597">
        <v>33976</v>
      </c>
      <c r="F597">
        <v>68073368</v>
      </c>
      <c r="G597">
        <v>756</v>
      </c>
      <c r="H597">
        <v>903694</v>
      </c>
      <c r="I597">
        <v>38740</v>
      </c>
      <c r="J597">
        <v>66748970</v>
      </c>
      <c r="K597">
        <v>2469867</v>
      </c>
      <c r="L597">
        <v>1221109286</v>
      </c>
      <c r="M597">
        <v>2924482</v>
      </c>
      <c r="N597">
        <v>1383343370</v>
      </c>
      <c r="O597">
        <v>3510075</v>
      </c>
      <c r="P597">
        <v>556068478</v>
      </c>
    </row>
    <row r="598" spans="1:16" x14ac:dyDescent="0.35">
      <c r="A598">
        <v>2021</v>
      </c>
      <c r="B598" t="s">
        <v>52</v>
      </c>
      <c r="C598">
        <v>10</v>
      </c>
      <c r="D598">
        <v>3</v>
      </c>
      <c r="E598">
        <v>32006</v>
      </c>
      <c r="F598">
        <v>68105374</v>
      </c>
      <c r="G598">
        <v>326</v>
      </c>
      <c r="H598">
        <v>904020</v>
      </c>
      <c r="I598">
        <v>35736</v>
      </c>
      <c r="J598">
        <v>66784706</v>
      </c>
      <c r="K598">
        <v>2060564</v>
      </c>
      <c r="L598">
        <v>1223169850</v>
      </c>
      <c r="M598">
        <v>781769</v>
      </c>
      <c r="N598">
        <v>1384125139</v>
      </c>
      <c r="O598">
        <v>1094915</v>
      </c>
      <c r="P598">
        <v>557163393</v>
      </c>
    </row>
    <row r="599" spans="1:16" x14ac:dyDescent="0.35">
      <c r="A599">
        <v>2021</v>
      </c>
      <c r="B599" t="s">
        <v>52</v>
      </c>
      <c r="C599">
        <v>10</v>
      </c>
      <c r="D599">
        <v>3</v>
      </c>
      <c r="E599">
        <v>28156</v>
      </c>
      <c r="F599">
        <v>68133530</v>
      </c>
      <c r="G599">
        <v>292</v>
      </c>
      <c r="H599">
        <v>904312</v>
      </c>
      <c r="I599">
        <v>39572</v>
      </c>
      <c r="J599">
        <v>66824278</v>
      </c>
      <c r="K599">
        <v>2264906</v>
      </c>
      <c r="L599">
        <v>1225434756</v>
      </c>
      <c r="M599">
        <v>3439578</v>
      </c>
      <c r="N599">
        <v>1387564717</v>
      </c>
      <c r="O599">
        <v>4985412</v>
      </c>
      <c r="P599">
        <v>562148805</v>
      </c>
    </row>
    <row r="600" spans="1:16" x14ac:dyDescent="0.35">
      <c r="A600">
        <v>2021</v>
      </c>
      <c r="B600" t="s">
        <v>52</v>
      </c>
      <c r="C600">
        <v>10</v>
      </c>
      <c r="D600">
        <v>3</v>
      </c>
      <c r="E600">
        <v>28572</v>
      </c>
      <c r="F600">
        <v>68162102</v>
      </c>
      <c r="G600">
        <v>330</v>
      </c>
      <c r="H600">
        <v>904642</v>
      </c>
      <c r="I600">
        <v>39158</v>
      </c>
      <c r="J600">
        <v>66863436</v>
      </c>
      <c r="K600">
        <v>2181147</v>
      </c>
      <c r="L600">
        <v>1227615903</v>
      </c>
      <c r="M600">
        <v>1314565</v>
      </c>
      <c r="N600">
        <v>1388879282</v>
      </c>
      <c r="O600">
        <v>1401752</v>
      </c>
      <c r="P600">
        <v>563550557</v>
      </c>
    </row>
    <row r="601" spans="1:16" x14ac:dyDescent="0.35">
      <c r="A601">
        <v>2021</v>
      </c>
      <c r="B601" t="s">
        <v>52</v>
      </c>
      <c r="C601">
        <v>10</v>
      </c>
      <c r="D601">
        <v>3</v>
      </c>
      <c r="E601">
        <v>24678</v>
      </c>
      <c r="F601">
        <v>68186780</v>
      </c>
      <c r="G601">
        <v>328</v>
      </c>
      <c r="H601">
        <v>904970</v>
      </c>
      <c r="I601">
        <v>38920</v>
      </c>
      <c r="J601">
        <v>66902356</v>
      </c>
      <c r="K601">
        <v>2285216</v>
      </c>
      <c r="L601">
        <v>1229901119</v>
      </c>
      <c r="M601">
        <v>7451454</v>
      </c>
      <c r="N601">
        <v>1396330736</v>
      </c>
      <c r="O601">
        <v>10191575</v>
      </c>
      <c r="P601">
        <v>573742132</v>
      </c>
    </row>
    <row r="602" spans="1:16" x14ac:dyDescent="0.35">
      <c r="A602">
        <v>2021</v>
      </c>
      <c r="B602" t="s">
        <v>52</v>
      </c>
      <c r="C602">
        <v>10</v>
      </c>
      <c r="D602">
        <v>3</v>
      </c>
      <c r="E602">
        <v>29870</v>
      </c>
      <c r="F602">
        <v>68216650</v>
      </c>
      <c r="G602">
        <v>398</v>
      </c>
      <c r="H602">
        <v>905368</v>
      </c>
      <c r="I602">
        <v>38890</v>
      </c>
      <c r="J602">
        <v>66941246</v>
      </c>
      <c r="K602">
        <v>2582964</v>
      </c>
      <c r="L602">
        <v>1232484083</v>
      </c>
      <c r="M602">
        <v>4055382</v>
      </c>
      <c r="N602">
        <v>1400386118</v>
      </c>
      <c r="O602">
        <v>4970362</v>
      </c>
      <c r="P602">
        <v>578712494</v>
      </c>
    </row>
    <row r="603" spans="1:16" x14ac:dyDescent="0.35">
      <c r="A603">
        <v>2021</v>
      </c>
      <c r="B603" t="s">
        <v>52</v>
      </c>
      <c r="C603">
        <v>10</v>
      </c>
      <c r="D603">
        <v>3</v>
      </c>
      <c r="E603">
        <v>36764</v>
      </c>
      <c r="F603">
        <v>68253414</v>
      </c>
      <c r="G603">
        <v>320</v>
      </c>
      <c r="H603">
        <v>905688</v>
      </c>
      <c r="I603">
        <v>35136</v>
      </c>
      <c r="J603">
        <v>66976382</v>
      </c>
      <c r="K603">
        <v>2451039</v>
      </c>
      <c r="L603">
        <v>1234935122</v>
      </c>
      <c r="M603">
        <v>8714541</v>
      </c>
      <c r="N603">
        <v>1409100659</v>
      </c>
      <c r="O603">
        <v>5462576</v>
      </c>
      <c r="P603">
        <v>584175070</v>
      </c>
    </row>
    <row r="604" spans="1:16" x14ac:dyDescent="0.35">
      <c r="A604">
        <v>2021</v>
      </c>
      <c r="B604" t="s">
        <v>52</v>
      </c>
      <c r="C604">
        <v>10</v>
      </c>
      <c r="D604">
        <v>3</v>
      </c>
      <c r="E604">
        <v>31548</v>
      </c>
      <c r="F604">
        <v>68284962</v>
      </c>
      <c r="G604">
        <v>464</v>
      </c>
      <c r="H604">
        <v>906152</v>
      </c>
      <c r="I604">
        <v>37284</v>
      </c>
      <c r="J604">
        <v>67013666</v>
      </c>
      <c r="K604">
        <v>2805081</v>
      </c>
      <c r="L604">
        <v>1237740203</v>
      </c>
      <c r="M604">
        <v>7435560</v>
      </c>
      <c r="N604">
        <v>1416536219</v>
      </c>
      <c r="O604">
        <v>7297450</v>
      </c>
      <c r="P604">
        <v>591472520</v>
      </c>
    </row>
    <row r="605" spans="1:16" x14ac:dyDescent="0.35">
      <c r="A605">
        <v>2021</v>
      </c>
      <c r="B605" t="s">
        <v>52</v>
      </c>
      <c r="C605">
        <v>10</v>
      </c>
      <c r="D605">
        <v>4</v>
      </c>
      <c r="E605">
        <v>32654</v>
      </c>
      <c r="F605">
        <v>68317616</v>
      </c>
      <c r="G605">
        <v>1332</v>
      </c>
      <c r="H605">
        <v>907484</v>
      </c>
      <c r="I605">
        <v>35272</v>
      </c>
      <c r="J605">
        <v>67048938</v>
      </c>
      <c r="K605">
        <v>2718416</v>
      </c>
      <c r="L605">
        <v>1240458619</v>
      </c>
      <c r="M605">
        <v>6053088</v>
      </c>
      <c r="N605">
        <v>1422589307</v>
      </c>
      <c r="O605">
        <v>8194311</v>
      </c>
      <c r="P605">
        <v>599666831</v>
      </c>
    </row>
    <row r="606" spans="1:16" x14ac:dyDescent="0.35">
      <c r="A606">
        <v>2021</v>
      </c>
      <c r="B606" t="s">
        <v>52</v>
      </c>
      <c r="C606">
        <v>10</v>
      </c>
      <c r="D606">
        <v>4</v>
      </c>
      <c r="E606">
        <v>32158</v>
      </c>
      <c r="F606">
        <v>68349774</v>
      </c>
      <c r="G606">
        <v>1118</v>
      </c>
      <c r="H606">
        <v>908602</v>
      </c>
      <c r="I606">
        <v>33018</v>
      </c>
      <c r="J606">
        <v>67081956</v>
      </c>
      <c r="K606">
        <v>2652062</v>
      </c>
      <c r="L606">
        <v>1243110681</v>
      </c>
      <c r="M606">
        <v>6639902</v>
      </c>
      <c r="N606">
        <v>1429229209</v>
      </c>
      <c r="O606">
        <v>9389611</v>
      </c>
      <c r="P606">
        <v>609056442</v>
      </c>
    </row>
    <row r="607" spans="1:16" x14ac:dyDescent="0.35">
      <c r="A607">
        <v>2021</v>
      </c>
      <c r="B607" t="s">
        <v>52</v>
      </c>
      <c r="C607">
        <v>10</v>
      </c>
      <c r="D607">
        <v>4</v>
      </c>
      <c r="E607">
        <v>29308</v>
      </c>
      <c r="F607">
        <v>68379082</v>
      </c>
      <c r="G607">
        <v>884</v>
      </c>
      <c r="H607">
        <v>909486</v>
      </c>
      <c r="I607">
        <v>37216</v>
      </c>
      <c r="J607">
        <v>67119172</v>
      </c>
      <c r="K607">
        <v>2327902</v>
      </c>
      <c r="L607">
        <v>1245438583</v>
      </c>
      <c r="M607">
        <v>1508838</v>
      </c>
      <c r="N607">
        <v>1430738047</v>
      </c>
      <c r="O607">
        <v>1830436</v>
      </c>
      <c r="P607">
        <v>610886878</v>
      </c>
    </row>
    <row r="608" spans="1:16" x14ac:dyDescent="0.35">
      <c r="A608">
        <v>2021</v>
      </c>
      <c r="B608" t="s">
        <v>52</v>
      </c>
      <c r="C608">
        <v>10</v>
      </c>
      <c r="D608">
        <v>4</v>
      </c>
      <c r="E608">
        <v>23704</v>
      </c>
      <c r="F608">
        <v>68402786</v>
      </c>
      <c r="G608">
        <v>714</v>
      </c>
      <c r="H608">
        <v>910200</v>
      </c>
      <c r="I608">
        <v>32204</v>
      </c>
      <c r="J608">
        <v>67151376</v>
      </c>
      <c r="K608">
        <v>2212648</v>
      </c>
      <c r="L608">
        <v>1247651231</v>
      </c>
      <c r="M608">
        <v>5396694</v>
      </c>
      <c r="N608">
        <v>1436134741</v>
      </c>
      <c r="O608">
        <v>7979754</v>
      </c>
      <c r="P608">
        <v>618866632</v>
      </c>
    </row>
    <row r="609" spans="1:16" x14ac:dyDescent="0.35">
      <c r="A609">
        <v>2021</v>
      </c>
      <c r="B609" t="s">
        <v>52</v>
      </c>
      <c r="C609">
        <v>10</v>
      </c>
      <c r="D609">
        <v>4</v>
      </c>
      <c r="E609">
        <v>26998</v>
      </c>
      <c r="F609">
        <v>68429784</v>
      </c>
      <c r="G609">
        <v>1168</v>
      </c>
      <c r="H609">
        <v>911368</v>
      </c>
      <c r="I609">
        <v>28024</v>
      </c>
      <c r="J609">
        <v>67179400</v>
      </c>
      <c r="K609">
        <v>2575335</v>
      </c>
      <c r="L609">
        <v>1250226566</v>
      </c>
      <c r="M609">
        <v>4743300</v>
      </c>
      <c r="N609">
        <v>1440878041</v>
      </c>
      <c r="O609">
        <v>7105616</v>
      </c>
      <c r="P609">
        <v>625972248</v>
      </c>
    </row>
    <row r="610" spans="1:16" x14ac:dyDescent="0.35">
      <c r="A610">
        <v>2021</v>
      </c>
      <c r="B610" t="s">
        <v>52</v>
      </c>
      <c r="C610">
        <v>10</v>
      </c>
      <c r="D610">
        <v>4</v>
      </c>
      <c r="E610">
        <v>32702</v>
      </c>
      <c r="F610">
        <v>68462486</v>
      </c>
      <c r="G610">
        <v>1468</v>
      </c>
      <c r="H610">
        <v>912836</v>
      </c>
      <c r="I610">
        <v>34154</v>
      </c>
      <c r="J610">
        <v>67213554</v>
      </c>
      <c r="K610">
        <v>2702866</v>
      </c>
      <c r="L610">
        <v>1252929432</v>
      </c>
      <c r="M610">
        <v>3878852</v>
      </c>
      <c r="N610">
        <v>1444756893</v>
      </c>
      <c r="O610">
        <v>6469740</v>
      </c>
      <c r="P610">
        <v>632441988</v>
      </c>
    </row>
    <row r="611" spans="1:16" x14ac:dyDescent="0.35">
      <c r="A611">
        <v>2021</v>
      </c>
      <c r="B611" t="s">
        <v>52</v>
      </c>
      <c r="C611">
        <v>10</v>
      </c>
      <c r="D611">
        <v>4</v>
      </c>
      <c r="E611">
        <v>28614</v>
      </c>
      <c r="F611">
        <v>68491100</v>
      </c>
      <c r="G611">
        <v>1610</v>
      </c>
      <c r="H611">
        <v>914446</v>
      </c>
      <c r="I611">
        <v>26378</v>
      </c>
      <c r="J611">
        <v>67239932</v>
      </c>
      <c r="K611">
        <v>2791293</v>
      </c>
      <c r="L611">
        <v>1255720725</v>
      </c>
      <c r="M611">
        <v>5897177</v>
      </c>
      <c r="N611">
        <v>1450654070</v>
      </c>
      <c r="O611">
        <v>9504570</v>
      </c>
      <c r="P611">
        <v>641946558</v>
      </c>
    </row>
    <row r="612" spans="1:16" x14ac:dyDescent="0.35">
      <c r="A612">
        <v>2021</v>
      </c>
      <c r="B612" t="s">
        <v>52</v>
      </c>
      <c r="C612">
        <v>10</v>
      </c>
      <c r="D612">
        <v>5</v>
      </c>
      <c r="E612">
        <v>28430</v>
      </c>
      <c r="F612">
        <v>68519530</v>
      </c>
      <c r="G612">
        <v>1102</v>
      </c>
      <c r="H612">
        <v>915548</v>
      </c>
      <c r="I612">
        <v>27098</v>
      </c>
      <c r="J612">
        <v>67267030</v>
      </c>
      <c r="K612">
        <v>2973320</v>
      </c>
      <c r="L612">
        <v>1258694045</v>
      </c>
      <c r="M612">
        <v>4988700</v>
      </c>
      <c r="N612">
        <v>1455642770</v>
      </c>
      <c r="O612">
        <v>7236807</v>
      </c>
      <c r="P612">
        <v>649183365</v>
      </c>
    </row>
    <row r="613" spans="1:16" x14ac:dyDescent="0.35">
      <c r="A613">
        <v>2021</v>
      </c>
      <c r="B613" t="s">
        <v>52</v>
      </c>
      <c r="C613">
        <v>10</v>
      </c>
      <c r="D613">
        <v>5</v>
      </c>
      <c r="E613">
        <v>25880</v>
      </c>
      <c r="F613">
        <v>68545410</v>
      </c>
      <c r="G613">
        <v>890</v>
      </c>
      <c r="H613">
        <v>916438</v>
      </c>
      <c r="I613">
        <v>29344</v>
      </c>
      <c r="J613">
        <v>67296374</v>
      </c>
      <c r="K613">
        <v>2678107</v>
      </c>
      <c r="L613">
        <v>1261372152</v>
      </c>
      <c r="M613">
        <v>5361980</v>
      </c>
      <c r="N613">
        <v>1461004750</v>
      </c>
      <c r="O613">
        <v>8890486</v>
      </c>
      <c r="P613">
        <v>658073851</v>
      </c>
    </row>
    <row r="614" spans="1:16" x14ac:dyDescent="0.35">
      <c r="A614">
        <v>2021</v>
      </c>
      <c r="B614" t="s">
        <v>52</v>
      </c>
      <c r="C614">
        <v>10</v>
      </c>
      <c r="D614">
        <v>5</v>
      </c>
      <c r="E614">
        <v>25814</v>
      </c>
      <c r="F614">
        <v>68571224</v>
      </c>
      <c r="G614">
        <v>502</v>
      </c>
      <c r="H614">
        <v>916940</v>
      </c>
      <c r="I614">
        <v>26304</v>
      </c>
      <c r="J614">
        <v>67322678</v>
      </c>
      <c r="K614">
        <v>2201999</v>
      </c>
      <c r="L614">
        <v>1263574151</v>
      </c>
      <c r="M614">
        <v>1500820</v>
      </c>
      <c r="N614">
        <v>1462505570</v>
      </c>
      <c r="O614">
        <v>1866920</v>
      </c>
      <c r="P614">
        <v>659940771</v>
      </c>
    </row>
  </sheetData>
  <sortState xmlns:xlrd2="http://schemas.microsoft.com/office/spreadsheetml/2017/richdata2" ref="A2:P614">
    <sortCondition ref="A2:A614"/>
    <sortCondition ref="C2:C614"/>
    <sortCondition ref="D2:D614"/>
  </sortState>
  <mergeCells count="10">
    <mergeCell ref="R11:R12"/>
    <mergeCell ref="R13:R14"/>
    <mergeCell ref="R15:R16"/>
    <mergeCell ref="R17:R18"/>
    <mergeCell ref="R19:R20"/>
    <mergeCell ref="V1:AA3"/>
    <mergeCell ref="S8:T8"/>
    <mergeCell ref="X8:Y8"/>
    <mergeCell ref="AA8:AB8"/>
    <mergeCell ref="R9:R10"/>
  </mergeCells>
  <phoneticPr fontId="3"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39FA-6889-4E43-AA46-038023BAE544}">
  <dimension ref="A1:R614"/>
  <sheetViews>
    <sheetView topLeftCell="H6" zoomScale="80" zoomScaleNormal="80" workbookViewId="0">
      <selection activeCell="O27" sqref="O27"/>
    </sheetView>
  </sheetViews>
  <sheetFormatPr defaultRowHeight="14.5" x14ac:dyDescent="0.35"/>
  <cols>
    <col min="1" max="1" width="7.1796875" customWidth="1"/>
    <col min="2" max="3" width="14.453125" customWidth="1"/>
    <col min="4" max="4" width="18" customWidth="1"/>
    <col min="5" max="5" width="17.81640625" customWidth="1"/>
    <col min="6" max="6" width="17.1796875" customWidth="1"/>
    <col min="7" max="7" width="17.7265625" customWidth="1"/>
    <col min="8" max="8" width="14.26953125" customWidth="1"/>
    <col min="9" max="10" width="19.1796875" customWidth="1"/>
    <col min="13" max="13" width="17.54296875" bestFit="1" customWidth="1"/>
    <col min="14" max="14" width="20.7265625" bestFit="1" customWidth="1"/>
    <col min="15" max="16" width="22.1796875" bestFit="1" customWidth="1"/>
    <col min="17" max="17" width="20.54296875" bestFit="1" customWidth="1"/>
    <col min="18" max="18" width="20" bestFit="1" customWidth="1"/>
    <col min="19" max="19" width="16.26953125" customWidth="1"/>
    <col min="20" max="617" width="16.26953125" bestFit="1" customWidth="1"/>
    <col min="618" max="618" width="11.26953125" bestFit="1" customWidth="1"/>
  </cols>
  <sheetData>
    <row r="1" spans="1:18" x14ac:dyDescent="0.35">
      <c r="A1" t="s">
        <v>0</v>
      </c>
      <c r="B1" t="s">
        <v>1</v>
      </c>
      <c r="C1" t="s">
        <v>65</v>
      </c>
      <c r="D1" t="s">
        <v>2</v>
      </c>
      <c r="E1" t="s">
        <v>3</v>
      </c>
      <c r="F1" t="s">
        <v>5</v>
      </c>
      <c r="G1" t="s">
        <v>7</v>
      </c>
      <c r="H1" t="s">
        <v>9</v>
      </c>
      <c r="I1" t="s">
        <v>11</v>
      </c>
      <c r="J1" t="s">
        <v>13</v>
      </c>
      <c r="M1" s="19" t="s">
        <v>0</v>
      </c>
      <c r="N1" s="20">
        <v>2020</v>
      </c>
    </row>
    <row r="2" spans="1:18" x14ac:dyDescent="0.35">
      <c r="A2">
        <v>2020</v>
      </c>
      <c r="B2" t="s">
        <v>16</v>
      </c>
      <c r="C2">
        <v>1</v>
      </c>
      <c r="D2">
        <v>5</v>
      </c>
      <c r="E2">
        <v>2</v>
      </c>
      <c r="F2">
        <v>0</v>
      </c>
      <c r="G2">
        <v>0</v>
      </c>
      <c r="H2">
        <v>0</v>
      </c>
      <c r="I2">
        <v>0</v>
      </c>
      <c r="J2">
        <v>0</v>
      </c>
      <c r="M2" s="19" t="s">
        <v>1</v>
      </c>
      <c r="N2" t="s">
        <v>51</v>
      </c>
    </row>
    <row r="3" spans="1:18" x14ac:dyDescent="0.35">
      <c r="A3">
        <v>2020</v>
      </c>
      <c r="B3" t="s">
        <v>18</v>
      </c>
      <c r="C3">
        <v>2</v>
      </c>
      <c r="D3">
        <v>1</v>
      </c>
      <c r="E3">
        <v>2</v>
      </c>
      <c r="F3">
        <v>0</v>
      </c>
      <c r="G3">
        <v>0</v>
      </c>
      <c r="H3">
        <v>0</v>
      </c>
      <c r="I3">
        <v>0</v>
      </c>
      <c r="J3">
        <v>0</v>
      </c>
      <c r="M3" s="19" t="s">
        <v>2</v>
      </c>
      <c r="N3" s="20">
        <v>2</v>
      </c>
    </row>
    <row r="4" spans="1:18" x14ac:dyDescent="0.35">
      <c r="A4">
        <v>2020</v>
      </c>
      <c r="B4" t="s">
        <v>18</v>
      </c>
      <c r="C4">
        <v>2</v>
      </c>
      <c r="D4">
        <v>1</v>
      </c>
      <c r="E4">
        <v>2</v>
      </c>
      <c r="F4">
        <v>0</v>
      </c>
      <c r="G4">
        <v>0</v>
      </c>
      <c r="H4">
        <v>0</v>
      </c>
      <c r="I4">
        <v>0</v>
      </c>
      <c r="J4">
        <v>0</v>
      </c>
    </row>
    <row r="5" spans="1:18" x14ac:dyDescent="0.35">
      <c r="A5">
        <v>2020</v>
      </c>
      <c r="B5" t="s">
        <v>18</v>
      </c>
      <c r="C5">
        <v>2</v>
      </c>
      <c r="D5">
        <v>2</v>
      </c>
      <c r="E5">
        <v>0</v>
      </c>
      <c r="F5">
        <v>0</v>
      </c>
      <c r="G5">
        <v>6</v>
      </c>
      <c r="H5">
        <v>0</v>
      </c>
      <c r="I5">
        <v>0</v>
      </c>
      <c r="J5">
        <v>0</v>
      </c>
      <c r="M5" t="s">
        <v>19</v>
      </c>
      <c r="N5" t="s">
        <v>21</v>
      </c>
      <c r="O5" t="s">
        <v>23</v>
      </c>
      <c r="P5" t="s">
        <v>25</v>
      </c>
      <c r="Q5" t="s">
        <v>27</v>
      </c>
      <c r="R5" t="s">
        <v>29</v>
      </c>
    </row>
    <row r="6" spans="1:18" x14ac:dyDescent="0.35">
      <c r="A6">
        <v>2020</v>
      </c>
      <c r="B6" t="s">
        <v>31</v>
      </c>
      <c r="C6">
        <v>3</v>
      </c>
      <c r="D6">
        <v>1</v>
      </c>
      <c r="E6">
        <v>4</v>
      </c>
      <c r="F6">
        <v>0</v>
      </c>
      <c r="G6">
        <v>0</v>
      </c>
      <c r="H6">
        <v>0</v>
      </c>
      <c r="I6">
        <v>0</v>
      </c>
      <c r="J6">
        <v>0</v>
      </c>
      <c r="M6">
        <v>15586987</v>
      </c>
      <c r="N6">
        <v>1298702</v>
      </c>
      <c r="O6">
        <v>0</v>
      </c>
      <c r="P6">
        <v>0</v>
      </c>
      <c r="Q6">
        <v>1069696</v>
      </c>
      <c r="R6">
        <v>15990</v>
      </c>
    </row>
    <row r="7" spans="1:18" x14ac:dyDescent="0.35">
      <c r="A7">
        <v>2020</v>
      </c>
      <c r="B7" t="s">
        <v>31</v>
      </c>
      <c r="C7">
        <v>3</v>
      </c>
      <c r="D7">
        <v>1</v>
      </c>
      <c r="E7">
        <v>2</v>
      </c>
      <c r="F7">
        <v>0</v>
      </c>
      <c r="G7">
        <v>0</v>
      </c>
      <c r="H7">
        <v>0</v>
      </c>
      <c r="I7">
        <v>0</v>
      </c>
      <c r="J7">
        <v>0</v>
      </c>
    </row>
    <row r="8" spans="1:18" x14ac:dyDescent="0.35">
      <c r="A8">
        <v>2020</v>
      </c>
      <c r="B8" t="s">
        <v>31</v>
      </c>
      <c r="C8">
        <v>3</v>
      </c>
      <c r="D8">
        <v>1</v>
      </c>
      <c r="E8">
        <v>44</v>
      </c>
      <c r="F8">
        <v>0</v>
      </c>
      <c r="G8">
        <v>0</v>
      </c>
      <c r="H8">
        <v>0</v>
      </c>
      <c r="I8">
        <v>0</v>
      </c>
      <c r="J8">
        <v>0</v>
      </c>
    </row>
    <row r="9" spans="1:18" x14ac:dyDescent="0.35">
      <c r="A9">
        <v>2020</v>
      </c>
      <c r="B9" t="s">
        <v>31</v>
      </c>
      <c r="C9">
        <v>3</v>
      </c>
      <c r="D9">
        <v>1</v>
      </c>
      <c r="E9">
        <v>4</v>
      </c>
      <c r="F9">
        <v>0</v>
      </c>
      <c r="G9">
        <v>0</v>
      </c>
      <c r="H9">
        <v>0</v>
      </c>
      <c r="I9">
        <v>0</v>
      </c>
      <c r="J9">
        <v>0</v>
      </c>
    </row>
    <row r="10" spans="1:18" x14ac:dyDescent="0.35">
      <c r="A10">
        <v>2020</v>
      </c>
      <c r="B10" t="s">
        <v>31</v>
      </c>
      <c r="C10">
        <v>3</v>
      </c>
      <c r="D10">
        <v>1</v>
      </c>
      <c r="E10">
        <v>2</v>
      </c>
      <c r="F10">
        <v>0</v>
      </c>
      <c r="G10">
        <v>0</v>
      </c>
      <c r="H10">
        <v>0</v>
      </c>
      <c r="I10">
        <v>0</v>
      </c>
      <c r="J10">
        <v>0</v>
      </c>
    </row>
    <row r="11" spans="1:18" x14ac:dyDescent="0.35">
      <c r="A11">
        <v>2020</v>
      </c>
      <c r="B11" t="s">
        <v>31</v>
      </c>
      <c r="C11">
        <v>3</v>
      </c>
      <c r="D11">
        <v>1</v>
      </c>
      <c r="E11">
        <v>6</v>
      </c>
      <c r="F11">
        <v>0</v>
      </c>
      <c r="G11">
        <v>0</v>
      </c>
      <c r="H11">
        <v>0</v>
      </c>
      <c r="I11">
        <v>0</v>
      </c>
      <c r="J11">
        <v>0</v>
      </c>
    </row>
    <row r="12" spans="1:18" x14ac:dyDescent="0.35">
      <c r="A12">
        <v>2020</v>
      </c>
      <c r="B12" t="s">
        <v>31</v>
      </c>
      <c r="C12">
        <v>3</v>
      </c>
      <c r="D12">
        <v>2</v>
      </c>
      <c r="E12">
        <v>10</v>
      </c>
      <c r="F12">
        <v>0</v>
      </c>
      <c r="G12">
        <v>0</v>
      </c>
      <c r="H12">
        <v>0</v>
      </c>
      <c r="I12">
        <v>0</v>
      </c>
      <c r="J12">
        <v>0</v>
      </c>
    </row>
    <row r="13" spans="1:18" x14ac:dyDescent="0.35">
      <c r="A13">
        <v>2020</v>
      </c>
      <c r="B13" t="s">
        <v>31</v>
      </c>
      <c r="C13">
        <v>3</v>
      </c>
      <c r="D13">
        <v>2</v>
      </c>
      <c r="E13">
        <v>18</v>
      </c>
      <c r="F13">
        <v>0</v>
      </c>
      <c r="G13">
        <v>0</v>
      </c>
      <c r="H13">
        <v>0</v>
      </c>
      <c r="I13">
        <v>0</v>
      </c>
      <c r="J13">
        <v>0</v>
      </c>
      <c r="M13" s="19" t="s">
        <v>0</v>
      </c>
      <c r="N13" s="20">
        <v>2021</v>
      </c>
    </row>
    <row r="14" spans="1:18" x14ac:dyDescent="0.35">
      <c r="A14">
        <v>2020</v>
      </c>
      <c r="B14" t="s">
        <v>31</v>
      </c>
      <c r="C14">
        <v>3</v>
      </c>
      <c r="D14">
        <v>2</v>
      </c>
      <c r="E14">
        <v>30</v>
      </c>
      <c r="F14">
        <v>0</v>
      </c>
      <c r="G14">
        <v>0</v>
      </c>
      <c r="H14">
        <v>0</v>
      </c>
      <c r="I14">
        <v>0</v>
      </c>
      <c r="J14">
        <v>0</v>
      </c>
      <c r="M14" s="19" t="s">
        <v>1</v>
      </c>
      <c r="N14" t="s">
        <v>50</v>
      </c>
    </row>
    <row r="15" spans="1:18" x14ac:dyDescent="0.35">
      <c r="A15">
        <v>2020</v>
      </c>
      <c r="B15" t="s">
        <v>31</v>
      </c>
      <c r="C15">
        <v>3</v>
      </c>
      <c r="D15">
        <v>2</v>
      </c>
      <c r="E15">
        <v>16</v>
      </c>
      <c r="F15">
        <v>0</v>
      </c>
      <c r="G15">
        <v>0</v>
      </c>
      <c r="H15">
        <v>0</v>
      </c>
      <c r="I15">
        <v>0</v>
      </c>
      <c r="J15">
        <v>0</v>
      </c>
      <c r="M15" s="19" t="s">
        <v>2</v>
      </c>
      <c r="N15" s="20">
        <v>4</v>
      </c>
    </row>
    <row r="16" spans="1:18" x14ac:dyDescent="0.35">
      <c r="A16">
        <v>2020</v>
      </c>
      <c r="B16" t="s">
        <v>31</v>
      </c>
      <c r="C16">
        <v>3</v>
      </c>
      <c r="D16">
        <v>2</v>
      </c>
      <c r="E16">
        <v>20</v>
      </c>
      <c r="F16">
        <v>0</v>
      </c>
      <c r="G16">
        <v>0</v>
      </c>
      <c r="H16">
        <v>0</v>
      </c>
      <c r="I16">
        <v>0</v>
      </c>
      <c r="J16">
        <v>0</v>
      </c>
    </row>
    <row r="17" spans="1:18" x14ac:dyDescent="0.35">
      <c r="A17">
        <v>2020</v>
      </c>
      <c r="B17" t="s">
        <v>31</v>
      </c>
      <c r="C17">
        <v>3</v>
      </c>
      <c r="D17">
        <v>2</v>
      </c>
      <c r="E17">
        <v>20</v>
      </c>
      <c r="F17">
        <v>2</v>
      </c>
      <c r="G17">
        <v>0</v>
      </c>
      <c r="H17">
        <v>6500</v>
      </c>
      <c r="I17">
        <v>0</v>
      </c>
      <c r="J17">
        <v>0</v>
      </c>
      <c r="M17" t="s">
        <v>19</v>
      </c>
      <c r="N17" t="s">
        <v>21</v>
      </c>
      <c r="O17" t="s">
        <v>23</v>
      </c>
      <c r="P17" t="s">
        <v>25</v>
      </c>
      <c r="Q17" t="s">
        <v>27</v>
      </c>
      <c r="R17" t="s">
        <v>29</v>
      </c>
    </row>
    <row r="18" spans="1:18" x14ac:dyDescent="0.35">
      <c r="A18">
        <v>2020</v>
      </c>
      <c r="B18" t="s">
        <v>31</v>
      </c>
      <c r="C18">
        <v>3</v>
      </c>
      <c r="D18">
        <v>2</v>
      </c>
      <c r="E18">
        <v>22</v>
      </c>
      <c r="F18">
        <v>0</v>
      </c>
      <c r="G18">
        <v>0</v>
      </c>
      <c r="H18">
        <v>0</v>
      </c>
      <c r="I18">
        <v>0</v>
      </c>
      <c r="J18">
        <v>0</v>
      </c>
      <c r="M18">
        <v>25018103</v>
      </c>
      <c r="N18">
        <v>541004</v>
      </c>
      <c r="O18">
        <v>65393685</v>
      </c>
      <c r="P18">
        <v>25532878</v>
      </c>
      <c r="Q18">
        <v>504262</v>
      </c>
      <c r="R18">
        <v>6922</v>
      </c>
    </row>
    <row r="19" spans="1:18" x14ac:dyDescent="0.35">
      <c r="A19">
        <v>2020</v>
      </c>
      <c r="B19" t="s">
        <v>31</v>
      </c>
      <c r="C19">
        <v>3</v>
      </c>
      <c r="D19">
        <v>3</v>
      </c>
      <c r="E19">
        <v>20</v>
      </c>
      <c r="F19">
        <v>0</v>
      </c>
      <c r="G19">
        <v>0</v>
      </c>
      <c r="H19">
        <v>0</v>
      </c>
      <c r="I19">
        <v>0</v>
      </c>
      <c r="J19">
        <v>0</v>
      </c>
    </row>
    <row r="20" spans="1:18" x14ac:dyDescent="0.35">
      <c r="A20">
        <v>2020</v>
      </c>
      <c r="B20" t="s">
        <v>31</v>
      </c>
      <c r="C20">
        <v>3</v>
      </c>
      <c r="D20">
        <v>3</v>
      </c>
      <c r="E20">
        <v>28</v>
      </c>
      <c r="F20">
        <v>0</v>
      </c>
      <c r="G20">
        <v>0</v>
      </c>
      <c r="H20">
        <v>0</v>
      </c>
      <c r="I20">
        <v>0</v>
      </c>
      <c r="J20">
        <v>0</v>
      </c>
    </row>
    <row r="21" spans="1:18" x14ac:dyDescent="0.35">
      <c r="A21">
        <v>2020</v>
      </c>
      <c r="B21" t="s">
        <v>31</v>
      </c>
      <c r="C21">
        <v>3</v>
      </c>
      <c r="D21">
        <v>3</v>
      </c>
      <c r="E21">
        <v>40</v>
      </c>
      <c r="F21">
        <v>0</v>
      </c>
      <c r="G21">
        <v>0</v>
      </c>
      <c r="H21">
        <v>0</v>
      </c>
      <c r="I21">
        <v>0</v>
      </c>
      <c r="J21">
        <v>0</v>
      </c>
    </row>
    <row r="22" spans="1:18" x14ac:dyDescent="0.35">
      <c r="A22">
        <v>2020</v>
      </c>
      <c r="B22" t="s">
        <v>31</v>
      </c>
      <c r="C22">
        <v>3</v>
      </c>
      <c r="D22">
        <v>3</v>
      </c>
      <c r="E22">
        <v>50</v>
      </c>
      <c r="F22">
        <v>0</v>
      </c>
      <c r="G22">
        <v>0</v>
      </c>
      <c r="H22">
        <v>6625</v>
      </c>
      <c r="I22">
        <v>0</v>
      </c>
      <c r="J22">
        <v>0</v>
      </c>
      <c r="N22" s="3"/>
      <c r="O22" s="3" t="s">
        <v>61</v>
      </c>
      <c r="P22" s="3" t="s">
        <v>62</v>
      </c>
    </row>
    <row r="23" spans="1:18" x14ac:dyDescent="0.35">
      <c r="A23">
        <v>2020</v>
      </c>
      <c r="B23" t="s">
        <v>31</v>
      </c>
      <c r="C23">
        <v>3</v>
      </c>
      <c r="D23">
        <v>3</v>
      </c>
      <c r="E23">
        <v>54</v>
      </c>
      <c r="F23">
        <v>0</v>
      </c>
      <c r="G23">
        <v>0</v>
      </c>
      <c r="H23">
        <v>1050</v>
      </c>
      <c r="I23">
        <v>0</v>
      </c>
      <c r="J23">
        <v>0</v>
      </c>
      <c r="N23" s="3" t="s">
        <v>35</v>
      </c>
      <c r="O23" s="3">
        <f>GETPIVOTDATA("Sum of daily_tested",$M$5)</f>
        <v>15586987</v>
      </c>
      <c r="P23" s="3">
        <f>GETPIVOTDATA("Sum of daily_tested",$M$17)</f>
        <v>25018103</v>
      </c>
    </row>
    <row r="24" spans="1:18" x14ac:dyDescent="0.35">
      <c r="A24">
        <v>2020</v>
      </c>
      <c r="B24" t="s">
        <v>31</v>
      </c>
      <c r="C24">
        <v>3</v>
      </c>
      <c r="D24">
        <v>3</v>
      </c>
      <c r="E24">
        <v>116</v>
      </c>
      <c r="F24">
        <v>0</v>
      </c>
      <c r="G24">
        <v>2</v>
      </c>
      <c r="H24">
        <v>1229</v>
      </c>
      <c r="I24">
        <v>0</v>
      </c>
      <c r="J24">
        <v>0</v>
      </c>
      <c r="N24" s="3" t="s">
        <v>37</v>
      </c>
      <c r="O24" s="3">
        <f>GETPIVOTDATA("Sum of daily_confirmed",$M$5)</f>
        <v>1298702</v>
      </c>
      <c r="P24" s="3">
        <f>GETPIVOTDATA("Sum of daily_confirmed",$M$17)</f>
        <v>541004</v>
      </c>
    </row>
    <row r="25" spans="1:18" x14ac:dyDescent="0.35">
      <c r="A25">
        <v>2020</v>
      </c>
      <c r="B25" t="s">
        <v>31</v>
      </c>
      <c r="C25">
        <v>3</v>
      </c>
      <c r="D25">
        <v>3</v>
      </c>
      <c r="E25">
        <v>156</v>
      </c>
      <c r="F25">
        <v>0</v>
      </c>
      <c r="G25">
        <v>0</v>
      </c>
      <c r="H25">
        <v>1507</v>
      </c>
      <c r="I25">
        <v>0</v>
      </c>
      <c r="J25">
        <v>0</v>
      </c>
      <c r="N25" s="3" t="s">
        <v>59</v>
      </c>
      <c r="O25" s="3">
        <f>GETPIVOTDATA("Sum of daily_vaccinated1",$M$5)</f>
        <v>0</v>
      </c>
      <c r="P25" s="3">
        <f>GETPIVOTDATA("Sum of daily_vaccinated1",$M$17)</f>
        <v>65393685</v>
      </c>
    </row>
    <row r="26" spans="1:18" x14ac:dyDescent="0.35">
      <c r="A26">
        <v>2020</v>
      </c>
      <c r="B26" t="s">
        <v>31</v>
      </c>
      <c r="C26">
        <v>3</v>
      </c>
      <c r="D26">
        <v>4</v>
      </c>
      <c r="E26">
        <v>138</v>
      </c>
      <c r="F26">
        <v>0</v>
      </c>
      <c r="G26">
        <v>0</v>
      </c>
      <c r="H26">
        <v>1216</v>
      </c>
      <c r="I26">
        <v>0</v>
      </c>
      <c r="J26">
        <v>0</v>
      </c>
      <c r="N26" s="3" t="s">
        <v>60</v>
      </c>
      <c r="O26" s="3">
        <f>GETPIVOTDATA("Sum of daily_vaccinated2",$M$5)</f>
        <v>0</v>
      </c>
      <c r="P26" s="3">
        <f>GETPIVOTDATA("Sum of daily_vaccinated2",$M$17)</f>
        <v>25532878</v>
      </c>
    </row>
    <row r="27" spans="1:18" x14ac:dyDescent="0.35">
      <c r="A27">
        <v>2020</v>
      </c>
      <c r="B27" t="s">
        <v>31</v>
      </c>
      <c r="C27">
        <v>3</v>
      </c>
      <c r="D27">
        <v>4</v>
      </c>
      <c r="E27">
        <v>188</v>
      </c>
      <c r="F27">
        <v>0</v>
      </c>
      <c r="G27">
        <v>0</v>
      </c>
      <c r="H27">
        <v>2580</v>
      </c>
      <c r="I27">
        <v>0</v>
      </c>
      <c r="J27">
        <v>0</v>
      </c>
      <c r="N27" s="3" t="s">
        <v>41</v>
      </c>
      <c r="O27" s="3">
        <f>GETPIVOTDATA("Sum of daily_recovered",$M$5)</f>
        <v>1069696</v>
      </c>
      <c r="P27" s="3">
        <f>GETPIVOTDATA("Sum of daily_recovered",$M$17)</f>
        <v>504262</v>
      </c>
    </row>
    <row r="28" spans="1:18" x14ac:dyDescent="0.35">
      <c r="A28">
        <v>2020</v>
      </c>
      <c r="B28" t="s">
        <v>31</v>
      </c>
      <c r="C28">
        <v>3</v>
      </c>
      <c r="D28">
        <v>4</v>
      </c>
      <c r="E28">
        <v>148</v>
      </c>
      <c r="F28">
        <v>0</v>
      </c>
      <c r="G28">
        <v>4</v>
      </c>
      <c r="H28">
        <v>1987</v>
      </c>
      <c r="I28">
        <v>0</v>
      </c>
      <c r="J28">
        <v>0</v>
      </c>
      <c r="N28" s="3" t="s">
        <v>43</v>
      </c>
      <c r="O28" s="3">
        <f>GETPIVOTDATA("Sum of daily_deceased",$M$5)</f>
        <v>15990</v>
      </c>
      <c r="P28" s="3">
        <f>GETPIVOTDATA("Sum of daily_deceased",$M$17)</f>
        <v>6922</v>
      </c>
    </row>
    <row r="29" spans="1:18" x14ac:dyDescent="0.35">
      <c r="A29">
        <v>2020</v>
      </c>
      <c r="B29" t="s">
        <v>31</v>
      </c>
      <c r="C29">
        <v>3</v>
      </c>
      <c r="D29">
        <v>4</v>
      </c>
      <c r="E29">
        <v>172</v>
      </c>
      <c r="F29">
        <v>0</v>
      </c>
      <c r="G29">
        <v>0</v>
      </c>
      <c r="H29">
        <v>2450</v>
      </c>
      <c r="I29">
        <v>0</v>
      </c>
      <c r="J29">
        <v>0</v>
      </c>
    </row>
    <row r="30" spans="1:18" x14ac:dyDescent="0.35">
      <c r="A30">
        <v>2020</v>
      </c>
      <c r="B30" t="s">
        <v>31</v>
      </c>
      <c r="C30">
        <v>3</v>
      </c>
      <c r="D30">
        <v>4</v>
      </c>
      <c r="E30">
        <v>146</v>
      </c>
      <c r="F30">
        <v>2</v>
      </c>
      <c r="G30">
        <v>0</v>
      </c>
      <c r="H30">
        <v>2544</v>
      </c>
      <c r="I30">
        <v>0</v>
      </c>
      <c r="J30">
        <v>0</v>
      </c>
    </row>
    <row r="31" spans="1:18" x14ac:dyDescent="0.35">
      <c r="A31">
        <v>2020</v>
      </c>
      <c r="B31" t="s">
        <v>31</v>
      </c>
      <c r="C31">
        <v>3</v>
      </c>
      <c r="D31">
        <v>4</v>
      </c>
      <c r="E31">
        <v>306</v>
      </c>
      <c r="F31">
        <v>2</v>
      </c>
      <c r="G31">
        <v>4</v>
      </c>
      <c r="H31">
        <v>0</v>
      </c>
      <c r="I31">
        <v>0</v>
      </c>
      <c r="J31">
        <v>0</v>
      </c>
    </row>
    <row r="32" spans="1:18" x14ac:dyDescent="0.35">
      <c r="A32">
        <v>2020</v>
      </c>
      <c r="B32" t="s">
        <v>31</v>
      </c>
      <c r="C32">
        <v>3</v>
      </c>
      <c r="D32">
        <v>4</v>
      </c>
      <c r="E32">
        <v>272</v>
      </c>
      <c r="F32">
        <v>0</v>
      </c>
      <c r="G32">
        <v>0</v>
      </c>
      <c r="H32">
        <v>0</v>
      </c>
      <c r="I32">
        <v>0</v>
      </c>
      <c r="J32">
        <v>0</v>
      </c>
    </row>
    <row r="33" spans="1:10" x14ac:dyDescent="0.35">
      <c r="A33">
        <v>2020</v>
      </c>
      <c r="B33" t="s">
        <v>31</v>
      </c>
      <c r="C33">
        <v>3</v>
      </c>
      <c r="D33">
        <v>5</v>
      </c>
      <c r="E33">
        <v>240</v>
      </c>
      <c r="F33">
        <v>50</v>
      </c>
      <c r="G33">
        <v>182</v>
      </c>
      <c r="H33">
        <v>0</v>
      </c>
      <c r="I33">
        <v>0</v>
      </c>
      <c r="J33">
        <v>0</v>
      </c>
    </row>
    <row r="34" spans="1:10" x14ac:dyDescent="0.35">
      <c r="A34">
        <v>2020</v>
      </c>
      <c r="B34" t="s">
        <v>31</v>
      </c>
      <c r="C34">
        <v>3</v>
      </c>
      <c r="D34">
        <v>5</v>
      </c>
      <c r="E34">
        <v>374</v>
      </c>
      <c r="F34">
        <v>26</v>
      </c>
      <c r="G34">
        <v>84</v>
      </c>
      <c r="H34">
        <v>10754</v>
      </c>
      <c r="I34">
        <v>0</v>
      </c>
      <c r="J34">
        <v>0</v>
      </c>
    </row>
    <row r="35" spans="1:10" x14ac:dyDescent="0.35">
      <c r="A35">
        <v>2020</v>
      </c>
      <c r="B35" t="s">
        <v>31</v>
      </c>
      <c r="C35">
        <v>3</v>
      </c>
      <c r="D35">
        <v>5</v>
      </c>
      <c r="E35">
        <v>618</v>
      </c>
      <c r="F35">
        <v>12</v>
      </c>
      <c r="G35">
        <v>38</v>
      </c>
      <c r="H35">
        <v>4346</v>
      </c>
      <c r="I35">
        <v>0</v>
      </c>
      <c r="J35">
        <v>0</v>
      </c>
    </row>
    <row r="36" spans="1:10" x14ac:dyDescent="0.35">
      <c r="A36">
        <v>2020</v>
      </c>
      <c r="B36" t="s">
        <v>47</v>
      </c>
      <c r="C36">
        <v>4</v>
      </c>
      <c r="D36">
        <v>1</v>
      </c>
      <c r="E36">
        <v>848</v>
      </c>
      <c r="F36">
        <v>22</v>
      </c>
      <c r="G36">
        <v>18</v>
      </c>
      <c r="H36">
        <v>16408</v>
      </c>
      <c r="I36">
        <v>0</v>
      </c>
      <c r="J36">
        <v>0</v>
      </c>
    </row>
    <row r="37" spans="1:10" x14ac:dyDescent="0.35">
      <c r="A37">
        <v>2020</v>
      </c>
      <c r="B37" t="s">
        <v>47</v>
      </c>
      <c r="C37">
        <v>4</v>
      </c>
      <c r="D37">
        <v>1</v>
      </c>
      <c r="E37">
        <v>972</v>
      </c>
      <c r="F37">
        <v>22</v>
      </c>
      <c r="G37">
        <v>44</v>
      </c>
      <c r="H37">
        <v>14841</v>
      </c>
      <c r="I37">
        <v>0</v>
      </c>
      <c r="J37">
        <v>0</v>
      </c>
    </row>
    <row r="38" spans="1:10" x14ac:dyDescent="0.35">
      <c r="A38">
        <v>2020</v>
      </c>
      <c r="B38" t="s">
        <v>47</v>
      </c>
      <c r="C38">
        <v>4</v>
      </c>
      <c r="D38">
        <v>1</v>
      </c>
      <c r="E38">
        <v>1120</v>
      </c>
      <c r="F38">
        <v>28</v>
      </c>
      <c r="G38">
        <v>78</v>
      </c>
      <c r="H38">
        <v>25068</v>
      </c>
      <c r="I38">
        <v>0</v>
      </c>
      <c r="J38">
        <v>0</v>
      </c>
    </row>
    <row r="39" spans="1:10" x14ac:dyDescent="0.35">
      <c r="A39">
        <v>2020</v>
      </c>
      <c r="B39" t="s">
        <v>47</v>
      </c>
      <c r="C39">
        <v>4</v>
      </c>
      <c r="D39">
        <v>1</v>
      </c>
      <c r="E39">
        <v>1158</v>
      </c>
      <c r="F39">
        <v>26</v>
      </c>
      <c r="G39">
        <v>112</v>
      </c>
      <c r="H39">
        <v>11693</v>
      </c>
      <c r="I39">
        <v>0</v>
      </c>
      <c r="J39">
        <v>0</v>
      </c>
    </row>
    <row r="40" spans="1:10" x14ac:dyDescent="0.35">
      <c r="A40">
        <v>2020</v>
      </c>
      <c r="B40" t="s">
        <v>47</v>
      </c>
      <c r="C40">
        <v>4</v>
      </c>
      <c r="D40">
        <v>1</v>
      </c>
      <c r="E40">
        <v>1218</v>
      </c>
      <c r="F40">
        <v>44</v>
      </c>
      <c r="G40">
        <v>86</v>
      </c>
      <c r="H40">
        <v>37173</v>
      </c>
      <c r="I40">
        <v>0</v>
      </c>
      <c r="J40">
        <v>0</v>
      </c>
    </row>
    <row r="41" spans="1:10" x14ac:dyDescent="0.35">
      <c r="A41">
        <v>2020</v>
      </c>
      <c r="B41" t="s">
        <v>47</v>
      </c>
      <c r="C41">
        <v>4</v>
      </c>
      <c r="D41">
        <v>1</v>
      </c>
      <c r="E41">
        <v>968</v>
      </c>
      <c r="F41">
        <v>32</v>
      </c>
      <c r="G41">
        <v>130</v>
      </c>
      <c r="H41">
        <v>13961</v>
      </c>
      <c r="I41">
        <v>0</v>
      </c>
      <c r="J41">
        <v>0</v>
      </c>
    </row>
    <row r="42" spans="1:10" x14ac:dyDescent="0.35">
      <c r="A42">
        <v>2020</v>
      </c>
      <c r="B42" t="s">
        <v>47</v>
      </c>
      <c r="C42">
        <v>4</v>
      </c>
      <c r="D42">
        <v>1</v>
      </c>
      <c r="E42">
        <v>1146</v>
      </c>
      <c r="F42">
        <v>54</v>
      </c>
      <c r="G42">
        <v>150</v>
      </c>
      <c r="H42">
        <v>46824</v>
      </c>
      <c r="I42">
        <v>0</v>
      </c>
      <c r="J42">
        <v>0</v>
      </c>
    </row>
    <row r="43" spans="1:10" x14ac:dyDescent="0.35">
      <c r="A43">
        <v>2020</v>
      </c>
      <c r="B43" t="s">
        <v>47</v>
      </c>
      <c r="C43">
        <v>4</v>
      </c>
      <c r="D43">
        <v>2</v>
      </c>
      <c r="E43">
        <v>1130</v>
      </c>
      <c r="F43">
        <v>40</v>
      </c>
      <c r="G43">
        <v>192</v>
      </c>
      <c r="H43">
        <v>24444</v>
      </c>
      <c r="I43">
        <v>0</v>
      </c>
      <c r="J43">
        <v>0</v>
      </c>
    </row>
    <row r="44" spans="1:10" x14ac:dyDescent="0.35">
      <c r="A44">
        <v>2020</v>
      </c>
      <c r="B44" t="s">
        <v>47</v>
      </c>
      <c r="C44">
        <v>4</v>
      </c>
      <c r="D44">
        <v>2</v>
      </c>
      <c r="E44">
        <v>1626</v>
      </c>
      <c r="F44">
        <v>92</v>
      </c>
      <c r="G44">
        <v>140</v>
      </c>
      <c r="H44">
        <v>29575</v>
      </c>
      <c r="I44">
        <v>0</v>
      </c>
      <c r="J44">
        <v>0</v>
      </c>
    </row>
    <row r="45" spans="1:10" x14ac:dyDescent="0.35">
      <c r="A45">
        <v>2020</v>
      </c>
      <c r="B45" t="s">
        <v>47</v>
      </c>
      <c r="C45">
        <v>4</v>
      </c>
      <c r="D45">
        <v>2</v>
      </c>
      <c r="E45">
        <v>1742</v>
      </c>
      <c r="F45">
        <v>44</v>
      </c>
      <c r="G45">
        <v>302</v>
      </c>
      <c r="H45">
        <v>54335</v>
      </c>
      <c r="I45">
        <v>0</v>
      </c>
      <c r="J45">
        <v>0</v>
      </c>
    </row>
    <row r="46" spans="1:10" x14ac:dyDescent="0.35">
      <c r="A46">
        <v>2020</v>
      </c>
      <c r="B46" t="s">
        <v>47</v>
      </c>
      <c r="C46">
        <v>4</v>
      </c>
      <c r="D46">
        <v>2</v>
      </c>
      <c r="E46">
        <v>1708</v>
      </c>
      <c r="F46">
        <v>82</v>
      </c>
      <c r="G46">
        <v>372</v>
      </c>
      <c r="H46">
        <v>34273</v>
      </c>
      <c r="I46">
        <v>0</v>
      </c>
      <c r="J46">
        <v>0</v>
      </c>
    </row>
    <row r="47" spans="1:10" x14ac:dyDescent="0.35">
      <c r="A47">
        <v>2020</v>
      </c>
      <c r="B47" t="s">
        <v>47</v>
      </c>
      <c r="C47">
        <v>4</v>
      </c>
      <c r="D47">
        <v>2</v>
      </c>
      <c r="E47">
        <v>1516</v>
      </c>
      <c r="F47">
        <v>84</v>
      </c>
      <c r="G47">
        <v>228</v>
      </c>
      <c r="H47">
        <v>36443</v>
      </c>
      <c r="I47">
        <v>0</v>
      </c>
      <c r="J47">
        <v>0</v>
      </c>
    </row>
    <row r="48" spans="1:10" x14ac:dyDescent="0.35">
      <c r="A48">
        <v>2020</v>
      </c>
      <c r="B48" t="s">
        <v>47</v>
      </c>
      <c r="C48">
        <v>4</v>
      </c>
      <c r="D48">
        <v>2</v>
      </c>
      <c r="E48">
        <v>2486</v>
      </c>
      <c r="F48">
        <v>54</v>
      </c>
      <c r="G48">
        <v>224</v>
      </c>
      <c r="H48">
        <v>43745</v>
      </c>
      <c r="I48">
        <v>0</v>
      </c>
      <c r="J48">
        <v>0</v>
      </c>
    </row>
    <row r="49" spans="1:10" x14ac:dyDescent="0.35">
      <c r="A49">
        <v>2020</v>
      </c>
      <c r="B49" t="s">
        <v>47</v>
      </c>
      <c r="C49">
        <v>4</v>
      </c>
      <c r="D49">
        <v>2</v>
      </c>
      <c r="E49">
        <v>2062</v>
      </c>
      <c r="F49">
        <v>74</v>
      </c>
      <c r="G49">
        <v>334</v>
      </c>
      <c r="H49">
        <v>48958</v>
      </c>
      <c r="I49">
        <v>0</v>
      </c>
      <c r="J49">
        <v>0</v>
      </c>
    </row>
    <row r="50" spans="1:10" x14ac:dyDescent="0.35">
      <c r="A50">
        <v>2020</v>
      </c>
      <c r="B50" t="s">
        <v>47</v>
      </c>
      <c r="C50">
        <v>4</v>
      </c>
      <c r="D50">
        <v>3</v>
      </c>
      <c r="E50">
        <v>1772</v>
      </c>
      <c r="F50">
        <v>54</v>
      </c>
      <c r="G50">
        <v>288</v>
      </c>
      <c r="H50">
        <v>58092</v>
      </c>
      <c r="I50">
        <v>0</v>
      </c>
      <c r="J50">
        <v>0</v>
      </c>
    </row>
    <row r="51" spans="1:10" x14ac:dyDescent="0.35">
      <c r="A51">
        <v>2020</v>
      </c>
      <c r="B51" t="s">
        <v>47</v>
      </c>
      <c r="C51">
        <v>4</v>
      </c>
      <c r="D51">
        <v>3</v>
      </c>
      <c r="E51">
        <v>2122</v>
      </c>
      <c r="F51">
        <v>52</v>
      </c>
      <c r="G51">
        <v>516</v>
      </c>
      <c r="H51">
        <v>67134</v>
      </c>
      <c r="I51">
        <v>0</v>
      </c>
      <c r="J51">
        <v>0</v>
      </c>
    </row>
    <row r="52" spans="1:10" x14ac:dyDescent="0.35">
      <c r="A52">
        <v>2020</v>
      </c>
      <c r="B52" t="s">
        <v>47</v>
      </c>
      <c r="C52">
        <v>4</v>
      </c>
      <c r="D52">
        <v>3</v>
      </c>
      <c r="E52">
        <v>1844</v>
      </c>
      <c r="F52">
        <v>76</v>
      </c>
      <c r="G52">
        <v>546</v>
      </c>
      <c r="H52">
        <v>64978</v>
      </c>
      <c r="I52">
        <v>0</v>
      </c>
      <c r="J52">
        <v>0</v>
      </c>
    </row>
    <row r="53" spans="1:10" x14ac:dyDescent="0.35">
      <c r="A53">
        <v>2020</v>
      </c>
      <c r="B53" t="s">
        <v>47</v>
      </c>
      <c r="C53">
        <v>4</v>
      </c>
      <c r="D53">
        <v>3</v>
      </c>
      <c r="E53">
        <v>2742</v>
      </c>
      <c r="F53">
        <v>70</v>
      </c>
      <c r="G53">
        <v>852</v>
      </c>
      <c r="H53">
        <v>68697</v>
      </c>
      <c r="I53">
        <v>0</v>
      </c>
      <c r="J53">
        <v>0</v>
      </c>
    </row>
    <row r="54" spans="1:10" x14ac:dyDescent="0.35">
      <c r="A54">
        <v>2020</v>
      </c>
      <c r="B54" t="s">
        <v>47</v>
      </c>
      <c r="C54">
        <v>4</v>
      </c>
      <c r="D54">
        <v>3</v>
      </c>
      <c r="E54">
        <v>3160</v>
      </c>
      <c r="F54">
        <v>76</v>
      </c>
      <c r="G54">
        <v>776</v>
      </c>
      <c r="H54">
        <v>88950</v>
      </c>
      <c r="I54">
        <v>0</v>
      </c>
      <c r="J54">
        <v>0</v>
      </c>
    </row>
    <row r="55" spans="1:10" x14ac:dyDescent="0.35">
      <c r="A55">
        <v>2020</v>
      </c>
      <c r="B55" t="s">
        <v>47</v>
      </c>
      <c r="C55">
        <v>4</v>
      </c>
      <c r="D55">
        <v>3</v>
      </c>
      <c r="E55">
        <v>2478</v>
      </c>
      <c r="F55">
        <v>66</v>
      </c>
      <c r="G55">
        <v>838</v>
      </c>
      <c r="H55">
        <v>38964</v>
      </c>
      <c r="I55">
        <v>0</v>
      </c>
      <c r="J55">
        <v>0</v>
      </c>
    </row>
    <row r="56" spans="1:10" x14ac:dyDescent="0.35">
      <c r="A56">
        <v>2020</v>
      </c>
      <c r="B56" t="s">
        <v>47</v>
      </c>
      <c r="C56">
        <v>4</v>
      </c>
      <c r="D56">
        <v>3</v>
      </c>
      <c r="E56">
        <v>3074</v>
      </c>
      <c r="F56">
        <v>106</v>
      </c>
      <c r="G56">
        <v>1406</v>
      </c>
      <c r="H56">
        <v>102445</v>
      </c>
      <c r="I56">
        <v>0</v>
      </c>
      <c r="J56">
        <v>0</v>
      </c>
    </row>
    <row r="57" spans="1:10" x14ac:dyDescent="0.35">
      <c r="A57">
        <v>2020</v>
      </c>
      <c r="B57" t="s">
        <v>47</v>
      </c>
      <c r="C57">
        <v>4</v>
      </c>
      <c r="D57">
        <v>4</v>
      </c>
      <c r="E57">
        <v>2584</v>
      </c>
      <c r="F57">
        <v>72</v>
      </c>
      <c r="G57">
        <v>788</v>
      </c>
      <c r="H57">
        <v>84970</v>
      </c>
      <c r="I57">
        <v>0</v>
      </c>
      <c r="J57">
        <v>0</v>
      </c>
    </row>
    <row r="58" spans="1:10" x14ac:dyDescent="0.35">
      <c r="A58">
        <v>2020</v>
      </c>
      <c r="B58" t="s">
        <v>47</v>
      </c>
      <c r="C58">
        <v>4</v>
      </c>
      <c r="D58">
        <v>4</v>
      </c>
      <c r="E58">
        <v>3334</v>
      </c>
      <c r="F58">
        <v>80</v>
      </c>
      <c r="G58">
        <v>1284</v>
      </c>
      <c r="H58">
        <v>88882</v>
      </c>
      <c r="I58">
        <v>0</v>
      </c>
      <c r="J58">
        <v>0</v>
      </c>
    </row>
    <row r="59" spans="1:10" x14ac:dyDescent="0.35">
      <c r="A59">
        <v>2020</v>
      </c>
      <c r="B59" t="s">
        <v>47</v>
      </c>
      <c r="C59">
        <v>4</v>
      </c>
      <c r="D59">
        <v>4</v>
      </c>
      <c r="E59">
        <v>2816</v>
      </c>
      <c r="F59">
        <v>118</v>
      </c>
      <c r="G59">
        <v>968</v>
      </c>
      <c r="H59">
        <v>96577</v>
      </c>
      <c r="I59">
        <v>0</v>
      </c>
      <c r="J59">
        <v>0</v>
      </c>
    </row>
    <row r="60" spans="1:10" x14ac:dyDescent="0.35">
      <c r="A60">
        <v>2020</v>
      </c>
      <c r="B60" t="s">
        <v>47</v>
      </c>
      <c r="C60">
        <v>4</v>
      </c>
      <c r="D60">
        <v>4</v>
      </c>
      <c r="E60">
        <v>3670</v>
      </c>
      <c r="F60">
        <v>88</v>
      </c>
      <c r="G60">
        <v>884</v>
      </c>
      <c r="H60">
        <v>95691</v>
      </c>
      <c r="I60">
        <v>0</v>
      </c>
      <c r="J60">
        <v>0</v>
      </c>
    </row>
    <row r="61" spans="1:10" x14ac:dyDescent="0.35">
      <c r="A61">
        <v>2020</v>
      </c>
      <c r="B61" t="s">
        <v>47</v>
      </c>
      <c r="C61">
        <v>4</v>
      </c>
      <c r="D61">
        <v>4</v>
      </c>
      <c r="E61">
        <v>3214</v>
      </c>
      <c r="F61">
        <v>112</v>
      </c>
      <c r="G61">
        <v>1170</v>
      </c>
      <c r="H61">
        <v>88954</v>
      </c>
      <c r="I61">
        <v>0</v>
      </c>
      <c r="J61">
        <v>0</v>
      </c>
    </row>
    <row r="62" spans="1:10" x14ac:dyDescent="0.35">
      <c r="A62">
        <v>2020</v>
      </c>
      <c r="B62" t="s">
        <v>47</v>
      </c>
      <c r="C62">
        <v>4</v>
      </c>
      <c r="D62">
        <v>4</v>
      </c>
      <c r="E62">
        <v>3136</v>
      </c>
      <c r="F62">
        <v>116</v>
      </c>
      <c r="G62">
        <v>1160</v>
      </c>
      <c r="H62">
        <v>104817</v>
      </c>
      <c r="I62">
        <v>0</v>
      </c>
      <c r="J62">
        <v>0</v>
      </c>
    </row>
    <row r="63" spans="1:10" x14ac:dyDescent="0.35">
      <c r="A63">
        <v>2020</v>
      </c>
      <c r="B63" t="s">
        <v>47</v>
      </c>
      <c r="C63">
        <v>4</v>
      </c>
      <c r="D63">
        <v>4</v>
      </c>
      <c r="E63">
        <v>3804</v>
      </c>
      <c r="F63">
        <v>138</v>
      </c>
      <c r="G63">
        <v>1272</v>
      </c>
      <c r="H63">
        <v>111884</v>
      </c>
      <c r="I63">
        <v>0</v>
      </c>
      <c r="J63">
        <v>0</v>
      </c>
    </row>
    <row r="64" spans="1:10" x14ac:dyDescent="0.35">
      <c r="A64">
        <v>2020</v>
      </c>
      <c r="B64" t="s">
        <v>47</v>
      </c>
      <c r="C64">
        <v>4</v>
      </c>
      <c r="D64">
        <v>5</v>
      </c>
      <c r="E64">
        <v>3410</v>
      </c>
      <c r="F64">
        <v>142</v>
      </c>
      <c r="G64">
        <v>1380</v>
      </c>
      <c r="H64">
        <v>123620</v>
      </c>
      <c r="I64">
        <v>0</v>
      </c>
      <c r="J64">
        <v>0</v>
      </c>
    </row>
    <row r="65" spans="1:10" x14ac:dyDescent="0.35">
      <c r="A65">
        <v>2020</v>
      </c>
      <c r="B65" t="s">
        <v>47</v>
      </c>
      <c r="C65">
        <v>4</v>
      </c>
      <c r="D65">
        <v>5</v>
      </c>
      <c r="E65">
        <v>3604</v>
      </c>
      <c r="F65">
        <v>150</v>
      </c>
      <c r="G65">
        <v>1260</v>
      </c>
      <c r="H65">
        <v>140722</v>
      </c>
      <c r="I65">
        <v>0</v>
      </c>
      <c r="J65">
        <v>0</v>
      </c>
    </row>
    <row r="66" spans="1:10" x14ac:dyDescent="0.35">
      <c r="A66">
        <v>2020</v>
      </c>
      <c r="B66" t="s">
        <v>17</v>
      </c>
      <c r="C66">
        <v>5</v>
      </c>
      <c r="D66">
        <v>1</v>
      </c>
      <c r="E66">
        <v>4792</v>
      </c>
      <c r="F66">
        <v>154</v>
      </c>
      <c r="G66">
        <v>1924</v>
      </c>
      <c r="H66">
        <v>140237</v>
      </c>
      <c r="I66">
        <v>0</v>
      </c>
      <c r="J66">
        <v>0</v>
      </c>
    </row>
    <row r="67" spans="1:10" x14ac:dyDescent="0.35">
      <c r="A67">
        <v>2020</v>
      </c>
      <c r="B67" t="s">
        <v>17</v>
      </c>
      <c r="C67">
        <v>5</v>
      </c>
      <c r="D67">
        <v>1</v>
      </c>
      <c r="E67">
        <v>5128</v>
      </c>
      <c r="F67">
        <v>184</v>
      </c>
      <c r="G67">
        <v>1662</v>
      </c>
      <c r="H67">
        <v>144889</v>
      </c>
      <c r="I67">
        <v>0</v>
      </c>
      <c r="J67">
        <v>0</v>
      </c>
    </row>
    <row r="68" spans="1:10" x14ac:dyDescent="0.35">
      <c r="A68">
        <v>2020</v>
      </c>
      <c r="B68" t="s">
        <v>17</v>
      </c>
      <c r="C68">
        <v>5</v>
      </c>
      <c r="D68">
        <v>1</v>
      </c>
      <c r="E68">
        <v>5904</v>
      </c>
      <c r="F68">
        <v>280</v>
      </c>
      <c r="G68">
        <v>1822</v>
      </c>
      <c r="H68">
        <v>137827</v>
      </c>
      <c r="I68">
        <v>0</v>
      </c>
      <c r="J68">
        <v>0</v>
      </c>
    </row>
    <row r="69" spans="1:10" x14ac:dyDescent="0.35">
      <c r="A69">
        <v>2020</v>
      </c>
      <c r="B69" t="s">
        <v>17</v>
      </c>
      <c r="C69">
        <v>5</v>
      </c>
      <c r="D69">
        <v>1</v>
      </c>
      <c r="E69">
        <v>7312</v>
      </c>
      <c r="F69">
        <v>206</v>
      </c>
      <c r="G69">
        <v>2164</v>
      </c>
      <c r="H69">
        <v>161706</v>
      </c>
      <c r="I69">
        <v>0</v>
      </c>
      <c r="J69">
        <v>0</v>
      </c>
    </row>
    <row r="70" spans="1:10" x14ac:dyDescent="0.35">
      <c r="A70">
        <v>2020</v>
      </c>
      <c r="B70" t="s">
        <v>17</v>
      </c>
      <c r="C70">
        <v>5</v>
      </c>
      <c r="D70">
        <v>1</v>
      </c>
      <c r="E70">
        <v>5942</v>
      </c>
      <c r="F70">
        <v>256</v>
      </c>
      <c r="G70">
        <v>2590</v>
      </c>
      <c r="H70">
        <v>160826</v>
      </c>
      <c r="I70">
        <v>0</v>
      </c>
      <c r="J70">
        <v>0</v>
      </c>
    </row>
    <row r="71" spans="1:10" x14ac:dyDescent="0.35">
      <c r="A71">
        <v>2020</v>
      </c>
      <c r="B71" t="s">
        <v>17</v>
      </c>
      <c r="C71">
        <v>5</v>
      </c>
      <c r="D71">
        <v>1</v>
      </c>
      <c r="E71">
        <v>7204</v>
      </c>
      <c r="F71">
        <v>182</v>
      </c>
      <c r="G71">
        <v>2322</v>
      </c>
      <c r="H71">
        <v>150112</v>
      </c>
      <c r="I71">
        <v>0</v>
      </c>
      <c r="J71">
        <v>0</v>
      </c>
    </row>
    <row r="72" spans="1:10" x14ac:dyDescent="0.35">
      <c r="A72">
        <v>2020</v>
      </c>
      <c r="B72" t="s">
        <v>17</v>
      </c>
      <c r="C72">
        <v>5</v>
      </c>
      <c r="D72">
        <v>1</v>
      </c>
      <c r="E72">
        <v>6688</v>
      </c>
      <c r="F72">
        <v>208</v>
      </c>
      <c r="G72">
        <v>2950</v>
      </c>
      <c r="H72">
        <v>161621</v>
      </c>
      <c r="I72">
        <v>0</v>
      </c>
      <c r="J72">
        <v>0</v>
      </c>
    </row>
    <row r="73" spans="1:10" x14ac:dyDescent="0.35">
      <c r="A73">
        <v>2020</v>
      </c>
      <c r="B73" t="s">
        <v>17</v>
      </c>
      <c r="C73">
        <v>5</v>
      </c>
      <c r="D73">
        <v>2</v>
      </c>
      <c r="E73">
        <v>6678</v>
      </c>
      <c r="F73">
        <v>194</v>
      </c>
      <c r="G73">
        <v>2222</v>
      </c>
      <c r="H73">
        <v>169610</v>
      </c>
      <c r="I73">
        <v>0</v>
      </c>
      <c r="J73">
        <v>0</v>
      </c>
    </row>
    <row r="74" spans="1:10" x14ac:dyDescent="0.35">
      <c r="A74">
        <v>2020</v>
      </c>
      <c r="B74" t="s">
        <v>17</v>
      </c>
      <c r="C74">
        <v>5</v>
      </c>
      <c r="D74">
        <v>2</v>
      </c>
      <c r="E74">
        <v>6350</v>
      </c>
      <c r="F74">
        <v>232</v>
      </c>
      <c r="G74">
        <v>2828</v>
      </c>
      <c r="H74">
        <v>171076</v>
      </c>
      <c r="I74">
        <v>0</v>
      </c>
      <c r="J74">
        <v>0</v>
      </c>
    </row>
    <row r="75" spans="1:10" x14ac:dyDescent="0.35">
      <c r="A75">
        <v>2020</v>
      </c>
      <c r="B75" t="s">
        <v>17</v>
      </c>
      <c r="C75">
        <v>5</v>
      </c>
      <c r="D75">
        <v>2</v>
      </c>
      <c r="E75">
        <v>8622</v>
      </c>
      <c r="F75">
        <v>224</v>
      </c>
      <c r="G75">
        <v>3338</v>
      </c>
      <c r="H75">
        <v>161028</v>
      </c>
      <c r="I75">
        <v>0</v>
      </c>
      <c r="J75">
        <v>0</v>
      </c>
    </row>
    <row r="76" spans="1:10" x14ac:dyDescent="0.35">
      <c r="A76">
        <v>2020</v>
      </c>
      <c r="B76" t="s">
        <v>17</v>
      </c>
      <c r="C76">
        <v>5</v>
      </c>
      <c r="D76">
        <v>2</v>
      </c>
      <c r="E76">
        <v>7184</v>
      </c>
      <c r="F76">
        <v>162</v>
      </c>
      <c r="G76">
        <v>3158</v>
      </c>
      <c r="H76">
        <v>152513</v>
      </c>
      <c r="I76">
        <v>0</v>
      </c>
      <c r="J76">
        <v>0</v>
      </c>
    </row>
    <row r="77" spans="1:10" x14ac:dyDescent="0.35">
      <c r="A77">
        <v>2020</v>
      </c>
      <c r="B77" t="s">
        <v>17</v>
      </c>
      <c r="C77">
        <v>5</v>
      </c>
      <c r="D77">
        <v>2</v>
      </c>
      <c r="E77">
        <v>7124</v>
      </c>
      <c r="F77">
        <v>240</v>
      </c>
      <c r="G77">
        <v>3810</v>
      </c>
      <c r="H77">
        <v>184348</v>
      </c>
      <c r="I77">
        <v>0</v>
      </c>
      <c r="J77">
        <v>0</v>
      </c>
    </row>
    <row r="78" spans="1:10" x14ac:dyDescent="0.35">
      <c r="A78">
        <v>2020</v>
      </c>
      <c r="B78" t="s">
        <v>17</v>
      </c>
      <c r="C78">
        <v>5</v>
      </c>
      <c r="D78">
        <v>2</v>
      </c>
      <c r="E78">
        <v>7452</v>
      </c>
      <c r="F78">
        <v>274</v>
      </c>
      <c r="G78">
        <v>3926</v>
      </c>
      <c r="H78">
        <v>187617</v>
      </c>
      <c r="I78">
        <v>0</v>
      </c>
      <c r="J78">
        <v>0</v>
      </c>
    </row>
    <row r="79" spans="1:10" x14ac:dyDescent="0.35">
      <c r="A79">
        <v>2020</v>
      </c>
      <c r="B79" t="s">
        <v>17</v>
      </c>
      <c r="C79">
        <v>5</v>
      </c>
      <c r="D79">
        <v>2</v>
      </c>
      <c r="E79">
        <v>7982</v>
      </c>
      <c r="F79">
        <v>194</v>
      </c>
      <c r="G79">
        <v>3188</v>
      </c>
      <c r="H79">
        <v>195775</v>
      </c>
      <c r="I79">
        <v>0</v>
      </c>
      <c r="J79">
        <v>0</v>
      </c>
    </row>
    <row r="80" spans="1:10" x14ac:dyDescent="0.35">
      <c r="A80">
        <v>2020</v>
      </c>
      <c r="B80" t="s">
        <v>17</v>
      </c>
      <c r="C80">
        <v>5</v>
      </c>
      <c r="D80">
        <v>3</v>
      </c>
      <c r="E80">
        <v>7616</v>
      </c>
      <c r="F80">
        <v>208</v>
      </c>
      <c r="G80">
        <v>4468</v>
      </c>
      <c r="H80">
        <v>194504</v>
      </c>
      <c r="I80">
        <v>0</v>
      </c>
      <c r="J80">
        <v>0</v>
      </c>
    </row>
    <row r="81" spans="1:10" x14ac:dyDescent="0.35">
      <c r="A81">
        <v>2020</v>
      </c>
      <c r="B81" t="s">
        <v>17</v>
      </c>
      <c r="C81">
        <v>5</v>
      </c>
      <c r="D81">
        <v>3</v>
      </c>
      <c r="E81">
        <v>9588</v>
      </c>
      <c r="F81">
        <v>240</v>
      </c>
      <c r="G81">
        <v>8024</v>
      </c>
      <c r="H81">
        <v>198953</v>
      </c>
      <c r="I81">
        <v>0</v>
      </c>
      <c r="J81">
        <v>0</v>
      </c>
    </row>
    <row r="82" spans="1:10" x14ac:dyDescent="0.35">
      <c r="A82">
        <v>2020</v>
      </c>
      <c r="B82" t="s">
        <v>17</v>
      </c>
      <c r="C82">
        <v>5</v>
      </c>
      <c r="D82">
        <v>3</v>
      </c>
      <c r="E82">
        <v>10098</v>
      </c>
      <c r="F82">
        <v>304</v>
      </c>
      <c r="G82">
        <v>5076</v>
      </c>
      <c r="H82">
        <v>193873</v>
      </c>
      <c r="I82">
        <v>0</v>
      </c>
      <c r="J82">
        <v>0</v>
      </c>
    </row>
    <row r="83" spans="1:10" x14ac:dyDescent="0.35">
      <c r="A83">
        <v>2020</v>
      </c>
      <c r="B83" t="s">
        <v>17</v>
      </c>
      <c r="C83">
        <v>5</v>
      </c>
      <c r="D83">
        <v>3</v>
      </c>
      <c r="E83">
        <v>9256</v>
      </c>
      <c r="F83">
        <v>262</v>
      </c>
      <c r="G83">
        <v>4964</v>
      </c>
      <c r="H83">
        <v>209796</v>
      </c>
      <c r="I83">
        <v>0</v>
      </c>
      <c r="J83">
        <v>0</v>
      </c>
    </row>
    <row r="84" spans="1:10" x14ac:dyDescent="0.35">
      <c r="A84">
        <v>2020</v>
      </c>
      <c r="B84" t="s">
        <v>17</v>
      </c>
      <c r="C84">
        <v>5</v>
      </c>
      <c r="D84">
        <v>3</v>
      </c>
      <c r="E84">
        <v>12308</v>
      </c>
      <c r="F84">
        <v>292</v>
      </c>
      <c r="G84">
        <v>6064</v>
      </c>
      <c r="H84">
        <v>224601</v>
      </c>
      <c r="I84">
        <v>0</v>
      </c>
      <c r="J84">
        <v>0</v>
      </c>
    </row>
    <row r="85" spans="1:10" x14ac:dyDescent="0.35">
      <c r="A85">
        <v>2020</v>
      </c>
      <c r="B85" t="s">
        <v>17</v>
      </c>
      <c r="C85">
        <v>5</v>
      </c>
      <c r="D85">
        <v>3</v>
      </c>
      <c r="E85">
        <v>11440</v>
      </c>
      <c r="F85">
        <v>268</v>
      </c>
      <c r="G85">
        <v>6226</v>
      </c>
      <c r="H85">
        <v>221886</v>
      </c>
      <c r="I85">
        <v>0</v>
      </c>
      <c r="J85">
        <v>0</v>
      </c>
    </row>
    <row r="86" spans="1:10" x14ac:dyDescent="0.35">
      <c r="A86">
        <v>2020</v>
      </c>
      <c r="B86" t="s">
        <v>17</v>
      </c>
      <c r="C86">
        <v>5</v>
      </c>
      <c r="D86">
        <v>3</v>
      </c>
      <c r="E86">
        <v>12046</v>
      </c>
      <c r="F86">
        <v>296</v>
      </c>
      <c r="G86">
        <v>6262</v>
      </c>
      <c r="H86">
        <v>226192</v>
      </c>
      <c r="I86">
        <v>0</v>
      </c>
      <c r="J86">
        <v>0</v>
      </c>
    </row>
    <row r="87" spans="1:10" x14ac:dyDescent="0.35">
      <c r="A87">
        <v>2020</v>
      </c>
      <c r="B87" t="s">
        <v>17</v>
      </c>
      <c r="C87">
        <v>5</v>
      </c>
      <c r="D87">
        <v>4</v>
      </c>
      <c r="E87">
        <v>13072</v>
      </c>
      <c r="F87">
        <v>284</v>
      </c>
      <c r="G87">
        <v>6560</v>
      </c>
      <c r="H87">
        <v>240570</v>
      </c>
      <c r="I87">
        <v>0</v>
      </c>
      <c r="J87">
        <v>0</v>
      </c>
    </row>
    <row r="88" spans="1:10" x14ac:dyDescent="0.35">
      <c r="A88">
        <v>2020</v>
      </c>
      <c r="B88" t="s">
        <v>17</v>
      </c>
      <c r="C88">
        <v>5</v>
      </c>
      <c r="D88">
        <v>4</v>
      </c>
      <c r="E88">
        <v>13330</v>
      </c>
      <c r="F88">
        <v>284</v>
      </c>
      <c r="G88">
        <v>5152</v>
      </c>
      <c r="H88">
        <v>236187</v>
      </c>
      <c r="I88">
        <v>0</v>
      </c>
      <c r="J88">
        <v>0</v>
      </c>
    </row>
    <row r="89" spans="1:10" x14ac:dyDescent="0.35">
      <c r="A89">
        <v>2020</v>
      </c>
      <c r="B89" t="s">
        <v>17</v>
      </c>
      <c r="C89">
        <v>5</v>
      </c>
      <c r="D89">
        <v>4</v>
      </c>
      <c r="E89">
        <v>14222</v>
      </c>
      <c r="F89">
        <v>312</v>
      </c>
      <c r="G89">
        <v>6570</v>
      </c>
      <c r="H89">
        <v>220803</v>
      </c>
      <c r="I89">
        <v>0</v>
      </c>
      <c r="J89">
        <v>0</v>
      </c>
    </row>
    <row r="90" spans="1:10" x14ac:dyDescent="0.35">
      <c r="A90">
        <v>2020</v>
      </c>
      <c r="B90" t="s">
        <v>17</v>
      </c>
      <c r="C90">
        <v>5</v>
      </c>
      <c r="D90">
        <v>4</v>
      </c>
      <c r="E90">
        <v>12828</v>
      </c>
      <c r="F90">
        <v>298</v>
      </c>
      <c r="G90">
        <v>6024</v>
      </c>
      <c r="H90">
        <v>211522</v>
      </c>
      <c r="I90">
        <v>0</v>
      </c>
      <c r="J90">
        <v>0</v>
      </c>
    </row>
    <row r="91" spans="1:10" x14ac:dyDescent="0.35">
      <c r="A91">
        <v>2020</v>
      </c>
      <c r="B91" t="s">
        <v>17</v>
      </c>
      <c r="C91">
        <v>5</v>
      </c>
      <c r="D91">
        <v>4</v>
      </c>
      <c r="E91">
        <v>11814</v>
      </c>
      <c r="F91">
        <v>346</v>
      </c>
      <c r="G91">
        <v>7170</v>
      </c>
      <c r="H91">
        <v>222584</v>
      </c>
      <c r="I91">
        <v>0</v>
      </c>
      <c r="J91">
        <v>0</v>
      </c>
    </row>
    <row r="92" spans="1:10" x14ac:dyDescent="0.35">
      <c r="A92">
        <v>2020</v>
      </c>
      <c r="B92" t="s">
        <v>17</v>
      </c>
      <c r="C92">
        <v>5</v>
      </c>
      <c r="D92">
        <v>4</v>
      </c>
      <c r="E92">
        <v>14492</v>
      </c>
      <c r="F92">
        <v>376</v>
      </c>
      <c r="G92">
        <v>6868</v>
      </c>
      <c r="H92">
        <v>237058</v>
      </c>
      <c r="I92">
        <v>0</v>
      </c>
      <c r="J92">
        <v>0</v>
      </c>
    </row>
    <row r="93" spans="1:10" x14ac:dyDescent="0.35">
      <c r="A93">
        <v>2020</v>
      </c>
      <c r="B93" t="s">
        <v>17</v>
      </c>
      <c r="C93">
        <v>5</v>
      </c>
      <c r="D93">
        <v>4</v>
      </c>
      <c r="E93">
        <v>14508</v>
      </c>
      <c r="F93">
        <v>352</v>
      </c>
      <c r="G93">
        <v>6342</v>
      </c>
      <c r="H93">
        <v>257359</v>
      </c>
      <c r="I93">
        <v>0</v>
      </c>
      <c r="J93">
        <v>0</v>
      </c>
    </row>
    <row r="94" spans="1:10" x14ac:dyDescent="0.35">
      <c r="A94">
        <v>2020</v>
      </c>
      <c r="B94" t="s">
        <v>17</v>
      </c>
      <c r="C94">
        <v>5</v>
      </c>
      <c r="D94">
        <v>5</v>
      </c>
      <c r="E94">
        <v>16276</v>
      </c>
      <c r="F94">
        <v>536</v>
      </c>
      <c r="G94">
        <v>23470</v>
      </c>
      <c r="H94">
        <v>288933</v>
      </c>
      <c r="I94">
        <v>0</v>
      </c>
      <c r="J94">
        <v>0</v>
      </c>
    </row>
    <row r="95" spans="1:10" x14ac:dyDescent="0.35">
      <c r="A95">
        <v>2020</v>
      </c>
      <c r="B95" t="s">
        <v>17</v>
      </c>
      <c r="C95">
        <v>5</v>
      </c>
      <c r="D95">
        <v>5</v>
      </c>
      <c r="E95">
        <v>16728</v>
      </c>
      <c r="F95">
        <v>410</v>
      </c>
      <c r="G95">
        <v>8606</v>
      </c>
      <c r="H95">
        <v>273774</v>
      </c>
      <c r="I95">
        <v>0</v>
      </c>
      <c r="J95">
        <v>0</v>
      </c>
    </row>
    <row r="96" spans="1:10" x14ac:dyDescent="0.35">
      <c r="A96">
        <v>2020</v>
      </c>
      <c r="B96" t="s">
        <v>17</v>
      </c>
      <c r="C96">
        <v>5</v>
      </c>
      <c r="D96">
        <v>5</v>
      </c>
      <c r="E96">
        <v>17578</v>
      </c>
      <c r="F96">
        <v>444</v>
      </c>
      <c r="G96">
        <v>9856</v>
      </c>
      <c r="H96">
        <v>244946</v>
      </c>
      <c r="I96">
        <v>0</v>
      </c>
      <c r="J96">
        <v>0</v>
      </c>
    </row>
    <row r="97" spans="1:10" x14ac:dyDescent="0.35">
      <c r="A97">
        <v>2020</v>
      </c>
      <c r="B97" t="s">
        <v>48</v>
      </c>
      <c r="C97">
        <v>6</v>
      </c>
      <c r="D97">
        <v>1</v>
      </c>
      <c r="E97">
        <v>15448</v>
      </c>
      <c r="F97">
        <v>402</v>
      </c>
      <c r="G97">
        <v>7764</v>
      </c>
      <c r="H97">
        <v>251761</v>
      </c>
      <c r="I97">
        <v>0</v>
      </c>
      <c r="J97">
        <v>0</v>
      </c>
    </row>
    <row r="98" spans="1:10" x14ac:dyDescent="0.35">
      <c r="A98">
        <v>2020</v>
      </c>
      <c r="B98" t="s">
        <v>48</v>
      </c>
      <c r="C98">
        <v>6</v>
      </c>
      <c r="D98">
        <v>1</v>
      </c>
      <c r="E98">
        <v>17624</v>
      </c>
      <c r="F98">
        <v>444</v>
      </c>
      <c r="G98">
        <v>9062</v>
      </c>
      <c r="H98">
        <v>289612</v>
      </c>
      <c r="I98">
        <v>0</v>
      </c>
      <c r="J98">
        <v>0</v>
      </c>
    </row>
    <row r="99" spans="1:10" x14ac:dyDescent="0.35">
      <c r="A99">
        <v>2020</v>
      </c>
      <c r="B99" t="s">
        <v>48</v>
      </c>
      <c r="C99">
        <v>6</v>
      </c>
      <c r="D99">
        <v>1</v>
      </c>
      <c r="E99">
        <v>19376</v>
      </c>
      <c r="F99">
        <v>518</v>
      </c>
      <c r="G99">
        <v>7578</v>
      </c>
      <c r="H99">
        <v>298140</v>
      </c>
      <c r="I99">
        <v>0</v>
      </c>
      <c r="J99">
        <v>0</v>
      </c>
    </row>
    <row r="100" spans="1:10" x14ac:dyDescent="0.35">
      <c r="A100">
        <v>2020</v>
      </c>
      <c r="B100" t="s">
        <v>48</v>
      </c>
      <c r="C100">
        <v>6</v>
      </c>
      <c r="D100">
        <v>1</v>
      </c>
      <c r="E100">
        <v>19694</v>
      </c>
      <c r="F100">
        <v>548</v>
      </c>
      <c r="G100">
        <v>8780</v>
      </c>
      <c r="H100">
        <v>294048</v>
      </c>
      <c r="I100">
        <v>0</v>
      </c>
      <c r="J100">
        <v>0</v>
      </c>
    </row>
    <row r="101" spans="1:10" x14ac:dyDescent="0.35">
      <c r="A101">
        <v>2020</v>
      </c>
      <c r="B101" t="s">
        <v>48</v>
      </c>
      <c r="C101">
        <v>6</v>
      </c>
      <c r="D101">
        <v>1</v>
      </c>
      <c r="E101">
        <v>18944</v>
      </c>
      <c r="F101">
        <v>572</v>
      </c>
      <c r="G101">
        <v>9542</v>
      </c>
      <c r="H101">
        <v>290371</v>
      </c>
      <c r="I101">
        <v>0</v>
      </c>
      <c r="J101">
        <v>0</v>
      </c>
    </row>
    <row r="102" spans="1:10" x14ac:dyDescent="0.35">
      <c r="A102">
        <v>2020</v>
      </c>
      <c r="B102" t="s">
        <v>48</v>
      </c>
      <c r="C102">
        <v>6</v>
      </c>
      <c r="D102">
        <v>1</v>
      </c>
      <c r="E102">
        <v>20816</v>
      </c>
      <c r="F102">
        <v>594</v>
      </c>
      <c r="G102">
        <v>10866</v>
      </c>
      <c r="H102">
        <v>303109</v>
      </c>
      <c r="I102">
        <v>0</v>
      </c>
      <c r="J102">
        <v>0</v>
      </c>
    </row>
    <row r="103" spans="1:10" x14ac:dyDescent="0.35">
      <c r="A103">
        <v>2020</v>
      </c>
      <c r="B103" t="s">
        <v>48</v>
      </c>
      <c r="C103">
        <v>6</v>
      </c>
      <c r="D103">
        <v>1</v>
      </c>
      <c r="E103">
        <v>21764</v>
      </c>
      <c r="F103">
        <v>522</v>
      </c>
      <c r="G103">
        <v>10382</v>
      </c>
      <c r="H103">
        <v>269265</v>
      </c>
      <c r="I103">
        <v>0</v>
      </c>
      <c r="J103">
        <v>0</v>
      </c>
    </row>
    <row r="104" spans="1:10" x14ac:dyDescent="0.35">
      <c r="A104">
        <v>2020</v>
      </c>
      <c r="B104" t="s">
        <v>48</v>
      </c>
      <c r="C104">
        <v>6</v>
      </c>
      <c r="D104">
        <v>2</v>
      </c>
      <c r="E104">
        <v>17072</v>
      </c>
      <c r="F104">
        <v>542</v>
      </c>
      <c r="G104">
        <v>10342</v>
      </c>
      <c r="H104">
        <v>294113</v>
      </c>
      <c r="I104">
        <v>0</v>
      </c>
      <c r="J104">
        <v>0</v>
      </c>
    </row>
    <row r="105" spans="1:10" x14ac:dyDescent="0.35">
      <c r="A105">
        <v>2020</v>
      </c>
      <c r="B105" t="s">
        <v>48</v>
      </c>
      <c r="C105">
        <v>6</v>
      </c>
      <c r="D105">
        <v>2</v>
      </c>
      <c r="E105">
        <v>19962</v>
      </c>
      <c r="F105">
        <v>544</v>
      </c>
      <c r="G105">
        <v>11268</v>
      </c>
      <c r="H105">
        <v>305461</v>
      </c>
      <c r="I105">
        <v>0</v>
      </c>
      <c r="J105">
        <v>0</v>
      </c>
    </row>
    <row r="106" spans="1:10" x14ac:dyDescent="0.35">
      <c r="A106">
        <v>2020</v>
      </c>
      <c r="B106" t="s">
        <v>48</v>
      </c>
      <c r="C106">
        <v>6</v>
      </c>
      <c r="D106">
        <v>2</v>
      </c>
      <c r="E106">
        <v>22312</v>
      </c>
      <c r="F106">
        <v>716</v>
      </c>
      <c r="G106">
        <v>12550</v>
      </c>
      <c r="H106">
        <v>305473</v>
      </c>
      <c r="I106">
        <v>0</v>
      </c>
      <c r="J106">
        <v>0</v>
      </c>
    </row>
    <row r="107" spans="1:10" x14ac:dyDescent="0.35">
      <c r="A107">
        <v>2020</v>
      </c>
      <c r="B107" t="s">
        <v>48</v>
      </c>
      <c r="C107">
        <v>6</v>
      </c>
      <c r="D107">
        <v>2</v>
      </c>
      <c r="E107">
        <v>22270</v>
      </c>
      <c r="F107">
        <v>788</v>
      </c>
      <c r="G107">
        <v>12088</v>
      </c>
      <c r="H107">
        <v>319844</v>
      </c>
      <c r="I107">
        <v>0</v>
      </c>
      <c r="J107">
        <v>0</v>
      </c>
    </row>
    <row r="108" spans="1:10" x14ac:dyDescent="0.35">
      <c r="A108">
        <v>2020</v>
      </c>
      <c r="B108" t="s">
        <v>48</v>
      </c>
      <c r="C108">
        <v>6</v>
      </c>
      <c r="D108">
        <v>2</v>
      </c>
      <c r="E108">
        <v>22612</v>
      </c>
      <c r="F108">
        <v>776</v>
      </c>
      <c r="G108">
        <v>14526</v>
      </c>
      <c r="H108">
        <v>304876</v>
      </c>
      <c r="I108">
        <v>0</v>
      </c>
      <c r="J108">
        <v>0</v>
      </c>
    </row>
    <row r="109" spans="1:10" x14ac:dyDescent="0.35">
      <c r="A109">
        <v>2020</v>
      </c>
      <c r="B109" t="s">
        <v>48</v>
      </c>
      <c r="C109">
        <v>6</v>
      </c>
      <c r="D109">
        <v>2</v>
      </c>
      <c r="E109">
        <v>24078</v>
      </c>
      <c r="F109">
        <v>618</v>
      </c>
      <c r="G109">
        <v>16182</v>
      </c>
      <c r="H109">
        <v>315247</v>
      </c>
      <c r="I109">
        <v>0</v>
      </c>
      <c r="J109">
        <v>0</v>
      </c>
    </row>
    <row r="110" spans="1:10" x14ac:dyDescent="0.35">
      <c r="A110">
        <v>2020</v>
      </c>
      <c r="B110" t="s">
        <v>48</v>
      </c>
      <c r="C110">
        <v>6</v>
      </c>
      <c r="D110">
        <v>2</v>
      </c>
      <c r="E110">
        <v>22808</v>
      </c>
      <c r="F110">
        <v>648</v>
      </c>
      <c r="G110">
        <v>14716</v>
      </c>
      <c r="H110">
        <v>284207</v>
      </c>
      <c r="I110">
        <v>0</v>
      </c>
      <c r="J110">
        <v>0</v>
      </c>
    </row>
    <row r="111" spans="1:10" x14ac:dyDescent="0.35">
      <c r="A111">
        <v>2020</v>
      </c>
      <c r="B111" t="s">
        <v>48</v>
      </c>
      <c r="C111">
        <v>6</v>
      </c>
      <c r="D111">
        <v>3</v>
      </c>
      <c r="E111">
        <v>20064</v>
      </c>
      <c r="F111">
        <v>792</v>
      </c>
      <c r="G111">
        <v>21280</v>
      </c>
      <c r="H111">
        <v>305455</v>
      </c>
      <c r="I111">
        <v>0</v>
      </c>
      <c r="J111">
        <v>0</v>
      </c>
    </row>
    <row r="112" spans="1:10" x14ac:dyDescent="0.35">
      <c r="A112">
        <v>2020</v>
      </c>
      <c r="B112" t="s">
        <v>48</v>
      </c>
      <c r="C112">
        <v>6</v>
      </c>
      <c r="D112">
        <v>3</v>
      </c>
      <c r="E112">
        <v>22170</v>
      </c>
      <c r="F112">
        <v>4008</v>
      </c>
      <c r="G112">
        <v>14452</v>
      </c>
      <c r="H112">
        <v>350974</v>
      </c>
      <c r="I112">
        <v>0</v>
      </c>
      <c r="J112">
        <v>0</v>
      </c>
    </row>
    <row r="113" spans="1:10" x14ac:dyDescent="0.35">
      <c r="A113">
        <v>2020</v>
      </c>
      <c r="B113" t="s">
        <v>48</v>
      </c>
      <c r="C113">
        <v>6</v>
      </c>
      <c r="D113">
        <v>3</v>
      </c>
      <c r="E113">
        <v>26216</v>
      </c>
      <c r="F113">
        <v>682</v>
      </c>
      <c r="G113">
        <v>13780</v>
      </c>
      <c r="H113">
        <v>337447</v>
      </c>
      <c r="I113">
        <v>0</v>
      </c>
      <c r="J113">
        <v>0</v>
      </c>
    </row>
    <row r="114" spans="1:10" x14ac:dyDescent="0.35">
      <c r="A114">
        <v>2020</v>
      </c>
      <c r="B114" t="s">
        <v>48</v>
      </c>
      <c r="C114">
        <v>6</v>
      </c>
      <c r="D114">
        <v>3</v>
      </c>
      <c r="E114">
        <v>27658</v>
      </c>
      <c r="F114">
        <v>686</v>
      </c>
      <c r="G114">
        <v>21482</v>
      </c>
      <c r="H114">
        <v>390435</v>
      </c>
      <c r="I114">
        <v>0</v>
      </c>
      <c r="J114">
        <v>0</v>
      </c>
    </row>
    <row r="115" spans="1:10" x14ac:dyDescent="0.35">
      <c r="A115">
        <v>2020</v>
      </c>
      <c r="B115" t="s">
        <v>48</v>
      </c>
      <c r="C115">
        <v>6</v>
      </c>
      <c r="D115">
        <v>3</v>
      </c>
      <c r="E115">
        <v>29480</v>
      </c>
      <c r="F115">
        <v>728</v>
      </c>
      <c r="G115">
        <v>18058</v>
      </c>
      <c r="H115">
        <v>399777</v>
      </c>
      <c r="I115">
        <v>0</v>
      </c>
      <c r="J115">
        <v>0</v>
      </c>
    </row>
    <row r="116" spans="1:10" x14ac:dyDescent="0.35">
      <c r="A116">
        <v>2020</v>
      </c>
      <c r="B116" t="s">
        <v>48</v>
      </c>
      <c r="C116">
        <v>6</v>
      </c>
      <c r="D116">
        <v>3</v>
      </c>
      <c r="E116">
        <v>31836</v>
      </c>
      <c r="F116">
        <v>616</v>
      </c>
      <c r="G116">
        <v>27948</v>
      </c>
      <c r="H116">
        <v>408571</v>
      </c>
      <c r="I116">
        <v>0</v>
      </c>
      <c r="J116">
        <v>0</v>
      </c>
    </row>
    <row r="117" spans="1:10" x14ac:dyDescent="0.35">
      <c r="A117">
        <v>2020</v>
      </c>
      <c r="B117" t="s">
        <v>48</v>
      </c>
      <c r="C117">
        <v>6</v>
      </c>
      <c r="D117">
        <v>3</v>
      </c>
      <c r="E117">
        <v>30302</v>
      </c>
      <c r="F117">
        <v>852</v>
      </c>
      <c r="G117">
        <v>18150</v>
      </c>
      <c r="H117">
        <v>372622</v>
      </c>
      <c r="I117">
        <v>0</v>
      </c>
      <c r="J117">
        <v>0</v>
      </c>
    </row>
    <row r="118" spans="1:10" x14ac:dyDescent="0.35">
      <c r="A118">
        <v>2020</v>
      </c>
      <c r="B118" t="s">
        <v>48</v>
      </c>
      <c r="C118">
        <v>6</v>
      </c>
      <c r="D118">
        <v>4</v>
      </c>
      <c r="E118">
        <v>27120</v>
      </c>
      <c r="F118">
        <v>624</v>
      </c>
      <c r="G118">
        <v>21758</v>
      </c>
      <c r="H118">
        <v>373027</v>
      </c>
      <c r="I118">
        <v>0</v>
      </c>
      <c r="J118">
        <v>0</v>
      </c>
    </row>
    <row r="119" spans="1:10" x14ac:dyDescent="0.35">
      <c r="A119">
        <v>2020</v>
      </c>
      <c r="B119" t="s">
        <v>48</v>
      </c>
      <c r="C119">
        <v>6</v>
      </c>
      <c r="D119">
        <v>4</v>
      </c>
      <c r="E119">
        <v>31312</v>
      </c>
      <c r="F119">
        <v>936</v>
      </c>
      <c r="G119">
        <v>20924</v>
      </c>
      <c r="H119">
        <v>431350</v>
      </c>
      <c r="I119">
        <v>0</v>
      </c>
      <c r="J119">
        <v>0</v>
      </c>
    </row>
    <row r="120" spans="1:10" x14ac:dyDescent="0.35">
      <c r="A120">
        <v>2020</v>
      </c>
      <c r="B120" t="s">
        <v>48</v>
      </c>
      <c r="C120">
        <v>6</v>
      </c>
      <c r="D120">
        <v>4</v>
      </c>
      <c r="E120">
        <v>33736</v>
      </c>
      <c r="F120">
        <v>848</v>
      </c>
      <c r="G120">
        <v>26178</v>
      </c>
      <c r="H120">
        <v>449549</v>
      </c>
      <c r="I120">
        <v>0</v>
      </c>
      <c r="J120">
        <v>0</v>
      </c>
    </row>
    <row r="121" spans="1:10" x14ac:dyDescent="0.35">
      <c r="A121">
        <v>2020</v>
      </c>
      <c r="B121" t="s">
        <v>48</v>
      </c>
      <c r="C121">
        <v>6</v>
      </c>
      <c r="D121">
        <v>4</v>
      </c>
      <c r="E121">
        <v>36410</v>
      </c>
      <c r="F121">
        <v>802</v>
      </c>
      <c r="G121">
        <v>27966</v>
      </c>
      <c r="H121">
        <v>454114</v>
      </c>
      <c r="I121">
        <v>0</v>
      </c>
      <c r="J121">
        <v>0</v>
      </c>
    </row>
    <row r="122" spans="1:10" x14ac:dyDescent="0.35">
      <c r="A122">
        <v>2020</v>
      </c>
      <c r="B122" t="s">
        <v>48</v>
      </c>
      <c r="C122">
        <v>6</v>
      </c>
      <c r="D122">
        <v>4</v>
      </c>
      <c r="E122">
        <v>36510</v>
      </c>
      <c r="F122">
        <v>762</v>
      </c>
      <c r="G122">
        <v>20492</v>
      </c>
      <c r="H122">
        <v>461469</v>
      </c>
      <c r="I122">
        <v>0</v>
      </c>
      <c r="J122">
        <v>0</v>
      </c>
    </row>
    <row r="123" spans="1:10" x14ac:dyDescent="0.35">
      <c r="A123">
        <v>2020</v>
      </c>
      <c r="B123" t="s">
        <v>48</v>
      </c>
      <c r="C123">
        <v>6</v>
      </c>
      <c r="D123">
        <v>4</v>
      </c>
      <c r="E123">
        <v>40284</v>
      </c>
      <c r="F123">
        <v>828</v>
      </c>
      <c r="G123">
        <v>28458</v>
      </c>
      <c r="H123">
        <v>485808</v>
      </c>
      <c r="I123">
        <v>0</v>
      </c>
      <c r="J123">
        <v>0</v>
      </c>
    </row>
    <row r="124" spans="1:10" x14ac:dyDescent="0.35">
      <c r="A124">
        <v>2020</v>
      </c>
      <c r="B124" t="s">
        <v>48</v>
      </c>
      <c r="C124">
        <v>6</v>
      </c>
      <c r="D124">
        <v>4</v>
      </c>
      <c r="E124">
        <v>39220</v>
      </c>
      <c r="F124">
        <v>768</v>
      </c>
      <c r="G124">
        <v>23262</v>
      </c>
      <c r="H124">
        <v>413102</v>
      </c>
      <c r="I124">
        <v>0</v>
      </c>
      <c r="J124">
        <v>0</v>
      </c>
    </row>
    <row r="125" spans="1:10" x14ac:dyDescent="0.35">
      <c r="A125">
        <v>2020</v>
      </c>
      <c r="B125" t="s">
        <v>48</v>
      </c>
      <c r="C125">
        <v>6</v>
      </c>
      <c r="D125">
        <v>5</v>
      </c>
      <c r="E125">
        <v>36678</v>
      </c>
      <c r="F125">
        <v>834</v>
      </c>
      <c r="G125">
        <v>26994</v>
      </c>
      <c r="H125">
        <v>437042</v>
      </c>
      <c r="I125">
        <v>0</v>
      </c>
      <c r="J125">
        <v>0</v>
      </c>
    </row>
    <row r="126" spans="1:10" x14ac:dyDescent="0.35">
      <c r="A126">
        <v>2020</v>
      </c>
      <c r="B126" t="s">
        <v>48</v>
      </c>
      <c r="C126">
        <v>6</v>
      </c>
      <c r="D126">
        <v>5</v>
      </c>
      <c r="E126">
        <v>36510</v>
      </c>
      <c r="F126">
        <v>1012</v>
      </c>
      <c r="G126">
        <v>25130</v>
      </c>
      <c r="H126">
        <v>457736</v>
      </c>
      <c r="I126">
        <v>0</v>
      </c>
      <c r="J126">
        <v>0</v>
      </c>
    </row>
    <row r="127" spans="1:10" x14ac:dyDescent="0.35">
      <c r="A127">
        <v>2020</v>
      </c>
      <c r="B127" t="s">
        <v>49</v>
      </c>
      <c r="C127">
        <v>7</v>
      </c>
      <c r="D127">
        <v>1</v>
      </c>
      <c r="E127">
        <v>38860</v>
      </c>
      <c r="F127">
        <v>876</v>
      </c>
      <c r="G127">
        <v>24128</v>
      </c>
      <c r="H127">
        <v>487906</v>
      </c>
      <c r="I127">
        <v>0</v>
      </c>
      <c r="J127">
        <v>0</v>
      </c>
    </row>
    <row r="128" spans="1:10" x14ac:dyDescent="0.35">
      <c r="A128">
        <v>2020</v>
      </c>
      <c r="B128" t="s">
        <v>49</v>
      </c>
      <c r="C128">
        <v>7</v>
      </c>
      <c r="D128">
        <v>1</v>
      </c>
      <c r="E128">
        <v>43894</v>
      </c>
      <c r="F128">
        <v>756</v>
      </c>
      <c r="G128">
        <v>39998</v>
      </c>
      <c r="H128">
        <v>494984</v>
      </c>
      <c r="I128">
        <v>0</v>
      </c>
      <c r="J128">
        <v>0</v>
      </c>
    </row>
    <row r="129" spans="1:10" x14ac:dyDescent="0.35">
      <c r="A129">
        <v>2020</v>
      </c>
      <c r="B129" t="s">
        <v>49</v>
      </c>
      <c r="C129">
        <v>7</v>
      </c>
      <c r="D129">
        <v>1</v>
      </c>
      <c r="E129">
        <v>45436</v>
      </c>
      <c r="F129">
        <v>888</v>
      </c>
      <c r="G129">
        <v>28834</v>
      </c>
      <c r="H129">
        <v>547244</v>
      </c>
      <c r="I129">
        <v>0</v>
      </c>
      <c r="J129">
        <v>0</v>
      </c>
    </row>
    <row r="130" spans="1:10" x14ac:dyDescent="0.35">
      <c r="A130">
        <v>2020</v>
      </c>
      <c r="B130" t="s">
        <v>49</v>
      </c>
      <c r="C130">
        <v>7</v>
      </c>
      <c r="D130">
        <v>1</v>
      </c>
      <c r="E130">
        <v>48036</v>
      </c>
      <c r="F130">
        <v>1222</v>
      </c>
      <c r="G130">
        <v>29492</v>
      </c>
      <c r="H130">
        <v>535948</v>
      </c>
      <c r="I130">
        <v>0</v>
      </c>
      <c r="J130">
        <v>0</v>
      </c>
    </row>
    <row r="131" spans="1:10" x14ac:dyDescent="0.35">
      <c r="A131">
        <v>2020</v>
      </c>
      <c r="B131" t="s">
        <v>49</v>
      </c>
      <c r="C131">
        <v>7</v>
      </c>
      <c r="D131">
        <v>1</v>
      </c>
      <c r="E131">
        <v>47884</v>
      </c>
      <c r="F131">
        <v>842</v>
      </c>
      <c r="G131">
        <v>31658</v>
      </c>
      <c r="H131">
        <v>478500</v>
      </c>
      <c r="I131">
        <v>0</v>
      </c>
      <c r="J131">
        <v>0</v>
      </c>
    </row>
    <row r="132" spans="1:10" x14ac:dyDescent="0.35">
      <c r="A132">
        <v>2020</v>
      </c>
      <c r="B132" t="s">
        <v>49</v>
      </c>
      <c r="C132">
        <v>7</v>
      </c>
      <c r="D132">
        <v>1</v>
      </c>
      <c r="E132">
        <v>45000</v>
      </c>
      <c r="F132">
        <v>946</v>
      </c>
      <c r="G132">
        <v>30630</v>
      </c>
      <c r="H132">
        <v>485587</v>
      </c>
      <c r="I132">
        <v>0</v>
      </c>
      <c r="J132">
        <v>0</v>
      </c>
    </row>
    <row r="133" spans="1:10" x14ac:dyDescent="0.35">
      <c r="A133">
        <v>2020</v>
      </c>
      <c r="B133" t="s">
        <v>49</v>
      </c>
      <c r="C133">
        <v>7</v>
      </c>
      <c r="D133">
        <v>1</v>
      </c>
      <c r="E133">
        <v>46296</v>
      </c>
      <c r="F133">
        <v>958</v>
      </c>
      <c r="G133">
        <v>33676</v>
      </c>
      <c r="H133">
        <v>543933</v>
      </c>
      <c r="I133">
        <v>0</v>
      </c>
      <c r="J133">
        <v>0</v>
      </c>
    </row>
    <row r="134" spans="1:10" x14ac:dyDescent="0.35">
      <c r="A134">
        <v>2020</v>
      </c>
      <c r="B134" t="s">
        <v>49</v>
      </c>
      <c r="C134">
        <v>7</v>
      </c>
      <c r="D134">
        <v>2</v>
      </c>
      <c r="E134">
        <v>51122</v>
      </c>
      <c r="F134">
        <v>984</v>
      </c>
      <c r="G134">
        <v>39016</v>
      </c>
      <c r="H134">
        <v>580832</v>
      </c>
      <c r="I134">
        <v>0</v>
      </c>
      <c r="J134">
        <v>0</v>
      </c>
    </row>
    <row r="135" spans="1:10" x14ac:dyDescent="0.35">
      <c r="A135">
        <v>2020</v>
      </c>
      <c r="B135" t="s">
        <v>49</v>
      </c>
      <c r="C135">
        <v>7</v>
      </c>
      <c r="D135">
        <v>2</v>
      </c>
      <c r="E135">
        <v>51580</v>
      </c>
      <c r="F135">
        <v>958</v>
      </c>
      <c r="G135">
        <v>38816</v>
      </c>
      <c r="H135">
        <v>608224</v>
      </c>
      <c r="I135">
        <v>0</v>
      </c>
      <c r="J135">
        <v>0</v>
      </c>
    </row>
    <row r="136" spans="1:10" x14ac:dyDescent="0.35">
      <c r="A136">
        <v>2020</v>
      </c>
      <c r="B136" t="s">
        <v>49</v>
      </c>
      <c r="C136">
        <v>7</v>
      </c>
      <c r="D136">
        <v>2</v>
      </c>
      <c r="E136">
        <v>55498</v>
      </c>
      <c r="F136">
        <v>1040</v>
      </c>
      <c r="G136">
        <v>40578</v>
      </c>
      <c r="H136">
        <v>607896</v>
      </c>
      <c r="I136">
        <v>0</v>
      </c>
      <c r="J136">
        <v>0</v>
      </c>
    </row>
    <row r="137" spans="1:10" x14ac:dyDescent="0.35">
      <c r="A137">
        <v>2020</v>
      </c>
      <c r="B137" t="s">
        <v>49</v>
      </c>
      <c r="C137">
        <v>7</v>
      </c>
      <c r="D137">
        <v>2</v>
      </c>
      <c r="E137">
        <v>55508</v>
      </c>
      <c r="F137">
        <v>1082</v>
      </c>
      <c r="G137">
        <v>39962</v>
      </c>
      <c r="H137">
        <v>617606</v>
      </c>
      <c r="I137">
        <v>0</v>
      </c>
      <c r="J137">
        <v>0</v>
      </c>
    </row>
    <row r="138" spans="1:10" x14ac:dyDescent="0.35">
      <c r="A138">
        <v>2020</v>
      </c>
      <c r="B138" t="s">
        <v>49</v>
      </c>
      <c r="C138">
        <v>7</v>
      </c>
      <c r="D138">
        <v>2</v>
      </c>
      <c r="E138">
        <v>58212</v>
      </c>
      <c r="F138">
        <v>994</v>
      </c>
      <c r="G138">
        <v>36396</v>
      </c>
      <c r="H138">
        <v>541254</v>
      </c>
      <c r="I138">
        <v>0</v>
      </c>
      <c r="J138">
        <v>0</v>
      </c>
    </row>
    <row r="139" spans="1:10" x14ac:dyDescent="0.35">
      <c r="A139">
        <v>2020</v>
      </c>
      <c r="B139" t="s">
        <v>49</v>
      </c>
      <c r="C139">
        <v>7</v>
      </c>
      <c r="D139">
        <v>2</v>
      </c>
      <c r="E139">
        <v>56356</v>
      </c>
      <c r="F139">
        <v>1082</v>
      </c>
      <c r="G139">
        <v>35366</v>
      </c>
      <c r="H139">
        <v>531686</v>
      </c>
      <c r="I139">
        <v>0</v>
      </c>
      <c r="J139">
        <v>0</v>
      </c>
    </row>
    <row r="140" spans="1:10" x14ac:dyDescent="0.35">
      <c r="A140">
        <v>2020</v>
      </c>
      <c r="B140" t="s">
        <v>49</v>
      </c>
      <c r="C140">
        <v>7</v>
      </c>
      <c r="D140">
        <v>2</v>
      </c>
      <c r="E140">
        <v>59834</v>
      </c>
      <c r="F140">
        <v>1164</v>
      </c>
      <c r="G140">
        <v>41952</v>
      </c>
      <c r="H140">
        <v>666316</v>
      </c>
      <c r="I140">
        <v>0</v>
      </c>
      <c r="J140">
        <v>0</v>
      </c>
    </row>
    <row r="141" spans="1:10" x14ac:dyDescent="0.35">
      <c r="A141">
        <v>2020</v>
      </c>
      <c r="B141" t="s">
        <v>49</v>
      </c>
      <c r="C141">
        <v>7</v>
      </c>
      <c r="D141">
        <v>3</v>
      </c>
      <c r="E141">
        <v>65214</v>
      </c>
      <c r="F141">
        <v>1228</v>
      </c>
      <c r="G141">
        <v>41292</v>
      </c>
      <c r="H141">
        <v>704455</v>
      </c>
      <c r="I141">
        <v>0</v>
      </c>
      <c r="J141">
        <v>0</v>
      </c>
    </row>
    <row r="142" spans="1:10" x14ac:dyDescent="0.35">
      <c r="A142">
        <v>2020</v>
      </c>
      <c r="B142" t="s">
        <v>49</v>
      </c>
      <c r="C142">
        <v>7</v>
      </c>
      <c r="D142">
        <v>3</v>
      </c>
      <c r="E142">
        <v>70936</v>
      </c>
      <c r="F142">
        <v>1360</v>
      </c>
      <c r="G142">
        <v>45734</v>
      </c>
      <c r="H142">
        <v>714401</v>
      </c>
      <c r="I142">
        <v>0</v>
      </c>
      <c r="J142">
        <v>0</v>
      </c>
    </row>
    <row r="143" spans="1:10" x14ac:dyDescent="0.35">
      <c r="A143">
        <v>2020</v>
      </c>
      <c r="B143" t="s">
        <v>49</v>
      </c>
      <c r="C143">
        <v>7</v>
      </c>
      <c r="D143">
        <v>3</v>
      </c>
      <c r="E143">
        <v>69648</v>
      </c>
      <c r="F143">
        <v>1352</v>
      </c>
      <c r="G143">
        <v>34972</v>
      </c>
      <c r="H143">
        <v>759439</v>
      </c>
      <c r="I143">
        <v>0</v>
      </c>
      <c r="J143">
        <v>0</v>
      </c>
    </row>
    <row r="144" spans="1:10" x14ac:dyDescent="0.35">
      <c r="A144">
        <v>2020</v>
      </c>
      <c r="B144" t="s">
        <v>49</v>
      </c>
      <c r="C144">
        <v>7</v>
      </c>
      <c r="D144">
        <v>3</v>
      </c>
      <c r="E144">
        <v>74822</v>
      </c>
      <c r="F144">
        <v>1086</v>
      </c>
      <c r="G144">
        <v>47164</v>
      </c>
      <c r="H144">
        <v>778553</v>
      </c>
      <c r="I144">
        <v>0</v>
      </c>
      <c r="J144">
        <v>0</v>
      </c>
    </row>
    <row r="145" spans="1:10" x14ac:dyDescent="0.35">
      <c r="A145">
        <v>2020</v>
      </c>
      <c r="B145" t="s">
        <v>49</v>
      </c>
      <c r="C145">
        <v>7</v>
      </c>
      <c r="D145">
        <v>3</v>
      </c>
      <c r="E145">
        <v>80470</v>
      </c>
      <c r="F145">
        <v>1350</v>
      </c>
      <c r="G145">
        <v>45460</v>
      </c>
      <c r="H145">
        <v>654566</v>
      </c>
      <c r="I145">
        <v>0</v>
      </c>
      <c r="J145">
        <v>0</v>
      </c>
    </row>
    <row r="146" spans="1:10" x14ac:dyDescent="0.35">
      <c r="A146">
        <v>2020</v>
      </c>
      <c r="B146" t="s">
        <v>49</v>
      </c>
      <c r="C146">
        <v>7</v>
      </c>
      <c r="D146">
        <v>3</v>
      </c>
      <c r="E146">
        <v>73612</v>
      </c>
      <c r="F146">
        <v>1192</v>
      </c>
      <c r="G146">
        <v>48606</v>
      </c>
      <c r="H146">
        <v>708451</v>
      </c>
      <c r="I146">
        <v>0</v>
      </c>
      <c r="J146">
        <v>0</v>
      </c>
    </row>
    <row r="147" spans="1:10" x14ac:dyDescent="0.35">
      <c r="A147">
        <v>2020</v>
      </c>
      <c r="B147" t="s">
        <v>49</v>
      </c>
      <c r="C147">
        <v>7</v>
      </c>
      <c r="D147">
        <v>3</v>
      </c>
      <c r="E147">
        <v>78340</v>
      </c>
      <c r="F147">
        <v>1342</v>
      </c>
      <c r="G147">
        <v>55178</v>
      </c>
      <c r="H147">
        <v>768496</v>
      </c>
      <c r="I147">
        <v>0</v>
      </c>
      <c r="J147">
        <v>0</v>
      </c>
    </row>
    <row r="148" spans="1:10" x14ac:dyDescent="0.35">
      <c r="A148">
        <v>2020</v>
      </c>
      <c r="B148" t="s">
        <v>49</v>
      </c>
      <c r="C148">
        <v>7</v>
      </c>
      <c r="D148">
        <v>4</v>
      </c>
      <c r="E148">
        <v>91202</v>
      </c>
      <c r="F148">
        <v>2260</v>
      </c>
      <c r="G148">
        <v>63750</v>
      </c>
      <c r="H148">
        <v>806412</v>
      </c>
      <c r="I148">
        <v>0</v>
      </c>
      <c r="J148">
        <v>0</v>
      </c>
    </row>
    <row r="149" spans="1:10" x14ac:dyDescent="0.35">
      <c r="A149">
        <v>2020</v>
      </c>
      <c r="B149" t="s">
        <v>49</v>
      </c>
      <c r="C149">
        <v>7</v>
      </c>
      <c r="D149">
        <v>4</v>
      </c>
      <c r="E149">
        <v>96886</v>
      </c>
      <c r="F149">
        <v>1510</v>
      </c>
      <c r="G149">
        <v>66652</v>
      </c>
      <c r="H149">
        <v>846826</v>
      </c>
      <c r="I149">
        <v>0</v>
      </c>
      <c r="J149">
        <v>0</v>
      </c>
    </row>
    <row r="150" spans="1:10" x14ac:dyDescent="0.35">
      <c r="A150">
        <v>2020</v>
      </c>
      <c r="B150" t="s">
        <v>49</v>
      </c>
      <c r="C150">
        <v>7</v>
      </c>
      <c r="D150">
        <v>4</v>
      </c>
      <c r="E150">
        <v>97776</v>
      </c>
      <c r="F150">
        <v>1526</v>
      </c>
      <c r="G150">
        <v>65028</v>
      </c>
      <c r="H150">
        <v>863677</v>
      </c>
      <c r="I150">
        <v>0</v>
      </c>
      <c r="J150">
        <v>0</v>
      </c>
    </row>
    <row r="151" spans="1:10" x14ac:dyDescent="0.35">
      <c r="A151">
        <v>2020</v>
      </c>
      <c r="B151" t="s">
        <v>49</v>
      </c>
      <c r="C151">
        <v>7</v>
      </c>
      <c r="D151">
        <v>4</v>
      </c>
      <c r="E151">
        <v>100144</v>
      </c>
      <c r="F151">
        <v>1406</v>
      </c>
      <c r="G151">
        <v>74250</v>
      </c>
      <c r="H151">
        <v>955520</v>
      </c>
      <c r="I151">
        <v>0</v>
      </c>
      <c r="J151">
        <v>0</v>
      </c>
    </row>
    <row r="152" spans="1:10" x14ac:dyDescent="0.35">
      <c r="A152">
        <v>2020</v>
      </c>
      <c r="B152" t="s">
        <v>49</v>
      </c>
      <c r="C152">
        <v>7</v>
      </c>
      <c r="D152">
        <v>4</v>
      </c>
      <c r="E152">
        <v>97864</v>
      </c>
      <c r="F152">
        <v>1408</v>
      </c>
      <c r="G152">
        <v>63024</v>
      </c>
      <c r="H152">
        <v>1001447</v>
      </c>
      <c r="I152">
        <v>0</v>
      </c>
      <c r="J152">
        <v>0</v>
      </c>
    </row>
    <row r="153" spans="1:10" x14ac:dyDescent="0.35">
      <c r="A153">
        <v>2020</v>
      </c>
      <c r="B153" t="s">
        <v>49</v>
      </c>
      <c r="C153">
        <v>7</v>
      </c>
      <c r="D153">
        <v>4</v>
      </c>
      <c r="E153">
        <v>92968</v>
      </c>
      <c r="F153">
        <v>1284</v>
      </c>
      <c r="G153">
        <v>68708</v>
      </c>
      <c r="H153">
        <v>1023452</v>
      </c>
      <c r="I153">
        <v>0</v>
      </c>
      <c r="J153">
        <v>0</v>
      </c>
    </row>
    <row r="154" spans="1:10" x14ac:dyDescent="0.35">
      <c r="A154">
        <v>2020</v>
      </c>
      <c r="B154" t="s">
        <v>49</v>
      </c>
      <c r="C154">
        <v>7</v>
      </c>
      <c r="D154">
        <v>4</v>
      </c>
      <c r="E154">
        <v>99262</v>
      </c>
      <c r="F154">
        <v>1548</v>
      </c>
      <c r="G154">
        <v>71366</v>
      </c>
      <c r="H154">
        <v>944078</v>
      </c>
      <c r="I154">
        <v>0</v>
      </c>
      <c r="J154">
        <v>0</v>
      </c>
    </row>
    <row r="155" spans="1:10" x14ac:dyDescent="0.35">
      <c r="A155">
        <v>2020</v>
      </c>
      <c r="B155" t="s">
        <v>49</v>
      </c>
      <c r="C155">
        <v>7</v>
      </c>
      <c r="D155">
        <v>5</v>
      </c>
      <c r="E155">
        <v>104958</v>
      </c>
      <c r="F155">
        <v>1550</v>
      </c>
      <c r="G155">
        <v>65772</v>
      </c>
      <c r="H155">
        <v>1027633</v>
      </c>
      <c r="I155">
        <v>0</v>
      </c>
      <c r="J155">
        <v>0</v>
      </c>
    </row>
    <row r="156" spans="1:10" x14ac:dyDescent="0.35">
      <c r="A156">
        <v>2020</v>
      </c>
      <c r="B156" t="s">
        <v>49</v>
      </c>
      <c r="C156">
        <v>7</v>
      </c>
      <c r="D156">
        <v>5</v>
      </c>
      <c r="E156">
        <v>109936</v>
      </c>
      <c r="F156">
        <v>1568</v>
      </c>
      <c r="G156">
        <v>74850</v>
      </c>
      <c r="H156">
        <v>1258972</v>
      </c>
      <c r="I156">
        <v>0</v>
      </c>
      <c r="J156">
        <v>0</v>
      </c>
    </row>
    <row r="157" spans="1:10" x14ac:dyDescent="0.35">
      <c r="A157">
        <v>2020</v>
      </c>
      <c r="B157" t="s">
        <v>49</v>
      </c>
      <c r="C157">
        <v>7</v>
      </c>
      <c r="D157">
        <v>5</v>
      </c>
      <c r="E157">
        <v>114972</v>
      </c>
      <c r="F157">
        <v>1530</v>
      </c>
      <c r="G157">
        <v>73108</v>
      </c>
      <c r="H157">
        <v>1156170</v>
      </c>
      <c r="I157">
        <v>0</v>
      </c>
      <c r="J157">
        <v>0</v>
      </c>
    </row>
    <row r="158" spans="1:10" x14ac:dyDescent="0.35">
      <c r="A158">
        <v>2020</v>
      </c>
      <c r="B158" t="s">
        <v>50</v>
      </c>
      <c r="C158">
        <v>8</v>
      </c>
      <c r="D158">
        <v>1</v>
      </c>
      <c r="E158">
        <v>110234</v>
      </c>
      <c r="F158">
        <v>1708</v>
      </c>
      <c r="G158">
        <v>102736</v>
      </c>
      <c r="H158">
        <v>1075152</v>
      </c>
      <c r="I158">
        <v>0</v>
      </c>
      <c r="J158">
        <v>0</v>
      </c>
    </row>
    <row r="159" spans="1:10" x14ac:dyDescent="0.35">
      <c r="A159">
        <v>2020</v>
      </c>
      <c r="B159" t="s">
        <v>50</v>
      </c>
      <c r="C159">
        <v>8</v>
      </c>
      <c r="D159">
        <v>1</v>
      </c>
      <c r="E159">
        <v>105344</v>
      </c>
      <c r="F159">
        <v>1520</v>
      </c>
      <c r="G159">
        <v>80710</v>
      </c>
      <c r="H159">
        <v>971046</v>
      </c>
      <c r="I159">
        <v>0</v>
      </c>
      <c r="J159">
        <v>0</v>
      </c>
    </row>
    <row r="160" spans="1:10" x14ac:dyDescent="0.35">
      <c r="A160">
        <v>2020</v>
      </c>
      <c r="B160" t="s">
        <v>50</v>
      </c>
      <c r="C160">
        <v>8</v>
      </c>
      <c r="D160">
        <v>1</v>
      </c>
      <c r="E160">
        <v>100982</v>
      </c>
      <c r="F160">
        <v>1612</v>
      </c>
      <c r="G160">
        <v>86140</v>
      </c>
      <c r="H160">
        <v>1188564</v>
      </c>
      <c r="I160">
        <v>0</v>
      </c>
      <c r="J160">
        <v>0</v>
      </c>
    </row>
    <row r="161" spans="1:10" x14ac:dyDescent="0.35">
      <c r="A161">
        <v>2020</v>
      </c>
      <c r="B161" t="s">
        <v>50</v>
      </c>
      <c r="C161">
        <v>8</v>
      </c>
      <c r="D161">
        <v>1</v>
      </c>
      <c r="E161">
        <v>102564</v>
      </c>
      <c r="F161">
        <v>1698</v>
      </c>
      <c r="G161">
        <v>102440</v>
      </c>
      <c r="H161">
        <v>1184823</v>
      </c>
      <c r="I161">
        <v>0</v>
      </c>
      <c r="J161">
        <v>0</v>
      </c>
    </row>
    <row r="162" spans="1:10" x14ac:dyDescent="0.35">
      <c r="A162">
        <v>2020</v>
      </c>
      <c r="B162" t="s">
        <v>50</v>
      </c>
      <c r="C162">
        <v>8</v>
      </c>
      <c r="D162">
        <v>1</v>
      </c>
      <c r="E162">
        <v>113252</v>
      </c>
      <c r="F162">
        <v>1838</v>
      </c>
      <c r="G162">
        <v>91166</v>
      </c>
      <c r="H162">
        <v>1234791</v>
      </c>
      <c r="I162">
        <v>0</v>
      </c>
      <c r="J162">
        <v>0</v>
      </c>
    </row>
    <row r="163" spans="1:10" x14ac:dyDescent="0.35">
      <c r="A163">
        <v>2020</v>
      </c>
      <c r="B163" t="s">
        <v>50</v>
      </c>
      <c r="C163">
        <v>8</v>
      </c>
      <c r="D163">
        <v>1</v>
      </c>
      <c r="E163">
        <v>124340</v>
      </c>
      <c r="F163">
        <v>1798</v>
      </c>
      <c r="G163">
        <v>100282</v>
      </c>
      <c r="H163">
        <v>1356545</v>
      </c>
      <c r="I163">
        <v>0</v>
      </c>
      <c r="J163">
        <v>0</v>
      </c>
    </row>
    <row r="164" spans="1:10" x14ac:dyDescent="0.35">
      <c r="A164">
        <v>2020</v>
      </c>
      <c r="B164" t="s">
        <v>50</v>
      </c>
      <c r="C164">
        <v>8</v>
      </c>
      <c r="D164">
        <v>1</v>
      </c>
      <c r="E164">
        <v>122910</v>
      </c>
      <c r="F164">
        <v>1872</v>
      </c>
      <c r="G164">
        <v>100774</v>
      </c>
      <c r="H164">
        <v>1344387</v>
      </c>
      <c r="I164">
        <v>0</v>
      </c>
      <c r="J164">
        <v>0</v>
      </c>
    </row>
    <row r="165" spans="1:10" x14ac:dyDescent="0.35">
      <c r="A165">
        <v>2020</v>
      </c>
      <c r="B165" t="s">
        <v>50</v>
      </c>
      <c r="C165">
        <v>8</v>
      </c>
      <c r="D165">
        <v>2</v>
      </c>
      <c r="E165">
        <v>130312</v>
      </c>
      <c r="F165">
        <v>1750</v>
      </c>
      <c r="G165">
        <v>104270</v>
      </c>
      <c r="H165">
        <v>1475801</v>
      </c>
      <c r="I165">
        <v>0</v>
      </c>
      <c r="J165">
        <v>0</v>
      </c>
    </row>
    <row r="166" spans="1:10" x14ac:dyDescent="0.35">
      <c r="A166">
        <v>2020</v>
      </c>
      <c r="B166" t="s">
        <v>50</v>
      </c>
      <c r="C166">
        <v>8</v>
      </c>
      <c r="D166">
        <v>2</v>
      </c>
      <c r="E166">
        <v>124234</v>
      </c>
      <c r="F166">
        <v>2026</v>
      </c>
      <c r="G166">
        <v>108948</v>
      </c>
      <c r="H166">
        <v>1201940</v>
      </c>
      <c r="I166">
        <v>0</v>
      </c>
      <c r="J166">
        <v>0</v>
      </c>
    </row>
    <row r="167" spans="1:10" x14ac:dyDescent="0.35">
      <c r="A167">
        <v>2020</v>
      </c>
      <c r="B167" t="s">
        <v>50</v>
      </c>
      <c r="C167">
        <v>8</v>
      </c>
      <c r="D167">
        <v>2</v>
      </c>
      <c r="E167">
        <v>106032</v>
      </c>
      <c r="F167">
        <v>1774</v>
      </c>
      <c r="G167">
        <v>94724</v>
      </c>
      <c r="H167">
        <v>1323804</v>
      </c>
      <c r="I167">
        <v>0</v>
      </c>
      <c r="J167">
        <v>0</v>
      </c>
    </row>
    <row r="168" spans="1:10" x14ac:dyDescent="0.35">
      <c r="A168">
        <v>2020</v>
      </c>
      <c r="B168" t="s">
        <v>50</v>
      </c>
      <c r="C168">
        <v>8</v>
      </c>
      <c r="D168">
        <v>2</v>
      </c>
      <c r="E168">
        <v>122504</v>
      </c>
      <c r="F168">
        <v>1670</v>
      </c>
      <c r="G168">
        <v>112922</v>
      </c>
      <c r="H168">
        <v>1498659</v>
      </c>
      <c r="I168">
        <v>0</v>
      </c>
      <c r="J168">
        <v>0</v>
      </c>
    </row>
    <row r="169" spans="1:10" x14ac:dyDescent="0.35">
      <c r="A169">
        <v>2020</v>
      </c>
      <c r="B169" t="s">
        <v>50</v>
      </c>
      <c r="C169">
        <v>8</v>
      </c>
      <c r="D169">
        <v>2</v>
      </c>
      <c r="E169">
        <v>134132</v>
      </c>
      <c r="F169">
        <v>1900</v>
      </c>
      <c r="G169">
        <v>115518</v>
      </c>
      <c r="H169">
        <v>1732736</v>
      </c>
      <c r="I169">
        <v>0</v>
      </c>
      <c r="J169">
        <v>0</v>
      </c>
    </row>
    <row r="170" spans="1:10" x14ac:dyDescent="0.35">
      <c r="A170">
        <v>2020</v>
      </c>
      <c r="B170" t="s">
        <v>50</v>
      </c>
      <c r="C170">
        <v>8</v>
      </c>
      <c r="D170">
        <v>2</v>
      </c>
      <c r="E170">
        <v>128282</v>
      </c>
      <c r="F170">
        <v>2012</v>
      </c>
      <c r="G170">
        <v>109552</v>
      </c>
      <c r="H170">
        <v>1664247</v>
      </c>
      <c r="I170">
        <v>0</v>
      </c>
      <c r="J170">
        <v>0</v>
      </c>
    </row>
    <row r="171" spans="1:10" x14ac:dyDescent="0.35">
      <c r="A171">
        <v>2020</v>
      </c>
      <c r="B171" t="s">
        <v>50</v>
      </c>
      <c r="C171">
        <v>8</v>
      </c>
      <c r="D171">
        <v>2</v>
      </c>
      <c r="E171">
        <v>131220</v>
      </c>
      <c r="F171">
        <v>1978</v>
      </c>
      <c r="G171">
        <v>113840</v>
      </c>
      <c r="H171">
        <v>1743109</v>
      </c>
      <c r="I171">
        <v>0</v>
      </c>
      <c r="J171">
        <v>0</v>
      </c>
    </row>
    <row r="172" spans="1:10" x14ac:dyDescent="0.35">
      <c r="A172">
        <v>2020</v>
      </c>
      <c r="B172" t="s">
        <v>50</v>
      </c>
      <c r="C172">
        <v>8</v>
      </c>
      <c r="D172">
        <v>3</v>
      </c>
      <c r="E172">
        <v>127972</v>
      </c>
      <c r="F172">
        <v>1904</v>
      </c>
      <c r="G172">
        <v>106232</v>
      </c>
      <c r="H172">
        <v>1554154</v>
      </c>
      <c r="I172">
        <v>0</v>
      </c>
      <c r="J172">
        <v>0</v>
      </c>
    </row>
    <row r="173" spans="1:10" x14ac:dyDescent="0.35">
      <c r="A173">
        <v>2020</v>
      </c>
      <c r="B173" t="s">
        <v>50</v>
      </c>
      <c r="C173">
        <v>8</v>
      </c>
      <c r="D173">
        <v>3</v>
      </c>
      <c r="E173">
        <v>116192</v>
      </c>
      <c r="F173">
        <v>1904</v>
      </c>
      <c r="G173">
        <v>114808</v>
      </c>
      <c r="H173">
        <v>1411290</v>
      </c>
      <c r="I173">
        <v>0</v>
      </c>
      <c r="J173">
        <v>0</v>
      </c>
    </row>
    <row r="174" spans="1:10" x14ac:dyDescent="0.35">
      <c r="A174">
        <v>2020</v>
      </c>
      <c r="B174" t="s">
        <v>50</v>
      </c>
      <c r="C174">
        <v>8</v>
      </c>
      <c r="D174">
        <v>3</v>
      </c>
      <c r="E174">
        <v>108596</v>
      </c>
      <c r="F174">
        <v>1760</v>
      </c>
      <c r="G174">
        <v>116344</v>
      </c>
      <c r="H174">
        <v>1621330</v>
      </c>
      <c r="I174">
        <v>0</v>
      </c>
      <c r="J174">
        <v>0</v>
      </c>
    </row>
    <row r="175" spans="1:10" x14ac:dyDescent="0.35">
      <c r="A175">
        <v>2020</v>
      </c>
      <c r="B175" t="s">
        <v>50</v>
      </c>
      <c r="C175">
        <v>8</v>
      </c>
      <c r="D175">
        <v>3</v>
      </c>
      <c r="E175">
        <v>130048</v>
      </c>
      <c r="F175">
        <v>2198</v>
      </c>
      <c r="G175">
        <v>120910</v>
      </c>
      <c r="H175">
        <v>1670001</v>
      </c>
      <c r="I175">
        <v>0</v>
      </c>
      <c r="J175">
        <v>0</v>
      </c>
    </row>
    <row r="176" spans="1:10" x14ac:dyDescent="0.35">
      <c r="A176">
        <v>2020</v>
      </c>
      <c r="B176" t="s">
        <v>50</v>
      </c>
      <c r="C176">
        <v>8</v>
      </c>
      <c r="D176">
        <v>3</v>
      </c>
      <c r="E176">
        <v>138392</v>
      </c>
      <c r="F176">
        <v>1958</v>
      </c>
      <c r="G176">
        <v>118730</v>
      </c>
      <c r="H176">
        <v>1821066</v>
      </c>
      <c r="I176">
        <v>0</v>
      </c>
      <c r="J176">
        <v>0</v>
      </c>
    </row>
    <row r="177" spans="1:10" x14ac:dyDescent="0.35">
      <c r="A177">
        <v>2020</v>
      </c>
      <c r="B177" t="s">
        <v>50</v>
      </c>
      <c r="C177">
        <v>8</v>
      </c>
      <c r="D177">
        <v>3</v>
      </c>
      <c r="E177">
        <v>137036</v>
      </c>
      <c r="F177">
        <v>1962</v>
      </c>
      <c r="G177">
        <v>123746</v>
      </c>
      <c r="H177">
        <v>1711390</v>
      </c>
      <c r="I177">
        <v>0</v>
      </c>
      <c r="J177">
        <v>0</v>
      </c>
    </row>
    <row r="178" spans="1:10" x14ac:dyDescent="0.35">
      <c r="A178">
        <v>2020</v>
      </c>
      <c r="B178" t="s">
        <v>50</v>
      </c>
      <c r="C178">
        <v>8</v>
      </c>
      <c r="D178">
        <v>3</v>
      </c>
      <c r="E178">
        <v>138058</v>
      </c>
      <c r="F178">
        <v>1906</v>
      </c>
      <c r="G178">
        <v>125716</v>
      </c>
      <c r="H178">
        <v>1978145</v>
      </c>
      <c r="I178">
        <v>0</v>
      </c>
      <c r="J178">
        <v>0</v>
      </c>
    </row>
    <row r="179" spans="1:10" x14ac:dyDescent="0.35">
      <c r="A179">
        <v>2020</v>
      </c>
      <c r="B179" t="s">
        <v>50</v>
      </c>
      <c r="C179">
        <v>8</v>
      </c>
      <c r="D179">
        <v>4</v>
      </c>
      <c r="E179">
        <v>140134</v>
      </c>
      <c r="F179">
        <v>1836</v>
      </c>
      <c r="G179">
        <v>118202</v>
      </c>
      <c r="H179">
        <v>1757100</v>
      </c>
      <c r="I179">
        <v>0</v>
      </c>
      <c r="J179">
        <v>0</v>
      </c>
    </row>
    <row r="180" spans="1:10" x14ac:dyDescent="0.35">
      <c r="A180">
        <v>2020</v>
      </c>
      <c r="B180" t="s">
        <v>50</v>
      </c>
      <c r="C180">
        <v>8</v>
      </c>
      <c r="D180">
        <v>4</v>
      </c>
      <c r="E180">
        <v>123498</v>
      </c>
      <c r="F180">
        <v>1692</v>
      </c>
      <c r="G180">
        <v>113792</v>
      </c>
      <c r="H180">
        <v>1471784</v>
      </c>
      <c r="I180">
        <v>0</v>
      </c>
      <c r="J180">
        <v>0</v>
      </c>
    </row>
    <row r="181" spans="1:10" x14ac:dyDescent="0.35">
      <c r="A181">
        <v>2020</v>
      </c>
      <c r="B181" t="s">
        <v>50</v>
      </c>
      <c r="C181">
        <v>8</v>
      </c>
      <c r="D181">
        <v>4</v>
      </c>
      <c r="E181">
        <v>119392</v>
      </c>
      <c r="F181">
        <v>1708</v>
      </c>
      <c r="G181">
        <v>132610</v>
      </c>
      <c r="H181">
        <v>1709980</v>
      </c>
      <c r="I181">
        <v>0</v>
      </c>
      <c r="J181">
        <v>0</v>
      </c>
    </row>
    <row r="182" spans="1:10" x14ac:dyDescent="0.35">
      <c r="A182">
        <v>2020</v>
      </c>
      <c r="B182" t="s">
        <v>50</v>
      </c>
      <c r="C182">
        <v>8</v>
      </c>
      <c r="D182">
        <v>4</v>
      </c>
      <c r="E182">
        <v>133746</v>
      </c>
      <c r="F182">
        <v>2132</v>
      </c>
      <c r="G182">
        <v>128302</v>
      </c>
      <c r="H182">
        <v>1738611</v>
      </c>
      <c r="I182">
        <v>0</v>
      </c>
      <c r="J182">
        <v>0</v>
      </c>
    </row>
    <row r="183" spans="1:10" x14ac:dyDescent="0.35">
      <c r="A183">
        <v>2020</v>
      </c>
      <c r="B183" t="s">
        <v>50</v>
      </c>
      <c r="C183">
        <v>8</v>
      </c>
      <c r="D183">
        <v>4</v>
      </c>
      <c r="E183">
        <v>151990</v>
      </c>
      <c r="F183">
        <v>2034</v>
      </c>
      <c r="G183">
        <v>112382</v>
      </c>
      <c r="H183">
        <v>2010490</v>
      </c>
      <c r="I183">
        <v>0</v>
      </c>
      <c r="J183">
        <v>0</v>
      </c>
    </row>
    <row r="184" spans="1:10" x14ac:dyDescent="0.35">
      <c r="A184">
        <v>2020</v>
      </c>
      <c r="B184" t="s">
        <v>50</v>
      </c>
      <c r="C184">
        <v>8</v>
      </c>
      <c r="D184">
        <v>4</v>
      </c>
      <c r="E184">
        <v>153654</v>
      </c>
      <c r="F184">
        <v>2132</v>
      </c>
      <c r="G184">
        <v>119240</v>
      </c>
      <c r="H184">
        <v>1960294</v>
      </c>
      <c r="I184">
        <v>0</v>
      </c>
      <c r="J184">
        <v>0</v>
      </c>
    </row>
    <row r="185" spans="1:10" x14ac:dyDescent="0.35">
      <c r="A185">
        <v>2020</v>
      </c>
      <c r="B185" t="s">
        <v>50</v>
      </c>
      <c r="C185">
        <v>8</v>
      </c>
      <c r="D185">
        <v>4</v>
      </c>
      <c r="E185">
        <v>153314</v>
      </c>
      <c r="F185">
        <v>2038</v>
      </c>
      <c r="G185">
        <v>128950</v>
      </c>
      <c r="H185">
        <v>1968078</v>
      </c>
      <c r="I185">
        <v>0</v>
      </c>
      <c r="J185">
        <v>0</v>
      </c>
    </row>
    <row r="186" spans="1:10" x14ac:dyDescent="0.35">
      <c r="A186">
        <v>2020</v>
      </c>
      <c r="B186" t="s">
        <v>50</v>
      </c>
      <c r="C186">
        <v>8</v>
      </c>
      <c r="D186">
        <v>5</v>
      </c>
      <c r="E186">
        <v>156958</v>
      </c>
      <c r="F186">
        <v>1886</v>
      </c>
      <c r="G186">
        <v>129964</v>
      </c>
      <c r="H186">
        <v>2118903</v>
      </c>
      <c r="I186">
        <v>0</v>
      </c>
      <c r="J186">
        <v>0</v>
      </c>
    </row>
    <row r="187" spans="1:10" x14ac:dyDescent="0.35">
      <c r="A187">
        <v>2020</v>
      </c>
      <c r="B187" t="s">
        <v>50</v>
      </c>
      <c r="C187">
        <v>8</v>
      </c>
      <c r="D187">
        <v>5</v>
      </c>
      <c r="E187">
        <v>158922</v>
      </c>
      <c r="F187">
        <v>1920</v>
      </c>
      <c r="G187">
        <v>120844</v>
      </c>
      <c r="H187">
        <v>1872952</v>
      </c>
      <c r="I187">
        <v>0</v>
      </c>
      <c r="J187">
        <v>0</v>
      </c>
    </row>
    <row r="188" spans="1:10" x14ac:dyDescent="0.35">
      <c r="A188">
        <v>2020</v>
      </c>
      <c r="B188" t="s">
        <v>50</v>
      </c>
      <c r="C188">
        <v>8</v>
      </c>
      <c r="D188">
        <v>5</v>
      </c>
      <c r="E188">
        <v>137532</v>
      </c>
      <c r="F188">
        <v>1632</v>
      </c>
      <c r="G188">
        <v>128870</v>
      </c>
      <c r="H188">
        <v>2033164</v>
      </c>
      <c r="I188">
        <v>0</v>
      </c>
      <c r="J188">
        <v>0</v>
      </c>
    </row>
    <row r="189" spans="1:10" x14ac:dyDescent="0.35">
      <c r="A189">
        <v>2020</v>
      </c>
      <c r="B189" t="s">
        <v>51</v>
      </c>
      <c r="C189">
        <v>9</v>
      </c>
      <c r="D189">
        <v>1</v>
      </c>
      <c r="E189">
        <v>156336</v>
      </c>
      <c r="F189">
        <v>2054</v>
      </c>
      <c r="G189">
        <v>124294</v>
      </c>
      <c r="H189">
        <v>2053776</v>
      </c>
      <c r="I189">
        <v>0</v>
      </c>
      <c r="J189">
        <v>0</v>
      </c>
    </row>
    <row r="190" spans="1:10" x14ac:dyDescent="0.35">
      <c r="A190">
        <v>2020</v>
      </c>
      <c r="B190" t="s">
        <v>51</v>
      </c>
      <c r="C190">
        <v>9</v>
      </c>
      <c r="D190">
        <v>1</v>
      </c>
      <c r="E190">
        <v>165730</v>
      </c>
      <c r="F190">
        <v>2052</v>
      </c>
      <c r="G190">
        <v>135752</v>
      </c>
      <c r="H190">
        <v>2234482</v>
      </c>
      <c r="I190">
        <v>0</v>
      </c>
      <c r="J190">
        <v>0</v>
      </c>
    </row>
    <row r="191" spans="1:10" x14ac:dyDescent="0.35">
      <c r="A191">
        <v>2020</v>
      </c>
      <c r="B191" t="s">
        <v>51</v>
      </c>
      <c r="C191">
        <v>9</v>
      </c>
      <c r="D191">
        <v>1</v>
      </c>
      <c r="E191">
        <v>168318</v>
      </c>
      <c r="F191">
        <v>2166</v>
      </c>
      <c r="G191">
        <v>135020</v>
      </c>
      <c r="H191">
        <v>2295337</v>
      </c>
      <c r="I191">
        <v>0</v>
      </c>
      <c r="J191">
        <v>0</v>
      </c>
    </row>
    <row r="192" spans="1:10" x14ac:dyDescent="0.35">
      <c r="A192">
        <v>2020</v>
      </c>
      <c r="B192" t="s">
        <v>51</v>
      </c>
      <c r="C192">
        <v>9</v>
      </c>
      <c r="D192">
        <v>1</v>
      </c>
      <c r="E192">
        <v>174214</v>
      </c>
      <c r="F192">
        <v>2132</v>
      </c>
      <c r="G192">
        <v>139208</v>
      </c>
      <c r="H192">
        <v>2204052</v>
      </c>
      <c r="I192">
        <v>0</v>
      </c>
      <c r="J192">
        <v>0</v>
      </c>
    </row>
    <row r="193" spans="1:10" x14ac:dyDescent="0.35">
      <c r="A193">
        <v>2020</v>
      </c>
      <c r="B193" t="s">
        <v>51</v>
      </c>
      <c r="C193">
        <v>9</v>
      </c>
      <c r="D193">
        <v>1</v>
      </c>
      <c r="E193">
        <v>181212</v>
      </c>
      <c r="F193">
        <v>2088</v>
      </c>
      <c r="G193">
        <v>146330</v>
      </c>
      <c r="H193">
        <v>2271104</v>
      </c>
      <c r="I193">
        <v>0</v>
      </c>
      <c r="J193">
        <v>0</v>
      </c>
    </row>
    <row r="194" spans="1:10" x14ac:dyDescent="0.35">
      <c r="A194">
        <v>2020</v>
      </c>
      <c r="B194" t="s">
        <v>51</v>
      </c>
      <c r="C194">
        <v>9</v>
      </c>
      <c r="D194">
        <v>1</v>
      </c>
      <c r="E194">
        <v>183450</v>
      </c>
      <c r="F194">
        <v>2010</v>
      </c>
      <c r="G194">
        <v>139260</v>
      </c>
      <c r="H194">
        <v>1877011</v>
      </c>
      <c r="I194">
        <v>0</v>
      </c>
      <c r="J194">
        <v>0</v>
      </c>
    </row>
    <row r="195" spans="1:10" x14ac:dyDescent="0.35">
      <c r="A195">
        <v>2020</v>
      </c>
      <c r="B195" t="s">
        <v>51</v>
      </c>
      <c r="C195">
        <v>9</v>
      </c>
      <c r="D195">
        <v>1</v>
      </c>
      <c r="E195">
        <v>150030</v>
      </c>
      <c r="F195">
        <v>2258</v>
      </c>
      <c r="G195">
        <v>148232</v>
      </c>
      <c r="H195">
        <v>2056518</v>
      </c>
      <c r="I195">
        <v>0</v>
      </c>
      <c r="J195">
        <v>0</v>
      </c>
    </row>
    <row r="196" spans="1:10" x14ac:dyDescent="0.35">
      <c r="A196">
        <v>2020</v>
      </c>
      <c r="B196" t="s">
        <v>51</v>
      </c>
      <c r="C196">
        <v>9</v>
      </c>
      <c r="D196">
        <v>2</v>
      </c>
      <c r="E196">
        <v>179710</v>
      </c>
      <c r="F196">
        <v>2214</v>
      </c>
      <c r="G196">
        <v>149216</v>
      </c>
      <c r="H196">
        <v>2360944</v>
      </c>
      <c r="I196">
        <v>0</v>
      </c>
      <c r="J196">
        <v>0</v>
      </c>
    </row>
    <row r="197" spans="1:10" x14ac:dyDescent="0.35">
      <c r="A197">
        <v>2020</v>
      </c>
      <c r="B197" t="s">
        <v>51</v>
      </c>
      <c r="C197">
        <v>9</v>
      </c>
      <c r="D197">
        <v>2</v>
      </c>
      <c r="E197">
        <v>191072</v>
      </c>
      <c r="F197">
        <v>2336</v>
      </c>
      <c r="G197">
        <v>146124</v>
      </c>
      <c r="H197">
        <v>2299719</v>
      </c>
      <c r="I197">
        <v>0</v>
      </c>
      <c r="J197">
        <v>0</v>
      </c>
    </row>
    <row r="198" spans="1:10" x14ac:dyDescent="0.35">
      <c r="A198">
        <v>2020</v>
      </c>
      <c r="B198" t="s">
        <v>51</v>
      </c>
      <c r="C198">
        <v>9</v>
      </c>
      <c r="D198">
        <v>2</v>
      </c>
      <c r="E198">
        <v>193524</v>
      </c>
      <c r="F198">
        <v>2426</v>
      </c>
      <c r="G198">
        <v>141808</v>
      </c>
      <c r="H198">
        <v>2305022</v>
      </c>
      <c r="I198">
        <v>0</v>
      </c>
      <c r="J198">
        <v>0</v>
      </c>
    </row>
    <row r="199" spans="1:10" x14ac:dyDescent="0.35">
      <c r="A199">
        <v>2020</v>
      </c>
      <c r="B199" t="s">
        <v>51</v>
      </c>
      <c r="C199">
        <v>9</v>
      </c>
      <c r="D199">
        <v>2</v>
      </c>
      <c r="E199">
        <v>195310</v>
      </c>
      <c r="F199">
        <v>2404</v>
      </c>
      <c r="G199">
        <v>162912</v>
      </c>
      <c r="H199">
        <v>2246284</v>
      </c>
      <c r="I199">
        <v>0</v>
      </c>
      <c r="J199">
        <v>0</v>
      </c>
    </row>
    <row r="200" spans="1:10" x14ac:dyDescent="0.35">
      <c r="A200">
        <v>2020</v>
      </c>
      <c r="B200" t="s">
        <v>51</v>
      </c>
      <c r="C200">
        <v>9</v>
      </c>
      <c r="D200">
        <v>2</v>
      </c>
      <c r="E200">
        <v>188828</v>
      </c>
      <c r="F200">
        <v>2222</v>
      </c>
      <c r="G200">
        <v>155724</v>
      </c>
      <c r="H200">
        <v>2239245</v>
      </c>
      <c r="I200">
        <v>0</v>
      </c>
      <c r="J200">
        <v>0</v>
      </c>
    </row>
    <row r="201" spans="1:10" x14ac:dyDescent="0.35">
      <c r="A201">
        <v>2020</v>
      </c>
      <c r="B201" t="s">
        <v>51</v>
      </c>
      <c r="C201">
        <v>9</v>
      </c>
      <c r="D201">
        <v>2</v>
      </c>
      <c r="E201">
        <v>186440</v>
      </c>
      <c r="F201">
        <v>2280</v>
      </c>
      <c r="G201">
        <v>155496</v>
      </c>
      <c r="H201">
        <v>2095080</v>
      </c>
      <c r="I201">
        <v>0</v>
      </c>
      <c r="J201">
        <v>0</v>
      </c>
    </row>
    <row r="202" spans="1:10" x14ac:dyDescent="0.35">
      <c r="A202">
        <v>2020</v>
      </c>
      <c r="B202" t="s">
        <v>51</v>
      </c>
      <c r="C202">
        <v>9</v>
      </c>
      <c r="D202">
        <v>2</v>
      </c>
      <c r="E202">
        <v>163818</v>
      </c>
      <c r="F202">
        <v>2108</v>
      </c>
      <c r="G202">
        <v>158416</v>
      </c>
      <c r="H202">
        <v>2040693</v>
      </c>
      <c r="I202">
        <v>0</v>
      </c>
      <c r="J202">
        <v>0</v>
      </c>
    </row>
    <row r="203" spans="1:10" x14ac:dyDescent="0.35">
      <c r="A203">
        <v>2020</v>
      </c>
      <c r="B203" t="s">
        <v>51</v>
      </c>
      <c r="C203">
        <v>9</v>
      </c>
      <c r="D203">
        <v>3</v>
      </c>
      <c r="E203">
        <v>182194</v>
      </c>
      <c r="F203">
        <v>2562</v>
      </c>
      <c r="G203">
        <v>165708</v>
      </c>
      <c r="H203">
        <v>2293208</v>
      </c>
      <c r="I203">
        <v>0</v>
      </c>
      <c r="J203">
        <v>0</v>
      </c>
    </row>
    <row r="204" spans="1:10" x14ac:dyDescent="0.35">
      <c r="A204">
        <v>2020</v>
      </c>
      <c r="B204" t="s">
        <v>51</v>
      </c>
      <c r="C204">
        <v>9</v>
      </c>
      <c r="D204">
        <v>3</v>
      </c>
      <c r="E204">
        <v>195720</v>
      </c>
      <c r="F204">
        <v>2280</v>
      </c>
      <c r="G204">
        <v>165848</v>
      </c>
      <c r="H204">
        <v>2369168</v>
      </c>
      <c r="I204">
        <v>0</v>
      </c>
      <c r="J204">
        <v>0</v>
      </c>
    </row>
    <row r="205" spans="1:10" x14ac:dyDescent="0.35">
      <c r="A205">
        <v>2020</v>
      </c>
      <c r="B205" t="s">
        <v>51</v>
      </c>
      <c r="C205">
        <v>9</v>
      </c>
      <c r="D205">
        <v>3</v>
      </c>
      <c r="E205">
        <v>193574</v>
      </c>
      <c r="F205">
        <v>2350</v>
      </c>
      <c r="G205">
        <v>175576</v>
      </c>
      <c r="H205">
        <v>2207808</v>
      </c>
      <c r="I205">
        <v>0</v>
      </c>
      <c r="J205">
        <v>0</v>
      </c>
    </row>
    <row r="206" spans="1:10" x14ac:dyDescent="0.35">
      <c r="A206">
        <v>2020</v>
      </c>
      <c r="B206" t="s">
        <v>51</v>
      </c>
      <c r="C206">
        <v>9</v>
      </c>
      <c r="D206">
        <v>3</v>
      </c>
      <c r="E206">
        <v>185946</v>
      </c>
      <c r="F206">
        <v>2442</v>
      </c>
      <c r="G206">
        <v>191030</v>
      </c>
      <c r="H206">
        <v>2038126</v>
      </c>
      <c r="I206">
        <v>0</v>
      </c>
      <c r="J206">
        <v>0</v>
      </c>
    </row>
    <row r="207" spans="1:10" x14ac:dyDescent="0.35">
      <c r="A207">
        <v>2020</v>
      </c>
      <c r="B207" t="s">
        <v>51</v>
      </c>
      <c r="C207">
        <v>9</v>
      </c>
      <c r="D207">
        <v>3</v>
      </c>
      <c r="E207">
        <v>185148</v>
      </c>
      <c r="F207">
        <v>2298</v>
      </c>
      <c r="G207">
        <v>188778</v>
      </c>
      <c r="H207">
        <v>2382864</v>
      </c>
      <c r="I207">
        <v>0</v>
      </c>
      <c r="J207">
        <v>0</v>
      </c>
    </row>
    <row r="208" spans="1:10" x14ac:dyDescent="0.35">
      <c r="A208">
        <v>2020</v>
      </c>
      <c r="B208" t="s">
        <v>51</v>
      </c>
      <c r="C208">
        <v>9</v>
      </c>
      <c r="D208">
        <v>3</v>
      </c>
      <c r="E208">
        <v>174790</v>
      </c>
      <c r="F208">
        <v>2270</v>
      </c>
      <c r="G208">
        <v>185852</v>
      </c>
      <c r="H208">
        <v>1962658</v>
      </c>
      <c r="I208">
        <v>0</v>
      </c>
      <c r="J208">
        <v>0</v>
      </c>
    </row>
    <row r="209" spans="1:10" x14ac:dyDescent="0.35">
      <c r="A209">
        <v>2020</v>
      </c>
      <c r="B209" t="s">
        <v>51</v>
      </c>
      <c r="C209">
        <v>9</v>
      </c>
      <c r="D209">
        <v>3</v>
      </c>
      <c r="E209">
        <v>148986</v>
      </c>
      <c r="F209">
        <v>2112</v>
      </c>
      <c r="G209">
        <v>204150</v>
      </c>
      <c r="H209">
        <v>1923803</v>
      </c>
      <c r="I209">
        <v>0</v>
      </c>
      <c r="J209">
        <v>0</v>
      </c>
    </row>
    <row r="210" spans="1:10" x14ac:dyDescent="0.35">
      <c r="A210">
        <v>2020</v>
      </c>
      <c r="B210" t="s">
        <v>51</v>
      </c>
      <c r="C210">
        <v>9</v>
      </c>
      <c r="D210">
        <v>4</v>
      </c>
      <c r="E210">
        <v>166724</v>
      </c>
      <c r="F210">
        <v>2170</v>
      </c>
      <c r="G210">
        <v>179314</v>
      </c>
      <c r="H210">
        <v>2188114</v>
      </c>
      <c r="I210">
        <v>0</v>
      </c>
      <c r="J210">
        <v>0</v>
      </c>
    </row>
    <row r="211" spans="1:10" x14ac:dyDescent="0.35">
      <c r="A211">
        <v>2020</v>
      </c>
      <c r="B211" t="s">
        <v>51</v>
      </c>
      <c r="C211">
        <v>9</v>
      </c>
      <c r="D211">
        <v>4</v>
      </c>
      <c r="E211">
        <v>173406</v>
      </c>
      <c r="F211">
        <v>2246</v>
      </c>
      <c r="G211">
        <v>174918</v>
      </c>
      <c r="H211">
        <v>2393047</v>
      </c>
      <c r="I211">
        <v>0</v>
      </c>
      <c r="J211">
        <v>0</v>
      </c>
    </row>
    <row r="212" spans="1:10" x14ac:dyDescent="0.35">
      <c r="A212">
        <v>2020</v>
      </c>
      <c r="B212" t="s">
        <v>51</v>
      </c>
      <c r="C212">
        <v>9</v>
      </c>
      <c r="D212">
        <v>4</v>
      </c>
      <c r="E212">
        <v>171842</v>
      </c>
      <c r="F212">
        <v>2288</v>
      </c>
      <c r="G212">
        <v>162284</v>
      </c>
      <c r="H212">
        <v>2708146</v>
      </c>
      <c r="I212">
        <v>0</v>
      </c>
      <c r="J212">
        <v>0</v>
      </c>
    </row>
    <row r="213" spans="1:10" x14ac:dyDescent="0.35">
      <c r="A213">
        <v>2020</v>
      </c>
      <c r="B213" t="s">
        <v>51</v>
      </c>
      <c r="C213">
        <v>9</v>
      </c>
      <c r="D213">
        <v>4</v>
      </c>
      <c r="E213">
        <v>171434</v>
      </c>
      <c r="F213">
        <v>2186</v>
      </c>
      <c r="G213">
        <v>186662</v>
      </c>
      <c r="H213">
        <v>2568006</v>
      </c>
      <c r="I213">
        <v>0</v>
      </c>
      <c r="J213">
        <v>0</v>
      </c>
    </row>
    <row r="214" spans="1:10" x14ac:dyDescent="0.35">
      <c r="A214">
        <v>2020</v>
      </c>
      <c r="B214" t="s">
        <v>51</v>
      </c>
      <c r="C214">
        <v>9</v>
      </c>
      <c r="D214">
        <v>4</v>
      </c>
      <c r="E214">
        <v>177518</v>
      </c>
      <c r="F214">
        <v>2248</v>
      </c>
      <c r="G214">
        <v>184730</v>
      </c>
      <c r="H214">
        <v>2221576</v>
      </c>
      <c r="I214">
        <v>0</v>
      </c>
      <c r="J214">
        <v>0</v>
      </c>
    </row>
    <row r="215" spans="1:10" x14ac:dyDescent="0.35">
      <c r="A215">
        <v>2020</v>
      </c>
      <c r="B215" t="s">
        <v>51</v>
      </c>
      <c r="C215">
        <v>9</v>
      </c>
      <c r="D215">
        <v>4</v>
      </c>
      <c r="E215">
        <v>165540</v>
      </c>
      <c r="F215">
        <v>2080</v>
      </c>
      <c r="G215">
        <v>149382</v>
      </c>
      <c r="H215">
        <v>1956156</v>
      </c>
      <c r="I215">
        <v>0</v>
      </c>
      <c r="J215">
        <v>0</v>
      </c>
    </row>
    <row r="216" spans="1:10" x14ac:dyDescent="0.35">
      <c r="A216">
        <v>2020</v>
      </c>
      <c r="B216" t="s">
        <v>51</v>
      </c>
      <c r="C216">
        <v>9</v>
      </c>
      <c r="D216">
        <v>4</v>
      </c>
      <c r="E216">
        <v>139338</v>
      </c>
      <c r="F216">
        <v>1550</v>
      </c>
      <c r="G216">
        <v>170396</v>
      </c>
      <c r="H216">
        <v>2312203</v>
      </c>
      <c r="I216">
        <v>0</v>
      </c>
      <c r="J216">
        <v>0</v>
      </c>
    </row>
    <row r="217" spans="1:10" x14ac:dyDescent="0.35">
      <c r="A217">
        <v>2020</v>
      </c>
      <c r="B217" t="s">
        <v>51</v>
      </c>
      <c r="C217">
        <v>9</v>
      </c>
      <c r="D217">
        <v>5</v>
      </c>
      <c r="E217">
        <v>161000</v>
      </c>
      <c r="F217">
        <v>2356</v>
      </c>
      <c r="G217">
        <v>172300</v>
      </c>
      <c r="H217">
        <v>2385933</v>
      </c>
      <c r="I217">
        <v>0</v>
      </c>
      <c r="J217">
        <v>0</v>
      </c>
    </row>
    <row r="218" spans="1:10" x14ac:dyDescent="0.35">
      <c r="A218">
        <v>2020</v>
      </c>
      <c r="B218" t="s">
        <v>51</v>
      </c>
      <c r="C218">
        <v>9</v>
      </c>
      <c r="D218">
        <v>5</v>
      </c>
      <c r="E218">
        <v>173496</v>
      </c>
      <c r="F218">
        <v>2358</v>
      </c>
      <c r="G218">
        <v>170548</v>
      </c>
      <c r="H218">
        <v>2758124</v>
      </c>
      <c r="I218">
        <v>0</v>
      </c>
      <c r="J218">
        <v>0</v>
      </c>
    </row>
    <row r="219" spans="1:10" x14ac:dyDescent="0.35">
      <c r="A219">
        <v>2020</v>
      </c>
      <c r="B219" t="s">
        <v>52</v>
      </c>
      <c r="C219">
        <v>10</v>
      </c>
      <c r="D219">
        <v>1</v>
      </c>
      <c r="E219">
        <v>163570</v>
      </c>
      <c r="F219">
        <v>2198</v>
      </c>
      <c r="G219">
        <v>157462</v>
      </c>
      <c r="H219">
        <v>2305856</v>
      </c>
      <c r="I219">
        <v>0</v>
      </c>
      <c r="J219">
        <v>0</v>
      </c>
    </row>
    <row r="220" spans="1:10" x14ac:dyDescent="0.35">
      <c r="A220">
        <v>2020</v>
      </c>
      <c r="B220" t="s">
        <v>52</v>
      </c>
      <c r="C220">
        <v>10</v>
      </c>
      <c r="D220">
        <v>1</v>
      </c>
      <c r="E220">
        <v>159770</v>
      </c>
      <c r="F220">
        <v>2136</v>
      </c>
      <c r="G220">
        <v>152680</v>
      </c>
      <c r="H220">
        <v>2311147</v>
      </c>
      <c r="I220">
        <v>0</v>
      </c>
      <c r="J220">
        <v>0</v>
      </c>
    </row>
    <row r="221" spans="1:10" x14ac:dyDescent="0.35">
      <c r="A221">
        <v>2020</v>
      </c>
      <c r="B221" t="s">
        <v>52</v>
      </c>
      <c r="C221">
        <v>10</v>
      </c>
      <c r="D221">
        <v>1</v>
      </c>
      <c r="E221">
        <v>150958</v>
      </c>
      <c r="F221">
        <v>1874</v>
      </c>
      <c r="G221">
        <v>163310</v>
      </c>
      <c r="H221">
        <v>2223859</v>
      </c>
      <c r="I221">
        <v>0</v>
      </c>
      <c r="J221">
        <v>0</v>
      </c>
    </row>
    <row r="222" spans="1:10" x14ac:dyDescent="0.35">
      <c r="A222">
        <v>2020</v>
      </c>
      <c r="B222" t="s">
        <v>52</v>
      </c>
      <c r="C222">
        <v>10</v>
      </c>
      <c r="D222">
        <v>1</v>
      </c>
      <c r="E222">
        <v>149540</v>
      </c>
      <c r="F222">
        <v>1806</v>
      </c>
      <c r="G222">
        <v>153430</v>
      </c>
      <c r="H222">
        <v>2147263</v>
      </c>
      <c r="I222">
        <v>0</v>
      </c>
      <c r="J222">
        <v>0</v>
      </c>
    </row>
    <row r="223" spans="1:10" x14ac:dyDescent="0.35">
      <c r="A223">
        <v>2020</v>
      </c>
      <c r="B223" t="s">
        <v>52</v>
      </c>
      <c r="C223">
        <v>10</v>
      </c>
      <c r="D223">
        <v>1</v>
      </c>
      <c r="E223">
        <v>120260</v>
      </c>
      <c r="F223">
        <v>1772</v>
      </c>
      <c r="G223">
        <v>151714</v>
      </c>
      <c r="H223">
        <v>2044472</v>
      </c>
      <c r="I223">
        <v>0</v>
      </c>
      <c r="J223">
        <v>0</v>
      </c>
    </row>
    <row r="224" spans="1:10" x14ac:dyDescent="0.35">
      <c r="A224">
        <v>2020</v>
      </c>
      <c r="B224" t="s">
        <v>52</v>
      </c>
      <c r="C224">
        <v>10</v>
      </c>
      <c r="D224">
        <v>1</v>
      </c>
      <c r="E224">
        <v>143738</v>
      </c>
      <c r="F224">
        <v>1980</v>
      </c>
      <c r="G224">
        <v>163890</v>
      </c>
      <c r="H224">
        <v>2346738</v>
      </c>
      <c r="I224">
        <v>0</v>
      </c>
      <c r="J224">
        <v>0</v>
      </c>
    </row>
    <row r="225" spans="1:10" x14ac:dyDescent="0.35">
      <c r="A225">
        <v>2020</v>
      </c>
      <c r="B225" t="s">
        <v>52</v>
      </c>
      <c r="C225">
        <v>10</v>
      </c>
      <c r="D225">
        <v>1</v>
      </c>
      <c r="E225">
        <v>157618</v>
      </c>
      <c r="F225">
        <v>1926</v>
      </c>
      <c r="G225">
        <v>166420</v>
      </c>
      <c r="H225">
        <v>2384716</v>
      </c>
      <c r="I225">
        <v>0</v>
      </c>
      <c r="J225">
        <v>0</v>
      </c>
    </row>
    <row r="226" spans="1:10" x14ac:dyDescent="0.35">
      <c r="A226">
        <v>2020</v>
      </c>
      <c r="B226" t="s">
        <v>52</v>
      </c>
      <c r="C226">
        <v>10</v>
      </c>
      <c r="D226">
        <v>2</v>
      </c>
      <c r="E226">
        <v>141596</v>
      </c>
      <c r="F226">
        <v>1934</v>
      </c>
      <c r="G226">
        <v>157490</v>
      </c>
      <c r="H226">
        <v>2365563</v>
      </c>
      <c r="I226">
        <v>0</v>
      </c>
      <c r="J226">
        <v>0</v>
      </c>
    </row>
    <row r="227" spans="1:10" x14ac:dyDescent="0.35">
      <c r="A227">
        <v>2020</v>
      </c>
      <c r="B227" t="s">
        <v>52</v>
      </c>
      <c r="C227">
        <v>10</v>
      </c>
      <c r="D227">
        <v>2</v>
      </c>
      <c r="E227">
        <v>146610</v>
      </c>
      <c r="F227">
        <v>1858</v>
      </c>
      <c r="G227">
        <v>165256</v>
      </c>
      <c r="H227">
        <v>2379025</v>
      </c>
      <c r="I227">
        <v>0</v>
      </c>
      <c r="J227">
        <v>0</v>
      </c>
    </row>
    <row r="228" spans="1:10" x14ac:dyDescent="0.35">
      <c r="A228">
        <v>2020</v>
      </c>
      <c r="B228" t="s">
        <v>52</v>
      </c>
      <c r="C228">
        <v>10</v>
      </c>
      <c r="D228">
        <v>2</v>
      </c>
      <c r="E228">
        <v>148836</v>
      </c>
      <c r="F228">
        <v>1842</v>
      </c>
      <c r="G228">
        <v>178048</v>
      </c>
      <c r="H228">
        <v>2297584</v>
      </c>
      <c r="I228">
        <v>0</v>
      </c>
      <c r="J228">
        <v>0</v>
      </c>
    </row>
    <row r="229" spans="1:10" x14ac:dyDescent="0.35">
      <c r="A229">
        <v>2020</v>
      </c>
      <c r="B229" t="s">
        <v>52</v>
      </c>
      <c r="C229">
        <v>10</v>
      </c>
      <c r="D229">
        <v>2</v>
      </c>
      <c r="E229">
        <v>135578</v>
      </c>
      <c r="F229">
        <v>1626</v>
      </c>
      <c r="G229">
        <v>143130</v>
      </c>
      <c r="H229">
        <v>2102667</v>
      </c>
      <c r="I229">
        <v>0</v>
      </c>
      <c r="J229">
        <v>0</v>
      </c>
    </row>
    <row r="230" spans="1:10" x14ac:dyDescent="0.35">
      <c r="A230">
        <v>2020</v>
      </c>
      <c r="B230" t="s">
        <v>52</v>
      </c>
      <c r="C230">
        <v>10</v>
      </c>
      <c r="D230">
        <v>2</v>
      </c>
      <c r="E230">
        <v>108524</v>
      </c>
      <c r="F230">
        <v>1420</v>
      </c>
      <c r="G230">
        <v>156730</v>
      </c>
      <c r="H230">
        <v>2104207</v>
      </c>
      <c r="I230">
        <v>0</v>
      </c>
      <c r="J230">
        <v>0</v>
      </c>
    </row>
    <row r="231" spans="1:10" x14ac:dyDescent="0.35">
      <c r="A231">
        <v>2020</v>
      </c>
      <c r="B231" t="s">
        <v>52</v>
      </c>
      <c r="C231">
        <v>10</v>
      </c>
      <c r="D231">
        <v>2</v>
      </c>
      <c r="E231">
        <v>127434</v>
      </c>
      <c r="F231">
        <v>1454</v>
      </c>
      <c r="G231">
        <v>148158</v>
      </c>
      <c r="H231">
        <v>2343245</v>
      </c>
      <c r="I231">
        <v>0</v>
      </c>
      <c r="J231">
        <v>0</v>
      </c>
    </row>
    <row r="232" spans="1:10" x14ac:dyDescent="0.35">
      <c r="A232">
        <v>2020</v>
      </c>
      <c r="B232" t="s">
        <v>52</v>
      </c>
      <c r="C232">
        <v>10</v>
      </c>
      <c r="D232">
        <v>2</v>
      </c>
      <c r="E232">
        <v>135622</v>
      </c>
      <c r="F232">
        <v>1380</v>
      </c>
      <c r="G232">
        <v>163164</v>
      </c>
      <c r="H232">
        <v>2396607</v>
      </c>
      <c r="I232">
        <v>0</v>
      </c>
      <c r="J232">
        <v>0</v>
      </c>
    </row>
    <row r="233" spans="1:10" x14ac:dyDescent="0.35">
      <c r="A233">
        <v>2020</v>
      </c>
      <c r="B233" t="s">
        <v>52</v>
      </c>
      <c r="C233">
        <v>10</v>
      </c>
      <c r="D233">
        <v>3</v>
      </c>
      <c r="E233">
        <v>126882</v>
      </c>
      <c r="F233">
        <v>1764</v>
      </c>
      <c r="G233">
        <v>141584</v>
      </c>
      <c r="H233">
        <v>2168358</v>
      </c>
      <c r="I233">
        <v>0</v>
      </c>
      <c r="J233">
        <v>0</v>
      </c>
    </row>
    <row r="234" spans="1:10" x14ac:dyDescent="0.35">
      <c r="A234">
        <v>2020</v>
      </c>
      <c r="B234" t="s">
        <v>52</v>
      </c>
      <c r="C234">
        <v>10</v>
      </c>
      <c r="D234">
        <v>3</v>
      </c>
      <c r="E234">
        <v>124608</v>
      </c>
      <c r="F234">
        <v>1680</v>
      </c>
      <c r="G234">
        <v>141136</v>
      </c>
      <c r="H234">
        <v>2172078</v>
      </c>
      <c r="I234">
        <v>0</v>
      </c>
      <c r="J234">
        <v>0</v>
      </c>
    </row>
    <row r="235" spans="1:10" x14ac:dyDescent="0.35">
      <c r="A235">
        <v>2020</v>
      </c>
      <c r="B235" t="s">
        <v>52</v>
      </c>
      <c r="C235">
        <v>10</v>
      </c>
      <c r="D235">
        <v>3</v>
      </c>
      <c r="E235">
        <v>123786</v>
      </c>
      <c r="F235">
        <v>2064</v>
      </c>
      <c r="G235">
        <v>145166</v>
      </c>
      <c r="H235">
        <v>2117397</v>
      </c>
      <c r="I235">
        <v>0</v>
      </c>
      <c r="J235">
        <v>0</v>
      </c>
    </row>
    <row r="236" spans="1:10" x14ac:dyDescent="0.35">
      <c r="A236">
        <v>2020</v>
      </c>
      <c r="B236" t="s">
        <v>52</v>
      </c>
      <c r="C236">
        <v>10</v>
      </c>
      <c r="D236">
        <v>3</v>
      </c>
      <c r="E236">
        <v>113038</v>
      </c>
      <c r="F236">
        <v>1164</v>
      </c>
      <c r="G236">
        <v>132836</v>
      </c>
      <c r="H236">
        <v>1954413</v>
      </c>
      <c r="I236">
        <v>0</v>
      </c>
      <c r="J236">
        <v>0</v>
      </c>
    </row>
    <row r="237" spans="1:10" x14ac:dyDescent="0.35">
      <c r="A237">
        <v>2020</v>
      </c>
      <c r="B237" t="s">
        <v>52</v>
      </c>
      <c r="C237">
        <v>10</v>
      </c>
      <c r="D237">
        <v>3</v>
      </c>
      <c r="E237">
        <v>91012</v>
      </c>
      <c r="F237">
        <v>1178</v>
      </c>
      <c r="G237">
        <v>139600</v>
      </c>
      <c r="H237">
        <v>1993644</v>
      </c>
      <c r="I237">
        <v>0</v>
      </c>
      <c r="J237">
        <v>0</v>
      </c>
    </row>
    <row r="238" spans="1:10" x14ac:dyDescent="0.35">
      <c r="A238">
        <v>2020</v>
      </c>
      <c r="B238" t="s">
        <v>52</v>
      </c>
      <c r="C238">
        <v>10</v>
      </c>
      <c r="D238">
        <v>3</v>
      </c>
      <c r="E238">
        <v>108696</v>
      </c>
      <c r="F238">
        <v>1428</v>
      </c>
      <c r="G238">
        <v>123656</v>
      </c>
      <c r="H238">
        <v>2212563</v>
      </c>
      <c r="I238">
        <v>0</v>
      </c>
      <c r="J238">
        <v>0</v>
      </c>
    </row>
    <row r="239" spans="1:10" x14ac:dyDescent="0.35">
      <c r="A239">
        <v>2020</v>
      </c>
      <c r="B239" t="s">
        <v>52</v>
      </c>
      <c r="C239">
        <v>10</v>
      </c>
      <c r="D239">
        <v>3</v>
      </c>
      <c r="E239">
        <v>112528</v>
      </c>
      <c r="F239">
        <v>1402</v>
      </c>
      <c r="G239">
        <v>159122</v>
      </c>
      <c r="H239">
        <v>2702058</v>
      </c>
      <c r="I239">
        <v>0</v>
      </c>
      <c r="J239">
        <v>0</v>
      </c>
    </row>
    <row r="240" spans="1:10" x14ac:dyDescent="0.35">
      <c r="A240">
        <v>2020</v>
      </c>
      <c r="B240" t="s">
        <v>52</v>
      </c>
      <c r="C240">
        <v>10</v>
      </c>
      <c r="D240">
        <v>4</v>
      </c>
      <c r="E240">
        <v>108742</v>
      </c>
      <c r="F240">
        <v>1372</v>
      </c>
      <c r="G240">
        <v>149138</v>
      </c>
      <c r="H240">
        <v>2626437</v>
      </c>
      <c r="I240">
        <v>0</v>
      </c>
      <c r="J240">
        <v>0</v>
      </c>
    </row>
    <row r="241" spans="1:10" x14ac:dyDescent="0.35">
      <c r="A241">
        <v>2020</v>
      </c>
      <c r="B241" t="s">
        <v>52</v>
      </c>
      <c r="C241">
        <v>10</v>
      </c>
      <c r="D241">
        <v>4</v>
      </c>
      <c r="E241">
        <v>107862</v>
      </c>
      <c r="F241">
        <v>1310</v>
      </c>
      <c r="G241">
        <v>133988</v>
      </c>
      <c r="H241">
        <v>2465554</v>
      </c>
      <c r="I241">
        <v>0</v>
      </c>
      <c r="J241">
        <v>0</v>
      </c>
    </row>
    <row r="242" spans="1:10" x14ac:dyDescent="0.35">
      <c r="A242">
        <v>2020</v>
      </c>
      <c r="B242" t="s">
        <v>52</v>
      </c>
      <c r="C242">
        <v>10</v>
      </c>
      <c r="D242">
        <v>4</v>
      </c>
      <c r="E242">
        <v>100732</v>
      </c>
      <c r="F242">
        <v>1156</v>
      </c>
      <c r="G242">
        <v>124540</v>
      </c>
      <c r="H242">
        <v>2292866</v>
      </c>
      <c r="I242">
        <v>0</v>
      </c>
      <c r="J242">
        <v>0</v>
      </c>
    </row>
    <row r="243" spans="1:10" x14ac:dyDescent="0.35">
      <c r="A243">
        <v>2020</v>
      </c>
      <c r="B243" t="s">
        <v>52</v>
      </c>
      <c r="C243">
        <v>10</v>
      </c>
      <c r="D243">
        <v>4</v>
      </c>
      <c r="E243">
        <v>91844</v>
      </c>
      <c r="F243">
        <v>966</v>
      </c>
      <c r="G243">
        <v>118608</v>
      </c>
      <c r="H243">
        <v>1944306</v>
      </c>
      <c r="I243">
        <v>0</v>
      </c>
      <c r="J243">
        <v>0</v>
      </c>
    </row>
    <row r="244" spans="1:10" x14ac:dyDescent="0.35">
      <c r="A244">
        <v>2020</v>
      </c>
      <c r="B244" t="s">
        <v>52</v>
      </c>
      <c r="C244">
        <v>10</v>
      </c>
      <c r="D244">
        <v>4</v>
      </c>
      <c r="E244">
        <v>72208</v>
      </c>
      <c r="F244">
        <v>982</v>
      </c>
      <c r="G244">
        <v>127746</v>
      </c>
      <c r="H244">
        <v>1788912</v>
      </c>
      <c r="I244">
        <v>0</v>
      </c>
      <c r="J244">
        <v>0</v>
      </c>
    </row>
    <row r="245" spans="1:10" x14ac:dyDescent="0.35">
      <c r="A245">
        <v>2020</v>
      </c>
      <c r="B245" t="s">
        <v>52</v>
      </c>
      <c r="C245">
        <v>10</v>
      </c>
      <c r="D245">
        <v>4</v>
      </c>
      <c r="E245">
        <v>86072</v>
      </c>
      <c r="F245">
        <v>1022</v>
      </c>
      <c r="G245">
        <v>116858</v>
      </c>
      <c r="H245">
        <v>2068378</v>
      </c>
      <c r="I245">
        <v>0</v>
      </c>
      <c r="J245">
        <v>0</v>
      </c>
    </row>
    <row r="246" spans="1:10" x14ac:dyDescent="0.35">
      <c r="A246">
        <v>2020</v>
      </c>
      <c r="B246" t="s">
        <v>52</v>
      </c>
      <c r="C246">
        <v>10</v>
      </c>
      <c r="D246">
        <v>4</v>
      </c>
      <c r="E246">
        <v>100376</v>
      </c>
      <c r="F246">
        <v>1030</v>
      </c>
      <c r="G246">
        <v>113188</v>
      </c>
      <c r="H246">
        <v>2217895</v>
      </c>
      <c r="I246">
        <v>0</v>
      </c>
      <c r="J246">
        <v>0</v>
      </c>
    </row>
    <row r="247" spans="1:10" x14ac:dyDescent="0.35">
      <c r="A247">
        <v>2020</v>
      </c>
      <c r="B247" t="s">
        <v>52</v>
      </c>
      <c r="C247">
        <v>10</v>
      </c>
      <c r="D247">
        <v>5</v>
      </c>
      <c r="E247">
        <v>97530</v>
      </c>
      <c r="F247">
        <v>1124</v>
      </c>
      <c r="G247">
        <v>115734</v>
      </c>
      <c r="H247">
        <v>2308243</v>
      </c>
      <c r="I247">
        <v>0</v>
      </c>
      <c r="J247">
        <v>0</v>
      </c>
    </row>
    <row r="248" spans="1:10" x14ac:dyDescent="0.35">
      <c r="A248">
        <v>2020</v>
      </c>
      <c r="B248" t="s">
        <v>52</v>
      </c>
      <c r="C248">
        <v>10</v>
      </c>
      <c r="D248">
        <v>5</v>
      </c>
      <c r="E248">
        <v>96234</v>
      </c>
      <c r="F248">
        <v>1100</v>
      </c>
      <c r="G248">
        <v>118010</v>
      </c>
      <c r="H248">
        <v>2192863</v>
      </c>
      <c r="I248">
        <v>0</v>
      </c>
      <c r="J248">
        <v>0</v>
      </c>
    </row>
    <row r="249" spans="1:10" x14ac:dyDescent="0.35">
      <c r="A249">
        <v>2020</v>
      </c>
      <c r="B249" t="s">
        <v>52</v>
      </c>
      <c r="C249">
        <v>10</v>
      </c>
      <c r="D249">
        <v>5</v>
      </c>
      <c r="E249">
        <v>94456</v>
      </c>
      <c r="F249">
        <v>938</v>
      </c>
      <c r="G249">
        <v>117364</v>
      </c>
      <c r="H249">
        <v>2263727</v>
      </c>
      <c r="I249">
        <v>0</v>
      </c>
      <c r="J249">
        <v>0</v>
      </c>
    </row>
    <row r="250" spans="1:10" x14ac:dyDescent="0.35">
      <c r="A250">
        <v>2020</v>
      </c>
      <c r="B250" t="s">
        <v>53</v>
      </c>
      <c r="C250">
        <v>11</v>
      </c>
      <c r="D250">
        <v>1</v>
      </c>
      <c r="E250">
        <v>91856</v>
      </c>
      <c r="F250">
        <v>982</v>
      </c>
      <c r="G250">
        <v>106624</v>
      </c>
      <c r="H250">
        <v>1955682</v>
      </c>
      <c r="I250">
        <v>0</v>
      </c>
      <c r="J250">
        <v>0</v>
      </c>
    </row>
    <row r="251" spans="1:10" x14ac:dyDescent="0.35">
      <c r="A251">
        <v>2020</v>
      </c>
      <c r="B251" t="s">
        <v>53</v>
      </c>
      <c r="C251">
        <v>11</v>
      </c>
      <c r="D251">
        <v>1</v>
      </c>
      <c r="E251">
        <v>75184</v>
      </c>
      <c r="F251">
        <v>996</v>
      </c>
      <c r="G251">
        <v>117048</v>
      </c>
      <c r="H251">
        <v>1978837</v>
      </c>
      <c r="I251">
        <v>0</v>
      </c>
      <c r="J251">
        <v>0</v>
      </c>
    </row>
    <row r="252" spans="1:10" x14ac:dyDescent="0.35">
      <c r="A252">
        <v>2020</v>
      </c>
      <c r="B252" t="s">
        <v>53</v>
      </c>
      <c r="C252">
        <v>11</v>
      </c>
      <c r="D252">
        <v>1</v>
      </c>
      <c r="E252">
        <v>92054</v>
      </c>
      <c r="F252">
        <v>1020</v>
      </c>
      <c r="G252">
        <v>106656</v>
      </c>
      <c r="H252">
        <v>2358956</v>
      </c>
      <c r="I252">
        <v>0</v>
      </c>
      <c r="J252">
        <v>0</v>
      </c>
    </row>
    <row r="253" spans="1:10" x14ac:dyDescent="0.35">
      <c r="A253">
        <v>2020</v>
      </c>
      <c r="B253" t="s">
        <v>53</v>
      </c>
      <c r="C253">
        <v>11</v>
      </c>
      <c r="D253">
        <v>1</v>
      </c>
      <c r="E253">
        <v>100930</v>
      </c>
      <c r="F253">
        <v>1414</v>
      </c>
      <c r="G253">
        <v>111746</v>
      </c>
      <c r="H253">
        <v>2371643</v>
      </c>
      <c r="I253">
        <v>0</v>
      </c>
      <c r="J253">
        <v>0</v>
      </c>
    </row>
    <row r="254" spans="1:10" x14ac:dyDescent="0.35">
      <c r="A254">
        <v>2020</v>
      </c>
      <c r="B254" t="s">
        <v>53</v>
      </c>
      <c r="C254">
        <v>11</v>
      </c>
      <c r="D254">
        <v>1</v>
      </c>
      <c r="E254">
        <v>95256</v>
      </c>
      <c r="F254">
        <v>1344</v>
      </c>
      <c r="G254">
        <v>108266</v>
      </c>
      <c r="H254">
        <v>2386685</v>
      </c>
      <c r="I254">
        <v>0</v>
      </c>
      <c r="J254">
        <v>0</v>
      </c>
    </row>
    <row r="255" spans="1:10" x14ac:dyDescent="0.35">
      <c r="A255">
        <v>2020</v>
      </c>
      <c r="B255" t="s">
        <v>53</v>
      </c>
      <c r="C255">
        <v>11</v>
      </c>
      <c r="D255">
        <v>1</v>
      </c>
      <c r="E255">
        <v>100718</v>
      </c>
      <c r="F255">
        <v>1154</v>
      </c>
      <c r="G255">
        <v>107984</v>
      </c>
      <c r="H255">
        <v>2311644</v>
      </c>
      <c r="I255">
        <v>0</v>
      </c>
      <c r="J255">
        <v>0</v>
      </c>
    </row>
    <row r="256" spans="1:10" x14ac:dyDescent="0.35">
      <c r="A256">
        <v>2020</v>
      </c>
      <c r="B256" t="s">
        <v>53</v>
      </c>
      <c r="C256">
        <v>11</v>
      </c>
      <c r="D256">
        <v>1</v>
      </c>
      <c r="E256">
        <v>91622</v>
      </c>
      <c r="F256">
        <v>1114</v>
      </c>
      <c r="G256">
        <v>97072</v>
      </c>
      <c r="H256">
        <v>2356053</v>
      </c>
      <c r="I256">
        <v>0</v>
      </c>
      <c r="J256">
        <v>0</v>
      </c>
    </row>
    <row r="257" spans="1:10" x14ac:dyDescent="0.35">
      <c r="A257">
        <v>2020</v>
      </c>
      <c r="B257" t="s">
        <v>53</v>
      </c>
      <c r="C257">
        <v>11</v>
      </c>
      <c r="D257">
        <v>2</v>
      </c>
      <c r="E257">
        <v>93414</v>
      </c>
      <c r="F257">
        <v>980</v>
      </c>
      <c r="G257">
        <v>96930</v>
      </c>
      <c r="H257">
        <v>1948083</v>
      </c>
      <c r="I257">
        <v>0</v>
      </c>
      <c r="J257">
        <v>0</v>
      </c>
    </row>
    <row r="258" spans="1:10" x14ac:dyDescent="0.35">
      <c r="A258">
        <v>2020</v>
      </c>
      <c r="B258" t="s">
        <v>53</v>
      </c>
      <c r="C258">
        <v>11</v>
      </c>
      <c r="D258">
        <v>2</v>
      </c>
      <c r="E258">
        <v>74238</v>
      </c>
      <c r="F258">
        <v>900</v>
      </c>
      <c r="G258">
        <v>82898</v>
      </c>
      <c r="H258">
        <v>1990582</v>
      </c>
      <c r="I258">
        <v>0</v>
      </c>
      <c r="J258">
        <v>0</v>
      </c>
    </row>
    <row r="259" spans="1:10" x14ac:dyDescent="0.35">
      <c r="A259">
        <v>2020</v>
      </c>
      <c r="B259" t="s">
        <v>53</v>
      </c>
      <c r="C259">
        <v>11</v>
      </c>
      <c r="D259">
        <v>2</v>
      </c>
      <c r="E259">
        <v>89448</v>
      </c>
      <c r="F259">
        <v>1022</v>
      </c>
      <c r="G259">
        <v>109278</v>
      </c>
      <c r="H259">
        <v>2278510</v>
      </c>
      <c r="I259">
        <v>0</v>
      </c>
      <c r="J259">
        <v>0</v>
      </c>
    </row>
    <row r="260" spans="1:10" x14ac:dyDescent="0.35">
      <c r="A260">
        <v>2020</v>
      </c>
      <c r="B260" t="s">
        <v>53</v>
      </c>
      <c r="C260">
        <v>11</v>
      </c>
      <c r="D260">
        <v>2</v>
      </c>
      <c r="E260">
        <v>96570</v>
      </c>
      <c r="F260">
        <v>1100</v>
      </c>
      <c r="G260">
        <v>105408</v>
      </c>
      <c r="H260">
        <v>2357705</v>
      </c>
      <c r="I260">
        <v>0</v>
      </c>
      <c r="J260">
        <v>0</v>
      </c>
    </row>
    <row r="261" spans="1:10" x14ac:dyDescent="0.35">
      <c r="A261">
        <v>2020</v>
      </c>
      <c r="B261" t="s">
        <v>53</v>
      </c>
      <c r="C261">
        <v>11</v>
      </c>
      <c r="D261">
        <v>2</v>
      </c>
      <c r="E261">
        <v>89168</v>
      </c>
      <c r="F261">
        <v>1088</v>
      </c>
      <c r="G261">
        <v>98708</v>
      </c>
      <c r="H261">
        <v>2298857</v>
      </c>
      <c r="I261">
        <v>0</v>
      </c>
      <c r="J261">
        <v>0</v>
      </c>
    </row>
    <row r="262" spans="1:10" x14ac:dyDescent="0.35">
      <c r="A262">
        <v>2020</v>
      </c>
      <c r="B262" t="s">
        <v>53</v>
      </c>
      <c r="C262">
        <v>11</v>
      </c>
      <c r="D262">
        <v>2</v>
      </c>
      <c r="E262">
        <v>89240</v>
      </c>
      <c r="F262">
        <v>1034</v>
      </c>
      <c r="G262">
        <v>95240</v>
      </c>
      <c r="H262">
        <v>2083832</v>
      </c>
      <c r="I262">
        <v>0</v>
      </c>
      <c r="J262">
        <v>0</v>
      </c>
    </row>
    <row r="263" spans="1:10" x14ac:dyDescent="0.35">
      <c r="A263">
        <v>2020</v>
      </c>
      <c r="B263" t="s">
        <v>53</v>
      </c>
      <c r="C263">
        <v>11</v>
      </c>
      <c r="D263">
        <v>2</v>
      </c>
      <c r="E263">
        <v>83384</v>
      </c>
      <c r="F263">
        <v>900</v>
      </c>
      <c r="G263">
        <v>84634</v>
      </c>
      <c r="H263">
        <v>1792071</v>
      </c>
      <c r="I263">
        <v>0</v>
      </c>
      <c r="J263">
        <v>0</v>
      </c>
    </row>
    <row r="264" spans="1:10" x14ac:dyDescent="0.35">
      <c r="A264">
        <v>2020</v>
      </c>
      <c r="B264" t="s">
        <v>53</v>
      </c>
      <c r="C264">
        <v>11</v>
      </c>
      <c r="D264">
        <v>3</v>
      </c>
      <c r="E264">
        <v>61362</v>
      </c>
      <c r="F264">
        <v>868</v>
      </c>
      <c r="G264">
        <v>88222</v>
      </c>
      <c r="H264">
        <v>1578485</v>
      </c>
      <c r="I264">
        <v>0</v>
      </c>
      <c r="J264">
        <v>0</v>
      </c>
    </row>
    <row r="265" spans="1:10" x14ac:dyDescent="0.35">
      <c r="A265">
        <v>2020</v>
      </c>
      <c r="B265" t="s">
        <v>53</v>
      </c>
      <c r="C265">
        <v>11</v>
      </c>
      <c r="D265">
        <v>3</v>
      </c>
      <c r="E265">
        <v>57218</v>
      </c>
      <c r="F265">
        <v>902</v>
      </c>
      <c r="G265">
        <v>80784</v>
      </c>
      <c r="H265">
        <v>1524699</v>
      </c>
      <c r="I265">
        <v>0</v>
      </c>
      <c r="J265">
        <v>0</v>
      </c>
    </row>
    <row r="266" spans="1:10" x14ac:dyDescent="0.35">
      <c r="A266">
        <v>2020</v>
      </c>
      <c r="B266" t="s">
        <v>53</v>
      </c>
      <c r="C266">
        <v>11</v>
      </c>
      <c r="D266">
        <v>3</v>
      </c>
      <c r="E266">
        <v>77096</v>
      </c>
      <c r="F266">
        <v>944</v>
      </c>
      <c r="G266">
        <v>89506</v>
      </c>
      <c r="H266">
        <v>1953727</v>
      </c>
      <c r="I266">
        <v>0</v>
      </c>
      <c r="J266">
        <v>0</v>
      </c>
    </row>
    <row r="267" spans="1:10" x14ac:dyDescent="0.35">
      <c r="A267">
        <v>2020</v>
      </c>
      <c r="B267" t="s">
        <v>53</v>
      </c>
      <c r="C267">
        <v>11</v>
      </c>
      <c r="D267">
        <v>3</v>
      </c>
      <c r="E267">
        <v>90732</v>
      </c>
      <c r="F267">
        <v>1172</v>
      </c>
      <c r="G267">
        <v>97350</v>
      </c>
      <c r="H267">
        <v>2076670</v>
      </c>
      <c r="I267">
        <v>0</v>
      </c>
      <c r="J267">
        <v>0</v>
      </c>
    </row>
    <row r="268" spans="1:10" x14ac:dyDescent="0.35">
      <c r="A268">
        <v>2020</v>
      </c>
      <c r="B268" t="s">
        <v>53</v>
      </c>
      <c r="C268">
        <v>11</v>
      </c>
      <c r="D268">
        <v>3</v>
      </c>
      <c r="E268">
        <v>92370</v>
      </c>
      <c r="F268">
        <v>1164</v>
      </c>
      <c r="G268">
        <v>90492</v>
      </c>
      <c r="H268">
        <v>2241737</v>
      </c>
      <c r="I268">
        <v>0</v>
      </c>
      <c r="J268">
        <v>0</v>
      </c>
    </row>
    <row r="269" spans="1:10" x14ac:dyDescent="0.35">
      <c r="A269">
        <v>2020</v>
      </c>
      <c r="B269" t="s">
        <v>53</v>
      </c>
      <c r="C269">
        <v>11</v>
      </c>
      <c r="D269">
        <v>3</v>
      </c>
      <c r="E269">
        <v>92566</v>
      </c>
      <c r="F269">
        <v>1128</v>
      </c>
      <c r="G269">
        <v>97936</v>
      </c>
      <c r="H269">
        <v>2220243</v>
      </c>
      <c r="I269">
        <v>0</v>
      </c>
      <c r="J269">
        <v>0</v>
      </c>
    </row>
    <row r="270" spans="1:10" x14ac:dyDescent="0.35">
      <c r="A270">
        <v>2020</v>
      </c>
      <c r="B270" t="s">
        <v>53</v>
      </c>
      <c r="C270">
        <v>11</v>
      </c>
      <c r="D270">
        <v>3</v>
      </c>
      <c r="E270">
        <v>90602</v>
      </c>
      <c r="F270">
        <v>998</v>
      </c>
      <c r="G270">
        <v>88110</v>
      </c>
      <c r="H270">
        <v>2243541</v>
      </c>
      <c r="I270">
        <v>0</v>
      </c>
      <c r="J270">
        <v>0</v>
      </c>
    </row>
    <row r="271" spans="1:10" x14ac:dyDescent="0.35">
      <c r="A271">
        <v>2020</v>
      </c>
      <c r="B271" t="s">
        <v>53</v>
      </c>
      <c r="C271">
        <v>11</v>
      </c>
      <c r="D271">
        <v>4</v>
      </c>
      <c r="E271">
        <v>88808</v>
      </c>
      <c r="F271">
        <v>1020</v>
      </c>
      <c r="G271">
        <v>82810</v>
      </c>
      <c r="H271">
        <v>1995016</v>
      </c>
      <c r="I271">
        <v>0</v>
      </c>
      <c r="J271">
        <v>0</v>
      </c>
    </row>
    <row r="272" spans="1:10" x14ac:dyDescent="0.35">
      <c r="A272">
        <v>2020</v>
      </c>
      <c r="B272" t="s">
        <v>53</v>
      </c>
      <c r="C272">
        <v>11</v>
      </c>
      <c r="D272">
        <v>4</v>
      </c>
      <c r="E272">
        <v>74882</v>
      </c>
      <c r="F272">
        <v>962</v>
      </c>
      <c r="G272">
        <v>84390</v>
      </c>
      <c r="H272">
        <v>2071110</v>
      </c>
      <c r="I272">
        <v>0</v>
      </c>
      <c r="J272">
        <v>0</v>
      </c>
    </row>
    <row r="273" spans="1:10" x14ac:dyDescent="0.35">
      <c r="A273">
        <v>2020</v>
      </c>
      <c r="B273" t="s">
        <v>53</v>
      </c>
      <c r="C273">
        <v>11</v>
      </c>
      <c r="D273">
        <v>4</v>
      </c>
      <c r="E273">
        <v>88490</v>
      </c>
      <c r="F273">
        <v>978</v>
      </c>
      <c r="G273">
        <v>75530</v>
      </c>
      <c r="H273">
        <v>2389032</v>
      </c>
      <c r="I273">
        <v>0</v>
      </c>
      <c r="J273">
        <v>0</v>
      </c>
    </row>
    <row r="274" spans="1:10" x14ac:dyDescent="0.35">
      <c r="A274">
        <v>2020</v>
      </c>
      <c r="B274" t="s">
        <v>53</v>
      </c>
      <c r="C274">
        <v>11</v>
      </c>
      <c r="D274">
        <v>4</v>
      </c>
      <c r="E274">
        <v>89398</v>
      </c>
      <c r="F274">
        <v>1036</v>
      </c>
      <c r="G274">
        <v>73164</v>
      </c>
      <c r="H274">
        <v>2363033</v>
      </c>
      <c r="I274">
        <v>0</v>
      </c>
      <c r="J274">
        <v>0</v>
      </c>
    </row>
    <row r="275" spans="1:10" x14ac:dyDescent="0.35">
      <c r="A275">
        <v>2020</v>
      </c>
      <c r="B275" t="s">
        <v>53</v>
      </c>
      <c r="C275">
        <v>11</v>
      </c>
      <c r="D275">
        <v>4</v>
      </c>
      <c r="E275">
        <v>86348</v>
      </c>
      <c r="F275">
        <v>982</v>
      </c>
      <c r="G275">
        <v>79446</v>
      </c>
      <c r="H275">
        <v>2385565</v>
      </c>
      <c r="I275">
        <v>0</v>
      </c>
      <c r="J275">
        <v>0</v>
      </c>
    </row>
    <row r="276" spans="1:10" x14ac:dyDescent="0.35">
      <c r="A276">
        <v>2020</v>
      </c>
      <c r="B276" t="s">
        <v>53</v>
      </c>
      <c r="C276">
        <v>11</v>
      </c>
      <c r="D276">
        <v>4</v>
      </c>
      <c r="E276">
        <v>82706</v>
      </c>
      <c r="F276">
        <v>972</v>
      </c>
      <c r="G276">
        <v>82354</v>
      </c>
      <c r="H276">
        <v>2385560</v>
      </c>
      <c r="I276">
        <v>0</v>
      </c>
      <c r="J276">
        <v>0</v>
      </c>
    </row>
    <row r="277" spans="1:10" x14ac:dyDescent="0.35">
      <c r="A277">
        <v>2020</v>
      </c>
      <c r="B277" t="s">
        <v>53</v>
      </c>
      <c r="C277">
        <v>11</v>
      </c>
      <c r="D277">
        <v>4</v>
      </c>
      <c r="E277">
        <v>83630</v>
      </c>
      <c r="F277">
        <v>990</v>
      </c>
      <c r="G277">
        <v>84550</v>
      </c>
      <c r="H277">
        <v>2524727</v>
      </c>
      <c r="I277">
        <v>0</v>
      </c>
      <c r="J277">
        <v>0</v>
      </c>
    </row>
    <row r="278" spans="1:10" x14ac:dyDescent="0.35">
      <c r="A278">
        <v>2020</v>
      </c>
      <c r="B278" t="s">
        <v>53</v>
      </c>
      <c r="C278">
        <v>11</v>
      </c>
      <c r="D278">
        <v>5</v>
      </c>
      <c r="E278">
        <v>78072</v>
      </c>
      <c r="F278">
        <v>888</v>
      </c>
      <c r="G278">
        <v>90304</v>
      </c>
      <c r="H278">
        <v>2222616</v>
      </c>
      <c r="I278">
        <v>0</v>
      </c>
      <c r="J278">
        <v>0</v>
      </c>
    </row>
    <row r="279" spans="1:10" x14ac:dyDescent="0.35">
      <c r="A279">
        <v>2020</v>
      </c>
      <c r="B279" t="s">
        <v>53</v>
      </c>
      <c r="C279">
        <v>11</v>
      </c>
      <c r="D279">
        <v>5</v>
      </c>
      <c r="E279">
        <v>62358</v>
      </c>
      <c r="F279">
        <v>964</v>
      </c>
      <c r="G279">
        <v>84564</v>
      </c>
      <c r="H279">
        <v>1969426</v>
      </c>
      <c r="I279">
        <v>0</v>
      </c>
      <c r="J279">
        <v>0</v>
      </c>
    </row>
    <row r="280" spans="1:10" x14ac:dyDescent="0.35">
      <c r="A280">
        <v>2020</v>
      </c>
      <c r="B280" t="s">
        <v>54</v>
      </c>
      <c r="C280">
        <v>12</v>
      </c>
      <c r="D280">
        <v>1</v>
      </c>
      <c r="E280">
        <v>72948</v>
      </c>
      <c r="F280">
        <v>1002</v>
      </c>
      <c r="G280">
        <v>86416</v>
      </c>
      <c r="H280">
        <v>2210040</v>
      </c>
      <c r="I280">
        <v>0</v>
      </c>
      <c r="J280">
        <v>0</v>
      </c>
    </row>
    <row r="281" spans="1:10" x14ac:dyDescent="0.35">
      <c r="A281">
        <v>2020</v>
      </c>
      <c r="B281" t="s">
        <v>54</v>
      </c>
      <c r="C281">
        <v>12</v>
      </c>
      <c r="D281">
        <v>1</v>
      </c>
      <c r="E281">
        <v>71012</v>
      </c>
      <c r="F281">
        <v>1052</v>
      </c>
      <c r="G281">
        <v>81816</v>
      </c>
      <c r="H281">
        <v>2305723</v>
      </c>
      <c r="I281">
        <v>0</v>
      </c>
      <c r="J281">
        <v>0</v>
      </c>
    </row>
    <row r="282" spans="1:10" x14ac:dyDescent="0.35">
      <c r="A282">
        <v>2020</v>
      </c>
      <c r="B282" t="s">
        <v>54</v>
      </c>
      <c r="C282">
        <v>12</v>
      </c>
      <c r="D282">
        <v>1</v>
      </c>
      <c r="E282">
        <v>73148</v>
      </c>
      <c r="F282">
        <v>1082</v>
      </c>
      <c r="G282">
        <v>85982</v>
      </c>
      <c r="H282">
        <v>2426602</v>
      </c>
      <c r="I282">
        <v>0</v>
      </c>
      <c r="J282">
        <v>0</v>
      </c>
    </row>
    <row r="283" spans="1:10" x14ac:dyDescent="0.35">
      <c r="A283">
        <v>2020</v>
      </c>
      <c r="B283" t="s">
        <v>54</v>
      </c>
      <c r="C283">
        <v>12</v>
      </c>
      <c r="D283">
        <v>1</v>
      </c>
      <c r="E283">
        <v>73422</v>
      </c>
      <c r="F283">
        <v>1022</v>
      </c>
      <c r="G283">
        <v>84718</v>
      </c>
      <c r="H283">
        <v>2405677</v>
      </c>
      <c r="I283">
        <v>0</v>
      </c>
      <c r="J283">
        <v>0</v>
      </c>
    </row>
    <row r="284" spans="1:10" x14ac:dyDescent="0.35">
      <c r="A284">
        <v>2020</v>
      </c>
      <c r="B284" t="s">
        <v>54</v>
      </c>
      <c r="C284">
        <v>12</v>
      </c>
      <c r="D284">
        <v>1</v>
      </c>
      <c r="E284">
        <v>72020</v>
      </c>
      <c r="F284">
        <v>964</v>
      </c>
      <c r="G284">
        <v>83770</v>
      </c>
      <c r="H284">
        <v>2344038</v>
      </c>
      <c r="I284">
        <v>0</v>
      </c>
      <c r="J284">
        <v>0</v>
      </c>
    </row>
    <row r="285" spans="1:10" x14ac:dyDescent="0.35">
      <c r="A285">
        <v>2020</v>
      </c>
      <c r="B285" t="s">
        <v>54</v>
      </c>
      <c r="C285">
        <v>12</v>
      </c>
      <c r="D285">
        <v>1</v>
      </c>
      <c r="E285">
        <v>66356</v>
      </c>
      <c r="F285">
        <v>780</v>
      </c>
      <c r="G285">
        <v>78156</v>
      </c>
      <c r="H285">
        <v>1985312</v>
      </c>
      <c r="I285">
        <v>0</v>
      </c>
      <c r="J285">
        <v>0</v>
      </c>
    </row>
    <row r="286" spans="1:10" x14ac:dyDescent="0.35">
      <c r="A286">
        <v>2020</v>
      </c>
      <c r="B286" t="s">
        <v>54</v>
      </c>
      <c r="C286">
        <v>12</v>
      </c>
      <c r="D286">
        <v>1</v>
      </c>
      <c r="E286">
        <v>52454</v>
      </c>
      <c r="F286">
        <v>772</v>
      </c>
      <c r="G286">
        <v>78586</v>
      </c>
      <c r="H286">
        <v>1984600</v>
      </c>
      <c r="I286">
        <v>0</v>
      </c>
      <c r="J286">
        <v>0</v>
      </c>
    </row>
    <row r="287" spans="1:10" x14ac:dyDescent="0.35">
      <c r="A287">
        <v>2020</v>
      </c>
      <c r="B287" t="s">
        <v>54</v>
      </c>
      <c r="C287">
        <v>12</v>
      </c>
      <c r="D287">
        <v>2</v>
      </c>
      <c r="E287">
        <v>64166</v>
      </c>
      <c r="F287">
        <v>804</v>
      </c>
      <c r="G287">
        <v>73166</v>
      </c>
      <c r="H287">
        <v>2192394</v>
      </c>
      <c r="I287">
        <v>0</v>
      </c>
      <c r="J287">
        <v>0</v>
      </c>
    </row>
    <row r="288" spans="1:10" x14ac:dyDescent="0.35">
      <c r="A288">
        <v>2020</v>
      </c>
      <c r="B288" t="s">
        <v>54</v>
      </c>
      <c r="C288">
        <v>12</v>
      </c>
      <c r="D288">
        <v>2</v>
      </c>
      <c r="E288">
        <v>63274</v>
      </c>
      <c r="F288">
        <v>826</v>
      </c>
      <c r="G288">
        <v>75386</v>
      </c>
      <c r="H288">
        <v>2063530</v>
      </c>
      <c r="I288">
        <v>0</v>
      </c>
      <c r="J288">
        <v>0</v>
      </c>
    </row>
    <row r="289" spans="1:10" x14ac:dyDescent="0.35">
      <c r="A289">
        <v>2020</v>
      </c>
      <c r="B289" t="s">
        <v>54</v>
      </c>
      <c r="C289">
        <v>12</v>
      </c>
      <c r="D289">
        <v>2</v>
      </c>
      <c r="E289">
        <v>58822</v>
      </c>
      <c r="F289">
        <v>822</v>
      </c>
      <c r="G289">
        <v>75414</v>
      </c>
      <c r="H289">
        <v>2003523</v>
      </c>
      <c r="I289">
        <v>0</v>
      </c>
      <c r="J289">
        <v>0</v>
      </c>
    </row>
    <row r="290" spans="1:10" x14ac:dyDescent="0.35">
      <c r="A290">
        <v>2020</v>
      </c>
      <c r="B290" t="s">
        <v>54</v>
      </c>
      <c r="C290">
        <v>12</v>
      </c>
      <c r="D290">
        <v>2</v>
      </c>
      <c r="E290">
        <v>59922</v>
      </c>
      <c r="F290">
        <v>884</v>
      </c>
      <c r="G290">
        <v>66984</v>
      </c>
      <c r="H290">
        <v>2231536</v>
      </c>
      <c r="I290">
        <v>0</v>
      </c>
      <c r="J290">
        <v>0</v>
      </c>
    </row>
    <row r="291" spans="1:10" x14ac:dyDescent="0.35">
      <c r="A291">
        <v>2020</v>
      </c>
      <c r="B291" t="s">
        <v>54</v>
      </c>
      <c r="C291">
        <v>12</v>
      </c>
      <c r="D291">
        <v>2</v>
      </c>
      <c r="E291">
        <v>60708</v>
      </c>
      <c r="F291">
        <v>782</v>
      </c>
      <c r="G291">
        <v>66174</v>
      </c>
      <c r="H291">
        <v>2113802</v>
      </c>
      <c r="I291">
        <v>0</v>
      </c>
      <c r="J291">
        <v>0</v>
      </c>
    </row>
    <row r="292" spans="1:10" x14ac:dyDescent="0.35">
      <c r="A292">
        <v>2020</v>
      </c>
      <c r="B292" t="s">
        <v>54</v>
      </c>
      <c r="C292">
        <v>12</v>
      </c>
      <c r="D292">
        <v>2</v>
      </c>
      <c r="E292">
        <v>54672</v>
      </c>
      <c r="F292">
        <v>676</v>
      </c>
      <c r="G292">
        <v>61280</v>
      </c>
      <c r="H292">
        <v>1964825</v>
      </c>
      <c r="I292">
        <v>0</v>
      </c>
      <c r="J292">
        <v>0</v>
      </c>
    </row>
    <row r="293" spans="1:10" x14ac:dyDescent="0.35">
      <c r="A293">
        <v>2020</v>
      </c>
      <c r="B293" t="s">
        <v>54</v>
      </c>
      <c r="C293">
        <v>12</v>
      </c>
      <c r="D293">
        <v>2</v>
      </c>
      <c r="E293">
        <v>43882</v>
      </c>
      <c r="F293">
        <v>708</v>
      </c>
      <c r="G293">
        <v>68842</v>
      </c>
      <c r="H293">
        <v>1926068</v>
      </c>
      <c r="I293">
        <v>0</v>
      </c>
      <c r="J293">
        <v>0</v>
      </c>
    </row>
    <row r="294" spans="1:10" x14ac:dyDescent="0.35">
      <c r="A294">
        <v>2020</v>
      </c>
      <c r="B294" t="s">
        <v>54</v>
      </c>
      <c r="C294">
        <v>12</v>
      </c>
      <c r="D294">
        <v>3</v>
      </c>
      <c r="E294">
        <v>52502</v>
      </c>
      <c r="F294">
        <v>768</v>
      </c>
      <c r="G294">
        <v>67706</v>
      </c>
      <c r="H294">
        <v>2203796</v>
      </c>
      <c r="I294">
        <v>0</v>
      </c>
      <c r="J294">
        <v>0</v>
      </c>
    </row>
    <row r="295" spans="1:10" x14ac:dyDescent="0.35">
      <c r="A295">
        <v>2020</v>
      </c>
      <c r="B295" t="s">
        <v>54</v>
      </c>
      <c r="C295">
        <v>12</v>
      </c>
      <c r="D295">
        <v>3</v>
      </c>
      <c r="E295">
        <v>36344</v>
      </c>
      <c r="F295">
        <v>712</v>
      </c>
      <c r="G295">
        <v>66720</v>
      </c>
      <c r="H295">
        <v>2327126</v>
      </c>
      <c r="I295">
        <v>0</v>
      </c>
      <c r="J295">
        <v>0</v>
      </c>
    </row>
    <row r="296" spans="1:10" x14ac:dyDescent="0.35">
      <c r="A296">
        <v>2020</v>
      </c>
      <c r="B296" t="s">
        <v>54</v>
      </c>
      <c r="C296">
        <v>12</v>
      </c>
      <c r="D296">
        <v>3</v>
      </c>
      <c r="E296">
        <v>53508</v>
      </c>
      <c r="F296">
        <v>684</v>
      </c>
      <c r="G296">
        <v>61782</v>
      </c>
      <c r="H296">
        <v>2295418</v>
      </c>
      <c r="I296">
        <v>0</v>
      </c>
      <c r="J296">
        <v>0</v>
      </c>
    </row>
    <row r="297" spans="1:10" x14ac:dyDescent="0.35">
      <c r="A297">
        <v>2020</v>
      </c>
      <c r="B297" t="s">
        <v>54</v>
      </c>
      <c r="C297">
        <v>12</v>
      </c>
      <c r="D297">
        <v>3</v>
      </c>
      <c r="E297">
        <v>53982</v>
      </c>
      <c r="F297">
        <v>684</v>
      </c>
      <c r="G297">
        <v>59758</v>
      </c>
      <c r="H297">
        <v>2333628</v>
      </c>
      <c r="I297">
        <v>0</v>
      </c>
      <c r="J297">
        <v>0</v>
      </c>
    </row>
    <row r="298" spans="1:10" x14ac:dyDescent="0.35">
      <c r="A298">
        <v>2020</v>
      </c>
      <c r="B298" t="s">
        <v>54</v>
      </c>
      <c r="C298">
        <v>12</v>
      </c>
      <c r="D298">
        <v>3</v>
      </c>
      <c r="E298">
        <v>53668</v>
      </c>
      <c r="F298">
        <v>684</v>
      </c>
      <c r="G298">
        <v>59516</v>
      </c>
      <c r="H298">
        <v>2265576</v>
      </c>
      <c r="I298">
        <v>0</v>
      </c>
      <c r="J298">
        <v>0</v>
      </c>
    </row>
    <row r="299" spans="1:10" x14ac:dyDescent="0.35">
      <c r="A299">
        <v>2020</v>
      </c>
      <c r="B299" t="s">
        <v>54</v>
      </c>
      <c r="C299">
        <v>12</v>
      </c>
      <c r="D299">
        <v>3</v>
      </c>
      <c r="E299">
        <v>49244</v>
      </c>
      <c r="F299">
        <v>664</v>
      </c>
      <c r="G299">
        <v>51468</v>
      </c>
      <c r="H299">
        <v>1989510</v>
      </c>
      <c r="I299">
        <v>0</v>
      </c>
      <c r="J299">
        <v>0</v>
      </c>
    </row>
    <row r="300" spans="1:10" x14ac:dyDescent="0.35">
      <c r="A300">
        <v>2020</v>
      </c>
      <c r="B300" t="s">
        <v>54</v>
      </c>
      <c r="C300">
        <v>12</v>
      </c>
      <c r="D300">
        <v>3</v>
      </c>
      <c r="E300">
        <v>38294</v>
      </c>
      <c r="F300">
        <v>604</v>
      </c>
      <c r="G300">
        <v>60500</v>
      </c>
      <c r="H300">
        <v>1967526</v>
      </c>
      <c r="I300">
        <v>0</v>
      </c>
      <c r="J300">
        <v>0</v>
      </c>
    </row>
    <row r="301" spans="1:10" x14ac:dyDescent="0.35">
      <c r="A301">
        <v>2020</v>
      </c>
      <c r="B301" t="s">
        <v>54</v>
      </c>
      <c r="C301">
        <v>12</v>
      </c>
      <c r="D301">
        <v>4</v>
      </c>
      <c r="E301">
        <v>47760</v>
      </c>
      <c r="F301">
        <v>658</v>
      </c>
      <c r="G301">
        <v>54064</v>
      </c>
      <c r="H301">
        <v>2204451</v>
      </c>
      <c r="I301">
        <v>0</v>
      </c>
      <c r="J301">
        <v>0</v>
      </c>
    </row>
    <row r="302" spans="1:10" x14ac:dyDescent="0.35">
      <c r="A302">
        <v>2020</v>
      </c>
      <c r="B302" t="s">
        <v>54</v>
      </c>
      <c r="C302">
        <v>12</v>
      </c>
      <c r="D302">
        <v>4</v>
      </c>
      <c r="E302">
        <v>49432</v>
      </c>
      <c r="F302">
        <v>630</v>
      </c>
      <c r="G302">
        <v>59892</v>
      </c>
      <c r="H302">
        <v>2112212</v>
      </c>
      <c r="I302">
        <v>0</v>
      </c>
      <c r="J302">
        <v>0</v>
      </c>
    </row>
    <row r="303" spans="1:10" x14ac:dyDescent="0.35">
      <c r="A303">
        <v>2020</v>
      </c>
      <c r="B303" t="s">
        <v>54</v>
      </c>
      <c r="C303">
        <v>12</v>
      </c>
      <c r="D303">
        <v>4</v>
      </c>
      <c r="E303">
        <v>46888</v>
      </c>
      <c r="F303">
        <v>674</v>
      </c>
      <c r="G303">
        <v>49110</v>
      </c>
      <c r="H303">
        <v>2205067</v>
      </c>
      <c r="I303">
        <v>0</v>
      </c>
      <c r="J303">
        <v>0</v>
      </c>
    </row>
    <row r="304" spans="1:10" x14ac:dyDescent="0.35">
      <c r="A304">
        <v>2020</v>
      </c>
      <c r="B304" t="s">
        <v>54</v>
      </c>
      <c r="C304">
        <v>12</v>
      </c>
      <c r="D304">
        <v>4</v>
      </c>
      <c r="E304">
        <v>44698</v>
      </c>
      <c r="F304">
        <v>502</v>
      </c>
      <c r="G304">
        <v>44368</v>
      </c>
      <c r="H304">
        <v>1925525</v>
      </c>
      <c r="I304">
        <v>0</v>
      </c>
      <c r="J304">
        <v>0</v>
      </c>
    </row>
    <row r="305" spans="1:10" x14ac:dyDescent="0.35">
      <c r="A305">
        <v>2020</v>
      </c>
      <c r="B305" t="s">
        <v>54</v>
      </c>
      <c r="C305">
        <v>12</v>
      </c>
      <c r="D305">
        <v>4</v>
      </c>
      <c r="E305">
        <v>37150</v>
      </c>
      <c r="F305">
        <v>560</v>
      </c>
      <c r="G305">
        <v>42932</v>
      </c>
      <c r="H305">
        <v>1871205</v>
      </c>
      <c r="I305">
        <v>0</v>
      </c>
      <c r="J305">
        <v>0</v>
      </c>
    </row>
    <row r="306" spans="1:10" x14ac:dyDescent="0.35">
      <c r="A306">
        <v>2020</v>
      </c>
      <c r="B306" t="s">
        <v>54</v>
      </c>
      <c r="C306">
        <v>12</v>
      </c>
      <c r="D306">
        <v>4</v>
      </c>
      <c r="E306">
        <v>40666</v>
      </c>
      <c r="F306">
        <v>562</v>
      </c>
      <c r="G306">
        <v>42194</v>
      </c>
      <c r="H306">
        <v>1699394</v>
      </c>
      <c r="I306">
        <v>0</v>
      </c>
      <c r="J306">
        <v>0</v>
      </c>
    </row>
    <row r="307" spans="1:10" x14ac:dyDescent="0.35">
      <c r="A307">
        <v>2020</v>
      </c>
      <c r="B307" t="s">
        <v>54</v>
      </c>
      <c r="C307">
        <v>12</v>
      </c>
      <c r="D307">
        <v>4</v>
      </c>
      <c r="E307">
        <v>32144</v>
      </c>
      <c r="F307">
        <v>500</v>
      </c>
      <c r="G307">
        <v>49644</v>
      </c>
      <c r="H307">
        <v>1834881</v>
      </c>
      <c r="I307">
        <v>0</v>
      </c>
      <c r="J307">
        <v>0</v>
      </c>
    </row>
    <row r="308" spans="1:10" x14ac:dyDescent="0.35">
      <c r="A308">
        <v>2020</v>
      </c>
      <c r="B308" t="s">
        <v>54</v>
      </c>
      <c r="C308">
        <v>12</v>
      </c>
      <c r="D308">
        <v>5</v>
      </c>
      <c r="E308">
        <v>41084</v>
      </c>
      <c r="F308">
        <v>570</v>
      </c>
      <c r="G308">
        <v>53178</v>
      </c>
      <c r="H308">
        <v>2177602</v>
      </c>
      <c r="I308">
        <v>0</v>
      </c>
      <c r="J308">
        <v>0</v>
      </c>
    </row>
    <row r="309" spans="1:10" x14ac:dyDescent="0.35">
      <c r="A309">
        <v>2020</v>
      </c>
      <c r="B309" t="s">
        <v>54</v>
      </c>
      <c r="C309">
        <v>12</v>
      </c>
      <c r="D309">
        <v>5</v>
      </c>
      <c r="E309">
        <v>43890</v>
      </c>
      <c r="F309">
        <v>598</v>
      </c>
      <c r="G309">
        <v>52814</v>
      </c>
      <c r="H309">
        <v>2252604</v>
      </c>
      <c r="I309">
        <v>0</v>
      </c>
      <c r="J309">
        <v>0</v>
      </c>
    </row>
    <row r="310" spans="1:10" x14ac:dyDescent="0.35">
      <c r="A310">
        <v>2020</v>
      </c>
      <c r="B310" t="s">
        <v>54</v>
      </c>
      <c r="C310">
        <v>12</v>
      </c>
      <c r="D310">
        <v>5</v>
      </c>
      <c r="E310">
        <v>38052</v>
      </c>
      <c r="F310">
        <v>488</v>
      </c>
      <c r="G310">
        <v>43938</v>
      </c>
      <c r="H310">
        <v>2188745</v>
      </c>
      <c r="I310">
        <v>0</v>
      </c>
      <c r="J310">
        <v>0</v>
      </c>
    </row>
    <row r="311" spans="1:10" x14ac:dyDescent="0.35">
      <c r="A311">
        <v>2021</v>
      </c>
      <c r="B311" t="s">
        <v>16</v>
      </c>
      <c r="C311">
        <v>1</v>
      </c>
      <c r="D311">
        <v>1</v>
      </c>
      <c r="E311">
        <v>40318</v>
      </c>
      <c r="F311">
        <v>474</v>
      </c>
      <c r="G311">
        <v>47676</v>
      </c>
      <c r="H311">
        <v>1907519</v>
      </c>
      <c r="I311">
        <v>0</v>
      </c>
      <c r="J311">
        <v>0</v>
      </c>
    </row>
    <row r="312" spans="1:10" x14ac:dyDescent="0.35">
      <c r="A312">
        <v>2021</v>
      </c>
      <c r="B312" t="s">
        <v>16</v>
      </c>
      <c r="C312">
        <v>1</v>
      </c>
      <c r="D312">
        <v>1</v>
      </c>
      <c r="E312">
        <v>36288</v>
      </c>
      <c r="F312">
        <v>432</v>
      </c>
      <c r="G312">
        <v>41806</v>
      </c>
      <c r="H312">
        <v>1926582</v>
      </c>
      <c r="I312">
        <v>0</v>
      </c>
      <c r="J312">
        <v>0</v>
      </c>
    </row>
    <row r="313" spans="1:10" x14ac:dyDescent="0.35">
      <c r="A313">
        <v>2021</v>
      </c>
      <c r="B313" t="s">
        <v>16</v>
      </c>
      <c r="C313">
        <v>1</v>
      </c>
      <c r="D313">
        <v>1</v>
      </c>
      <c r="E313">
        <v>33356</v>
      </c>
      <c r="F313">
        <v>430</v>
      </c>
      <c r="G313">
        <v>39316</v>
      </c>
      <c r="H313">
        <v>1689717</v>
      </c>
      <c r="I313">
        <v>0</v>
      </c>
      <c r="J313">
        <v>0</v>
      </c>
    </row>
    <row r="314" spans="1:10" x14ac:dyDescent="0.35">
      <c r="A314">
        <v>2021</v>
      </c>
      <c r="B314" t="s">
        <v>16</v>
      </c>
      <c r="C314">
        <v>1</v>
      </c>
      <c r="D314">
        <v>1</v>
      </c>
      <c r="E314">
        <v>32556</v>
      </c>
      <c r="F314">
        <v>400</v>
      </c>
      <c r="G314">
        <v>58418</v>
      </c>
      <c r="H314">
        <v>1724356</v>
      </c>
      <c r="I314">
        <v>0</v>
      </c>
      <c r="J314">
        <v>0</v>
      </c>
    </row>
    <row r="315" spans="1:10" x14ac:dyDescent="0.35">
      <c r="A315">
        <v>2021</v>
      </c>
      <c r="B315" t="s">
        <v>16</v>
      </c>
      <c r="C315">
        <v>1</v>
      </c>
      <c r="D315">
        <v>1</v>
      </c>
      <c r="E315">
        <v>35818</v>
      </c>
      <c r="F315">
        <v>530</v>
      </c>
      <c r="G315">
        <v>42322</v>
      </c>
      <c r="H315">
        <v>1956413</v>
      </c>
      <c r="I315">
        <v>0</v>
      </c>
      <c r="J315">
        <v>0</v>
      </c>
    </row>
    <row r="316" spans="1:10" x14ac:dyDescent="0.35">
      <c r="A316">
        <v>2021</v>
      </c>
      <c r="B316" t="s">
        <v>16</v>
      </c>
      <c r="C316">
        <v>1</v>
      </c>
      <c r="D316">
        <v>1</v>
      </c>
      <c r="E316">
        <v>40944</v>
      </c>
      <c r="F316">
        <v>444</v>
      </c>
      <c r="G316">
        <v>39378</v>
      </c>
      <c r="H316">
        <v>2013524</v>
      </c>
      <c r="I316">
        <v>0</v>
      </c>
      <c r="J316">
        <v>0</v>
      </c>
    </row>
    <row r="317" spans="1:10" x14ac:dyDescent="0.35">
      <c r="A317">
        <v>2021</v>
      </c>
      <c r="B317" t="s">
        <v>16</v>
      </c>
      <c r="C317">
        <v>1</v>
      </c>
      <c r="D317">
        <v>1</v>
      </c>
      <c r="E317">
        <v>36246</v>
      </c>
      <c r="F317">
        <v>466</v>
      </c>
      <c r="G317">
        <v>41006</v>
      </c>
      <c r="H317">
        <v>2005809</v>
      </c>
      <c r="I317">
        <v>0</v>
      </c>
      <c r="J317">
        <v>0</v>
      </c>
    </row>
    <row r="318" spans="1:10" x14ac:dyDescent="0.35">
      <c r="A318">
        <v>2021</v>
      </c>
      <c r="B318" t="s">
        <v>16</v>
      </c>
      <c r="C318">
        <v>1</v>
      </c>
      <c r="D318">
        <v>2</v>
      </c>
      <c r="E318">
        <v>36906</v>
      </c>
      <c r="F318">
        <v>458</v>
      </c>
      <c r="G318">
        <v>38484</v>
      </c>
      <c r="H318">
        <v>1987553</v>
      </c>
      <c r="I318">
        <v>0</v>
      </c>
      <c r="J318">
        <v>0</v>
      </c>
    </row>
    <row r="319" spans="1:10" x14ac:dyDescent="0.35">
      <c r="A319">
        <v>2021</v>
      </c>
      <c r="B319" t="s">
        <v>16</v>
      </c>
      <c r="C319">
        <v>1</v>
      </c>
      <c r="D319">
        <v>2</v>
      </c>
      <c r="E319">
        <v>37640</v>
      </c>
      <c r="F319">
        <v>426</v>
      </c>
      <c r="G319">
        <v>38920</v>
      </c>
      <c r="H319">
        <v>1895958</v>
      </c>
      <c r="I319">
        <v>0</v>
      </c>
      <c r="J319">
        <v>0</v>
      </c>
    </row>
    <row r="320" spans="1:10" x14ac:dyDescent="0.35">
      <c r="A320">
        <v>2021</v>
      </c>
      <c r="B320" t="s">
        <v>16</v>
      </c>
      <c r="C320">
        <v>1</v>
      </c>
      <c r="D320">
        <v>2</v>
      </c>
      <c r="E320">
        <v>32172</v>
      </c>
      <c r="F320">
        <v>300</v>
      </c>
      <c r="G320">
        <v>33474</v>
      </c>
      <c r="H320">
        <v>1614172</v>
      </c>
      <c r="I320">
        <v>0</v>
      </c>
      <c r="J320">
        <v>0</v>
      </c>
    </row>
    <row r="321" spans="1:10" x14ac:dyDescent="0.35">
      <c r="A321">
        <v>2021</v>
      </c>
      <c r="B321" t="s">
        <v>16</v>
      </c>
      <c r="C321">
        <v>1</v>
      </c>
      <c r="D321">
        <v>2</v>
      </c>
      <c r="E321">
        <v>24962</v>
      </c>
      <c r="F321">
        <v>332</v>
      </c>
      <c r="G321">
        <v>37156</v>
      </c>
      <c r="H321">
        <v>1710122</v>
      </c>
      <c r="I321">
        <v>0</v>
      </c>
      <c r="J321">
        <v>0</v>
      </c>
    </row>
    <row r="322" spans="1:10" x14ac:dyDescent="0.35">
      <c r="A322">
        <v>2021</v>
      </c>
      <c r="B322" t="s">
        <v>16</v>
      </c>
      <c r="C322">
        <v>1</v>
      </c>
      <c r="D322">
        <v>2</v>
      </c>
      <c r="E322">
        <v>31806</v>
      </c>
      <c r="F322">
        <v>400</v>
      </c>
      <c r="G322">
        <v>35524</v>
      </c>
      <c r="H322">
        <v>1823647</v>
      </c>
      <c r="I322">
        <v>0</v>
      </c>
      <c r="J322">
        <v>0</v>
      </c>
    </row>
    <row r="323" spans="1:10" x14ac:dyDescent="0.35">
      <c r="A323">
        <v>2021</v>
      </c>
      <c r="B323" t="s">
        <v>16</v>
      </c>
      <c r="C323">
        <v>1</v>
      </c>
      <c r="D323">
        <v>2</v>
      </c>
      <c r="E323">
        <v>34030</v>
      </c>
      <c r="F323">
        <v>402</v>
      </c>
      <c r="G323">
        <v>35594</v>
      </c>
      <c r="H323">
        <v>1749542</v>
      </c>
      <c r="I323">
        <v>0</v>
      </c>
      <c r="J323">
        <v>0</v>
      </c>
    </row>
    <row r="324" spans="1:10" x14ac:dyDescent="0.35">
      <c r="A324">
        <v>2021</v>
      </c>
      <c r="B324" t="s">
        <v>16</v>
      </c>
      <c r="C324">
        <v>1</v>
      </c>
      <c r="D324">
        <v>2</v>
      </c>
      <c r="E324">
        <v>31354</v>
      </c>
      <c r="F324">
        <v>378</v>
      </c>
      <c r="G324">
        <v>31886</v>
      </c>
      <c r="H324">
        <v>1678004</v>
      </c>
      <c r="I324">
        <v>0</v>
      </c>
      <c r="J324">
        <v>0</v>
      </c>
    </row>
    <row r="325" spans="1:10" x14ac:dyDescent="0.35">
      <c r="A325">
        <v>2021</v>
      </c>
      <c r="B325" t="s">
        <v>16</v>
      </c>
      <c r="C325">
        <v>1</v>
      </c>
      <c r="D325">
        <v>3</v>
      </c>
      <c r="E325">
        <v>30310</v>
      </c>
      <c r="F325">
        <v>352</v>
      </c>
      <c r="G325">
        <v>33618</v>
      </c>
      <c r="H325">
        <v>1657483</v>
      </c>
      <c r="I325">
        <v>0</v>
      </c>
      <c r="J325">
        <v>0</v>
      </c>
    </row>
    <row r="326" spans="1:10" x14ac:dyDescent="0.35">
      <c r="A326">
        <v>2021</v>
      </c>
      <c r="B326" t="s">
        <v>16</v>
      </c>
      <c r="C326">
        <v>1</v>
      </c>
      <c r="D326">
        <v>3</v>
      </c>
      <c r="E326">
        <v>27924</v>
      </c>
      <c r="F326">
        <v>290</v>
      </c>
      <c r="G326">
        <v>29026</v>
      </c>
      <c r="H326">
        <v>1412580</v>
      </c>
      <c r="I326">
        <v>33120</v>
      </c>
      <c r="J326">
        <v>0</v>
      </c>
    </row>
    <row r="327" spans="1:10" x14ac:dyDescent="0.35">
      <c r="A327">
        <v>2021</v>
      </c>
      <c r="B327" t="s">
        <v>16</v>
      </c>
      <c r="C327">
        <v>1</v>
      </c>
      <c r="D327">
        <v>3</v>
      </c>
      <c r="E327">
        <v>30558</v>
      </c>
      <c r="F327">
        <v>304</v>
      </c>
      <c r="G327">
        <v>40142</v>
      </c>
      <c r="H327">
        <v>1685264</v>
      </c>
      <c r="I327">
        <v>339211</v>
      </c>
      <c r="J327">
        <v>0</v>
      </c>
    </row>
    <row r="328" spans="1:10" x14ac:dyDescent="0.35">
      <c r="A328">
        <v>2021</v>
      </c>
      <c r="B328" t="s">
        <v>16</v>
      </c>
      <c r="C328">
        <v>1</v>
      </c>
      <c r="D328">
        <v>3</v>
      </c>
      <c r="E328">
        <v>27574</v>
      </c>
      <c r="F328">
        <v>324</v>
      </c>
      <c r="G328">
        <v>34458</v>
      </c>
      <c r="H328">
        <v>1649667</v>
      </c>
      <c r="I328">
        <v>352736</v>
      </c>
      <c r="J328">
        <v>0</v>
      </c>
    </row>
    <row r="329" spans="1:10" x14ac:dyDescent="0.35">
      <c r="A329">
        <v>2021</v>
      </c>
      <c r="B329" t="s">
        <v>16</v>
      </c>
      <c r="C329">
        <v>1</v>
      </c>
      <c r="D329">
        <v>3</v>
      </c>
      <c r="E329">
        <v>30100</v>
      </c>
      <c r="F329">
        <v>362</v>
      </c>
      <c r="G329">
        <v>34404</v>
      </c>
      <c r="H329">
        <v>1675238</v>
      </c>
      <c r="I329">
        <v>382362</v>
      </c>
      <c r="J329">
        <v>0</v>
      </c>
    </row>
    <row r="330" spans="1:10" x14ac:dyDescent="0.35">
      <c r="A330">
        <v>2021</v>
      </c>
      <c r="B330" t="s">
        <v>16</v>
      </c>
      <c r="C330">
        <v>1</v>
      </c>
      <c r="D330">
        <v>3</v>
      </c>
      <c r="E330">
        <v>28990</v>
      </c>
      <c r="F330">
        <v>322</v>
      </c>
      <c r="G330">
        <v>35468</v>
      </c>
      <c r="H330">
        <v>1720958</v>
      </c>
      <c r="I330">
        <v>468743</v>
      </c>
      <c r="J330">
        <v>0</v>
      </c>
    </row>
    <row r="331" spans="1:10" x14ac:dyDescent="0.35">
      <c r="A331">
        <v>2021</v>
      </c>
      <c r="B331" t="s">
        <v>16</v>
      </c>
      <c r="C331">
        <v>1</v>
      </c>
      <c r="D331">
        <v>3</v>
      </c>
      <c r="E331">
        <v>19974</v>
      </c>
      <c r="F331">
        <v>274</v>
      </c>
      <c r="G331">
        <v>34254</v>
      </c>
      <c r="H331">
        <v>1417281</v>
      </c>
      <c r="I331">
        <v>478599</v>
      </c>
      <c r="J331">
        <v>0</v>
      </c>
    </row>
    <row r="332" spans="1:10" x14ac:dyDescent="0.35">
      <c r="A332">
        <v>2021</v>
      </c>
      <c r="B332" t="s">
        <v>16</v>
      </c>
      <c r="C332">
        <v>1</v>
      </c>
      <c r="D332">
        <v>4</v>
      </c>
      <c r="E332">
        <v>25466</v>
      </c>
      <c r="F332">
        <v>276</v>
      </c>
      <c r="G332">
        <v>26500</v>
      </c>
      <c r="H332">
        <v>1356265</v>
      </c>
      <c r="I332">
        <v>11292</v>
      </c>
      <c r="J332">
        <v>0</v>
      </c>
    </row>
    <row r="333" spans="1:10" x14ac:dyDescent="0.35">
      <c r="A333">
        <v>2021</v>
      </c>
      <c r="B333" t="s">
        <v>16</v>
      </c>
      <c r="C333">
        <v>1</v>
      </c>
      <c r="D333">
        <v>4</v>
      </c>
      <c r="E333">
        <v>26464</v>
      </c>
      <c r="F333">
        <v>262</v>
      </c>
      <c r="G333">
        <v>26296</v>
      </c>
      <c r="H333">
        <v>1362263</v>
      </c>
      <c r="I333">
        <v>66466</v>
      </c>
      <c r="J333">
        <v>0</v>
      </c>
    </row>
    <row r="334" spans="1:10" x14ac:dyDescent="0.35">
      <c r="A334">
        <v>2021</v>
      </c>
      <c r="B334" t="s">
        <v>16</v>
      </c>
      <c r="C334">
        <v>1</v>
      </c>
      <c r="D334">
        <v>4</v>
      </c>
      <c r="E334">
        <v>29792</v>
      </c>
      <c r="F334">
        <v>312</v>
      </c>
      <c r="G334">
        <v>32066</v>
      </c>
      <c r="H334">
        <v>1653874</v>
      </c>
      <c r="I334">
        <v>380000</v>
      </c>
      <c r="J334">
        <v>0</v>
      </c>
    </row>
    <row r="335" spans="1:10" x14ac:dyDescent="0.35">
      <c r="A335">
        <v>2021</v>
      </c>
      <c r="B335" t="s">
        <v>16</v>
      </c>
      <c r="C335">
        <v>1</v>
      </c>
      <c r="D335">
        <v>4</v>
      </c>
      <c r="E335">
        <v>23112</v>
      </c>
      <c r="F335">
        <v>246</v>
      </c>
      <c r="G335">
        <v>28522</v>
      </c>
      <c r="H335">
        <v>1388000</v>
      </c>
      <c r="I335">
        <v>650348</v>
      </c>
      <c r="J335">
        <v>0</v>
      </c>
    </row>
    <row r="336" spans="1:10" x14ac:dyDescent="0.35">
      <c r="A336">
        <v>2021</v>
      </c>
      <c r="B336" t="s">
        <v>16</v>
      </c>
      <c r="C336">
        <v>1</v>
      </c>
      <c r="D336">
        <v>4</v>
      </c>
      <c r="E336">
        <v>28646</v>
      </c>
      <c r="F336">
        <v>306</v>
      </c>
      <c r="G336">
        <v>34332</v>
      </c>
      <c r="H336">
        <v>1774967</v>
      </c>
      <c r="I336">
        <v>689487</v>
      </c>
      <c r="J336">
        <v>0</v>
      </c>
    </row>
    <row r="337" spans="1:10" x14ac:dyDescent="0.35">
      <c r="A337">
        <v>2021</v>
      </c>
      <c r="B337" t="s">
        <v>16</v>
      </c>
      <c r="C337">
        <v>1</v>
      </c>
      <c r="D337">
        <v>4</v>
      </c>
      <c r="E337">
        <v>18196</v>
      </c>
      <c r="F337">
        <v>232</v>
      </c>
      <c r="G337">
        <v>32184</v>
      </c>
      <c r="H337">
        <v>1470452</v>
      </c>
      <c r="I337">
        <v>813269</v>
      </c>
      <c r="J337">
        <v>0</v>
      </c>
    </row>
    <row r="338" spans="1:10" x14ac:dyDescent="0.35">
      <c r="A338">
        <v>2021</v>
      </c>
      <c r="B338" t="s">
        <v>16</v>
      </c>
      <c r="C338">
        <v>1</v>
      </c>
      <c r="D338">
        <v>4</v>
      </c>
      <c r="E338">
        <v>37824</v>
      </c>
      <c r="F338">
        <v>324</v>
      </c>
      <c r="G338">
        <v>40630</v>
      </c>
      <c r="H338">
        <v>1539803</v>
      </c>
      <c r="I338">
        <v>1142072</v>
      </c>
      <c r="J338">
        <v>0</v>
      </c>
    </row>
    <row r="339" spans="1:10" x14ac:dyDescent="0.35">
      <c r="A339">
        <v>2021</v>
      </c>
      <c r="B339" t="s">
        <v>16</v>
      </c>
      <c r="C339">
        <v>1</v>
      </c>
      <c r="D339">
        <v>5</v>
      </c>
      <c r="E339">
        <v>23054</v>
      </c>
      <c r="F339">
        <v>232</v>
      </c>
      <c r="G339">
        <v>23764</v>
      </c>
      <c r="H339">
        <v>1260921</v>
      </c>
      <c r="I339">
        <v>29018</v>
      </c>
      <c r="J339">
        <v>0</v>
      </c>
    </row>
    <row r="340" spans="1:10" x14ac:dyDescent="0.35">
      <c r="A340">
        <v>2021</v>
      </c>
      <c r="B340" t="s">
        <v>16</v>
      </c>
      <c r="C340">
        <v>1</v>
      </c>
      <c r="D340">
        <v>5</v>
      </c>
      <c r="E340">
        <v>26146</v>
      </c>
      <c r="F340">
        <v>256</v>
      </c>
      <c r="G340">
        <v>28154</v>
      </c>
      <c r="H340">
        <v>1619574</v>
      </c>
      <c r="I340">
        <v>486572</v>
      </c>
      <c r="J340">
        <v>0</v>
      </c>
    </row>
    <row r="341" spans="1:10" x14ac:dyDescent="0.35">
      <c r="A341">
        <v>2021</v>
      </c>
      <c r="B341" t="s">
        <v>16</v>
      </c>
      <c r="C341">
        <v>1</v>
      </c>
      <c r="D341">
        <v>5</v>
      </c>
      <c r="E341">
        <v>26108</v>
      </c>
      <c r="F341">
        <v>274</v>
      </c>
      <c r="G341">
        <v>29772</v>
      </c>
      <c r="H341">
        <v>1559411</v>
      </c>
      <c r="I341">
        <v>1142271</v>
      </c>
      <c r="J341">
        <v>0</v>
      </c>
    </row>
    <row r="342" spans="1:10" x14ac:dyDescent="0.35">
      <c r="A342">
        <v>2021</v>
      </c>
      <c r="B342" t="s">
        <v>18</v>
      </c>
      <c r="C342">
        <v>2</v>
      </c>
      <c r="D342">
        <v>1</v>
      </c>
      <c r="E342">
        <v>23572</v>
      </c>
      <c r="F342">
        <v>172</v>
      </c>
      <c r="G342">
        <v>23512</v>
      </c>
      <c r="H342">
        <v>1303674</v>
      </c>
      <c r="I342">
        <v>74080</v>
      </c>
      <c r="J342">
        <v>0</v>
      </c>
    </row>
    <row r="343" spans="1:10" x14ac:dyDescent="0.35">
      <c r="A343">
        <v>2021</v>
      </c>
      <c r="B343" t="s">
        <v>18</v>
      </c>
      <c r="C343">
        <v>2</v>
      </c>
      <c r="D343">
        <v>1</v>
      </c>
      <c r="E343">
        <v>22002</v>
      </c>
      <c r="F343">
        <v>226</v>
      </c>
      <c r="G343">
        <v>28500</v>
      </c>
      <c r="H343">
        <v>1459601</v>
      </c>
      <c r="I343">
        <v>375937</v>
      </c>
      <c r="J343">
        <v>0</v>
      </c>
    </row>
    <row r="344" spans="1:10" x14ac:dyDescent="0.35">
      <c r="A344">
        <v>2021</v>
      </c>
      <c r="B344" t="s">
        <v>18</v>
      </c>
      <c r="C344">
        <v>2</v>
      </c>
      <c r="D344">
        <v>1</v>
      </c>
      <c r="E344">
        <v>17158</v>
      </c>
      <c r="F344">
        <v>188</v>
      </c>
      <c r="G344">
        <v>26886</v>
      </c>
      <c r="H344">
        <v>1309224</v>
      </c>
      <c r="I344">
        <v>380727</v>
      </c>
      <c r="J344">
        <v>0</v>
      </c>
    </row>
    <row r="345" spans="1:10" x14ac:dyDescent="0.35">
      <c r="A345">
        <v>2021</v>
      </c>
      <c r="B345" t="s">
        <v>18</v>
      </c>
      <c r="C345">
        <v>2</v>
      </c>
      <c r="D345">
        <v>1</v>
      </c>
      <c r="E345">
        <v>25850</v>
      </c>
      <c r="F345">
        <v>214</v>
      </c>
      <c r="G345">
        <v>35626</v>
      </c>
      <c r="H345">
        <v>1547348</v>
      </c>
      <c r="I345">
        <v>619662</v>
      </c>
      <c r="J345">
        <v>0</v>
      </c>
    </row>
    <row r="346" spans="1:10" x14ac:dyDescent="0.35">
      <c r="A346">
        <v>2021</v>
      </c>
      <c r="B346" t="s">
        <v>18</v>
      </c>
      <c r="C346">
        <v>2</v>
      </c>
      <c r="D346">
        <v>1</v>
      </c>
      <c r="E346">
        <v>24138</v>
      </c>
      <c r="F346">
        <v>150</v>
      </c>
      <c r="G346">
        <v>23522</v>
      </c>
      <c r="H346">
        <v>1550943</v>
      </c>
      <c r="I346">
        <v>715396</v>
      </c>
      <c r="J346">
        <v>0</v>
      </c>
    </row>
    <row r="347" spans="1:10" x14ac:dyDescent="0.35">
      <c r="A347">
        <v>2021</v>
      </c>
      <c r="B347" t="s">
        <v>18</v>
      </c>
      <c r="C347">
        <v>2</v>
      </c>
      <c r="D347">
        <v>1</v>
      </c>
      <c r="E347">
        <v>23422</v>
      </c>
      <c r="F347">
        <v>190</v>
      </c>
      <c r="G347">
        <v>29024</v>
      </c>
      <c r="H347">
        <v>1589459</v>
      </c>
      <c r="I347">
        <v>912707</v>
      </c>
      <c r="J347">
        <v>0</v>
      </c>
    </row>
    <row r="348" spans="1:10" x14ac:dyDescent="0.35">
      <c r="A348">
        <v>2021</v>
      </c>
      <c r="B348" t="s">
        <v>18</v>
      </c>
      <c r="C348">
        <v>2</v>
      </c>
      <c r="D348">
        <v>1</v>
      </c>
      <c r="E348">
        <v>24802</v>
      </c>
      <c r="F348">
        <v>240</v>
      </c>
      <c r="G348">
        <v>31576</v>
      </c>
      <c r="H348">
        <v>1581515</v>
      </c>
      <c r="I348">
        <v>1018592</v>
      </c>
      <c r="J348">
        <v>0</v>
      </c>
    </row>
    <row r="349" spans="1:10" x14ac:dyDescent="0.35">
      <c r="A349">
        <v>2021</v>
      </c>
      <c r="B349" t="s">
        <v>18</v>
      </c>
      <c r="C349">
        <v>2</v>
      </c>
      <c r="D349">
        <v>2</v>
      </c>
      <c r="E349">
        <v>23412</v>
      </c>
      <c r="F349">
        <v>182</v>
      </c>
      <c r="G349">
        <v>19000</v>
      </c>
      <c r="H349">
        <v>1200171</v>
      </c>
      <c r="I349">
        <v>40047</v>
      </c>
      <c r="J349">
        <v>1651</v>
      </c>
    </row>
    <row r="350" spans="1:10" x14ac:dyDescent="0.35">
      <c r="A350">
        <v>2021</v>
      </c>
      <c r="B350" t="s">
        <v>18</v>
      </c>
      <c r="C350">
        <v>2</v>
      </c>
      <c r="D350">
        <v>2</v>
      </c>
      <c r="E350">
        <v>24396</v>
      </c>
      <c r="F350">
        <v>178</v>
      </c>
      <c r="G350">
        <v>22214</v>
      </c>
      <c r="H350">
        <v>1524509</v>
      </c>
      <c r="I350">
        <v>529618</v>
      </c>
      <c r="J350">
        <v>47041</v>
      </c>
    </row>
    <row r="351" spans="1:10" x14ac:dyDescent="0.35">
      <c r="A351">
        <v>2021</v>
      </c>
      <c r="B351" t="s">
        <v>18</v>
      </c>
      <c r="C351">
        <v>2</v>
      </c>
      <c r="D351">
        <v>2</v>
      </c>
      <c r="E351">
        <v>21462</v>
      </c>
      <c r="F351">
        <v>188</v>
      </c>
      <c r="G351">
        <v>25856</v>
      </c>
      <c r="H351">
        <v>1524906</v>
      </c>
      <c r="I351">
        <v>701378</v>
      </c>
      <c r="J351">
        <v>0</v>
      </c>
    </row>
    <row r="352" spans="1:10" x14ac:dyDescent="0.35">
      <c r="A352">
        <v>2021</v>
      </c>
      <c r="B352" t="s">
        <v>18</v>
      </c>
      <c r="C352">
        <v>2</v>
      </c>
      <c r="D352">
        <v>2</v>
      </c>
      <c r="E352">
        <v>25078</v>
      </c>
      <c r="F352">
        <v>220</v>
      </c>
      <c r="G352">
        <v>23592</v>
      </c>
      <c r="H352">
        <v>1540009</v>
      </c>
      <c r="I352">
        <v>803978</v>
      </c>
      <c r="J352">
        <v>0</v>
      </c>
    </row>
    <row r="353" spans="1:10" x14ac:dyDescent="0.35">
      <c r="A353">
        <v>2021</v>
      </c>
      <c r="B353" t="s">
        <v>18</v>
      </c>
      <c r="C353">
        <v>2</v>
      </c>
      <c r="D353">
        <v>2</v>
      </c>
      <c r="E353">
        <v>17430</v>
      </c>
      <c r="F353">
        <v>156</v>
      </c>
      <c r="G353">
        <v>27200</v>
      </c>
      <c r="H353">
        <v>1324874</v>
      </c>
      <c r="I353">
        <v>891839</v>
      </c>
      <c r="J353">
        <v>0</v>
      </c>
    </row>
    <row r="354" spans="1:10" x14ac:dyDescent="0.35">
      <c r="A354">
        <v>2021</v>
      </c>
      <c r="B354" t="s">
        <v>18</v>
      </c>
      <c r="C354">
        <v>2</v>
      </c>
      <c r="D354">
        <v>2</v>
      </c>
      <c r="E354">
        <v>24274</v>
      </c>
      <c r="F354">
        <v>208</v>
      </c>
      <c r="G354">
        <v>22716</v>
      </c>
      <c r="H354">
        <v>1580227</v>
      </c>
      <c r="I354">
        <v>910764</v>
      </c>
      <c r="J354">
        <v>0</v>
      </c>
    </row>
    <row r="355" spans="1:10" x14ac:dyDescent="0.35">
      <c r="A355">
        <v>2021</v>
      </c>
      <c r="B355" t="s">
        <v>18</v>
      </c>
      <c r="C355">
        <v>2</v>
      </c>
      <c r="D355">
        <v>2</v>
      </c>
      <c r="E355">
        <v>18706</v>
      </c>
      <c r="F355">
        <v>170</v>
      </c>
      <c r="G355">
        <v>31444</v>
      </c>
      <c r="H355">
        <v>1601403</v>
      </c>
      <c r="I355">
        <v>965159</v>
      </c>
      <c r="J355">
        <v>0</v>
      </c>
    </row>
    <row r="356" spans="1:10" x14ac:dyDescent="0.35">
      <c r="A356">
        <v>2021</v>
      </c>
      <c r="B356" t="s">
        <v>18</v>
      </c>
      <c r="C356">
        <v>2</v>
      </c>
      <c r="D356">
        <v>3</v>
      </c>
      <c r="E356">
        <v>28556</v>
      </c>
      <c r="F356">
        <v>166</v>
      </c>
      <c r="G356">
        <v>19430</v>
      </c>
      <c r="H356">
        <v>1337352</v>
      </c>
      <c r="I356">
        <v>45705</v>
      </c>
      <c r="J356">
        <v>14232</v>
      </c>
    </row>
    <row r="357" spans="1:10" x14ac:dyDescent="0.35">
      <c r="A357">
        <v>2021</v>
      </c>
      <c r="B357" t="s">
        <v>18</v>
      </c>
      <c r="C357">
        <v>2</v>
      </c>
      <c r="D357">
        <v>3</v>
      </c>
      <c r="E357">
        <v>23184</v>
      </c>
      <c r="F357">
        <v>198</v>
      </c>
      <c r="G357">
        <v>23672</v>
      </c>
      <c r="H357">
        <v>1351626</v>
      </c>
      <c r="I357">
        <v>301425</v>
      </c>
      <c r="J357">
        <v>226338</v>
      </c>
    </row>
    <row r="358" spans="1:10" x14ac:dyDescent="0.35">
      <c r="A358">
        <v>2021</v>
      </c>
      <c r="B358" t="s">
        <v>18</v>
      </c>
      <c r="C358">
        <v>2</v>
      </c>
      <c r="D358">
        <v>3</v>
      </c>
      <c r="E358">
        <v>27838</v>
      </c>
      <c r="F358">
        <v>178</v>
      </c>
      <c r="G358">
        <v>22826</v>
      </c>
      <c r="H358">
        <v>1440552</v>
      </c>
      <c r="I358">
        <v>471215</v>
      </c>
      <c r="J358">
        <v>222336</v>
      </c>
    </row>
    <row r="359" spans="1:10" x14ac:dyDescent="0.35">
      <c r="A359">
        <v>2021</v>
      </c>
      <c r="B359" t="s">
        <v>18</v>
      </c>
      <c r="C359">
        <v>2</v>
      </c>
      <c r="D359">
        <v>3</v>
      </c>
      <c r="E359">
        <v>27832</v>
      </c>
      <c r="F359">
        <v>200</v>
      </c>
      <c r="G359">
        <v>20430</v>
      </c>
      <c r="H359">
        <v>1571442</v>
      </c>
      <c r="I359">
        <v>543927</v>
      </c>
      <c r="J359">
        <v>467719</v>
      </c>
    </row>
    <row r="360" spans="1:10" x14ac:dyDescent="0.35">
      <c r="A360">
        <v>2021</v>
      </c>
      <c r="B360" t="s">
        <v>18</v>
      </c>
      <c r="C360">
        <v>2</v>
      </c>
      <c r="D360">
        <v>3</v>
      </c>
      <c r="E360">
        <v>18172</v>
      </c>
      <c r="F360">
        <v>164</v>
      </c>
      <c r="G360">
        <v>23586</v>
      </c>
      <c r="H360">
        <v>1191659</v>
      </c>
      <c r="I360">
        <v>583024</v>
      </c>
      <c r="J360">
        <v>268156</v>
      </c>
    </row>
    <row r="361" spans="1:10" x14ac:dyDescent="0.35">
      <c r="A361">
        <v>2021</v>
      </c>
      <c r="B361" t="s">
        <v>18</v>
      </c>
      <c r="C361">
        <v>2</v>
      </c>
      <c r="D361">
        <v>3</v>
      </c>
      <c r="E361">
        <v>25724</v>
      </c>
      <c r="F361">
        <v>200</v>
      </c>
      <c r="G361">
        <v>24056</v>
      </c>
      <c r="H361">
        <v>1463010</v>
      </c>
      <c r="I361">
        <v>627562</v>
      </c>
      <c r="J361">
        <v>178509</v>
      </c>
    </row>
    <row r="362" spans="1:10" x14ac:dyDescent="0.35">
      <c r="A362">
        <v>2021</v>
      </c>
      <c r="B362" t="s">
        <v>18</v>
      </c>
      <c r="C362">
        <v>2</v>
      </c>
      <c r="D362">
        <v>3</v>
      </c>
      <c r="E362">
        <v>26476</v>
      </c>
      <c r="F362">
        <v>200</v>
      </c>
      <c r="G362">
        <v>21826</v>
      </c>
      <c r="H362">
        <v>1521908</v>
      </c>
      <c r="I362">
        <v>1009902</v>
      </c>
      <c r="J362">
        <v>477944</v>
      </c>
    </row>
    <row r="363" spans="1:10" x14ac:dyDescent="0.35">
      <c r="A363">
        <v>2021</v>
      </c>
      <c r="B363" t="s">
        <v>18</v>
      </c>
      <c r="C363">
        <v>2</v>
      </c>
      <c r="D363">
        <v>4</v>
      </c>
      <c r="E363">
        <v>31228</v>
      </c>
      <c r="F363">
        <v>216</v>
      </c>
      <c r="G363">
        <v>22582</v>
      </c>
      <c r="H363">
        <v>1416707</v>
      </c>
      <c r="I363">
        <v>0</v>
      </c>
      <c r="J363">
        <v>0</v>
      </c>
    </row>
    <row r="364" spans="1:10" x14ac:dyDescent="0.35">
      <c r="A364">
        <v>2021</v>
      </c>
      <c r="B364" t="s">
        <v>18</v>
      </c>
      <c r="C364">
        <v>2</v>
      </c>
      <c r="D364">
        <v>4</v>
      </c>
      <c r="E364">
        <v>33610</v>
      </c>
      <c r="F364">
        <v>222</v>
      </c>
      <c r="G364">
        <v>23418</v>
      </c>
      <c r="H364">
        <v>1648009</v>
      </c>
      <c r="I364">
        <v>56406</v>
      </c>
      <c r="J364">
        <v>2313</v>
      </c>
    </row>
    <row r="365" spans="1:10" x14ac:dyDescent="0.35">
      <c r="A365">
        <v>2021</v>
      </c>
      <c r="B365" t="s">
        <v>18</v>
      </c>
      <c r="C365">
        <v>2</v>
      </c>
      <c r="D365">
        <v>4</v>
      </c>
      <c r="E365">
        <v>27364</v>
      </c>
      <c r="F365">
        <v>206</v>
      </c>
      <c r="G365">
        <v>27938</v>
      </c>
      <c r="H365">
        <v>1528044</v>
      </c>
      <c r="I365">
        <v>499731</v>
      </c>
      <c r="J365">
        <v>278245</v>
      </c>
    </row>
    <row r="366" spans="1:10" x14ac:dyDescent="0.35">
      <c r="A366">
        <v>2021</v>
      </c>
      <c r="B366" t="s">
        <v>18</v>
      </c>
      <c r="C366">
        <v>2</v>
      </c>
      <c r="D366">
        <v>4</v>
      </c>
      <c r="E366">
        <v>33860</v>
      </c>
      <c r="F366">
        <v>282</v>
      </c>
      <c r="G366">
        <v>24200</v>
      </c>
      <c r="H366">
        <v>1558656</v>
      </c>
      <c r="I366">
        <v>522957</v>
      </c>
      <c r="J366">
        <v>434012</v>
      </c>
    </row>
    <row r="367" spans="1:10" x14ac:dyDescent="0.35">
      <c r="A367">
        <v>2021</v>
      </c>
      <c r="B367" t="s">
        <v>18</v>
      </c>
      <c r="C367">
        <v>2</v>
      </c>
      <c r="D367">
        <v>4</v>
      </c>
      <c r="E367">
        <v>20988</v>
      </c>
      <c r="F367">
        <v>152</v>
      </c>
      <c r="G367">
        <v>26466</v>
      </c>
      <c r="H367">
        <v>1293135</v>
      </c>
      <c r="I367">
        <v>629376</v>
      </c>
      <c r="J367">
        <v>577415</v>
      </c>
    </row>
    <row r="368" spans="1:10" x14ac:dyDescent="0.35">
      <c r="A368">
        <v>2021</v>
      </c>
      <c r="B368" t="s">
        <v>18</v>
      </c>
      <c r="C368">
        <v>2</v>
      </c>
      <c r="D368">
        <v>4</v>
      </c>
      <c r="E368">
        <v>33124</v>
      </c>
      <c r="F368">
        <v>228</v>
      </c>
      <c r="G368">
        <v>25580</v>
      </c>
      <c r="H368">
        <v>1726521</v>
      </c>
      <c r="I368">
        <v>639870</v>
      </c>
      <c r="J368">
        <v>838672</v>
      </c>
    </row>
    <row r="369" spans="1:10" x14ac:dyDescent="0.35">
      <c r="A369">
        <v>2021</v>
      </c>
      <c r="B369" t="s">
        <v>18</v>
      </c>
      <c r="C369">
        <v>2</v>
      </c>
      <c r="D369">
        <v>4</v>
      </c>
      <c r="E369">
        <v>33198</v>
      </c>
      <c r="F369">
        <v>238</v>
      </c>
      <c r="G369">
        <v>24444</v>
      </c>
      <c r="H369">
        <v>1640636</v>
      </c>
      <c r="I369">
        <v>715470</v>
      </c>
      <c r="J369">
        <v>831466</v>
      </c>
    </row>
    <row r="370" spans="1:10" x14ac:dyDescent="0.35">
      <c r="A370">
        <v>2021</v>
      </c>
      <c r="B370" t="s">
        <v>31</v>
      </c>
      <c r="C370">
        <v>3</v>
      </c>
      <c r="D370">
        <v>1</v>
      </c>
      <c r="E370">
        <v>37300</v>
      </c>
      <c r="F370">
        <v>194</v>
      </c>
      <c r="G370">
        <v>28606</v>
      </c>
      <c r="H370">
        <v>1359734</v>
      </c>
      <c r="I370">
        <v>114059</v>
      </c>
      <c r="J370">
        <v>13843</v>
      </c>
    </row>
    <row r="371" spans="1:10" x14ac:dyDescent="0.35">
      <c r="A371">
        <v>2021</v>
      </c>
      <c r="B371" t="s">
        <v>31</v>
      </c>
      <c r="C371">
        <v>3</v>
      </c>
      <c r="D371">
        <v>1</v>
      </c>
      <c r="E371">
        <v>24540</v>
      </c>
      <c r="F371">
        <v>184</v>
      </c>
      <c r="G371">
        <v>24944</v>
      </c>
      <c r="H371">
        <v>1401908</v>
      </c>
      <c r="I371">
        <v>752079</v>
      </c>
      <c r="J371">
        <v>280466</v>
      </c>
    </row>
    <row r="372" spans="1:10" x14ac:dyDescent="0.35">
      <c r="A372">
        <v>2021</v>
      </c>
      <c r="B372" t="s">
        <v>31</v>
      </c>
      <c r="C372">
        <v>3</v>
      </c>
      <c r="D372">
        <v>1</v>
      </c>
      <c r="E372">
        <v>29996</v>
      </c>
      <c r="F372">
        <v>196</v>
      </c>
      <c r="G372">
        <v>26226</v>
      </c>
      <c r="H372">
        <v>1592023</v>
      </c>
      <c r="I372">
        <v>1206934</v>
      </c>
      <c r="J372">
        <v>230886</v>
      </c>
    </row>
    <row r="373" spans="1:10" x14ac:dyDescent="0.35">
      <c r="A373">
        <v>2021</v>
      </c>
      <c r="B373" t="s">
        <v>31</v>
      </c>
      <c r="C373">
        <v>3</v>
      </c>
      <c r="D373">
        <v>1</v>
      </c>
      <c r="E373">
        <v>34850</v>
      </c>
      <c r="F373">
        <v>174</v>
      </c>
      <c r="G373">
        <v>28142</v>
      </c>
      <c r="H373">
        <v>1619923</v>
      </c>
      <c r="I373">
        <v>1577514</v>
      </c>
      <c r="J373">
        <v>324189</v>
      </c>
    </row>
    <row r="374" spans="1:10" x14ac:dyDescent="0.35">
      <c r="A374">
        <v>2021</v>
      </c>
      <c r="B374" t="s">
        <v>31</v>
      </c>
      <c r="C374">
        <v>3</v>
      </c>
      <c r="D374">
        <v>1</v>
      </c>
      <c r="E374">
        <v>33648</v>
      </c>
      <c r="F374">
        <v>226</v>
      </c>
      <c r="G374">
        <v>27576</v>
      </c>
      <c r="H374">
        <v>1616008</v>
      </c>
      <c r="I374">
        <v>2033154</v>
      </c>
      <c r="J374">
        <v>662195</v>
      </c>
    </row>
    <row r="375" spans="1:10" x14ac:dyDescent="0.35">
      <c r="A375">
        <v>2021</v>
      </c>
      <c r="B375" t="s">
        <v>31</v>
      </c>
      <c r="C375">
        <v>3</v>
      </c>
      <c r="D375">
        <v>1</v>
      </c>
      <c r="E375">
        <v>37448</v>
      </c>
      <c r="F375">
        <v>200</v>
      </c>
      <c r="G375">
        <v>28758</v>
      </c>
      <c r="H375">
        <v>1582651</v>
      </c>
      <c r="I375">
        <v>2278628</v>
      </c>
      <c r="J375">
        <v>504640</v>
      </c>
    </row>
    <row r="376" spans="1:10" x14ac:dyDescent="0.35">
      <c r="A376">
        <v>2021</v>
      </c>
      <c r="B376" t="s">
        <v>31</v>
      </c>
      <c r="C376">
        <v>3</v>
      </c>
      <c r="D376">
        <v>1</v>
      </c>
      <c r="E376">
        <v>36648</v>
      </c>
      <c r="F376">
        <v>218</v>
      </c>
      <c r="G376">
        <v>28372</v>
      </c>
      <c r="H376">
        <v>1621511</v>
      </c>
      <c r="I376">
        <v>2320443</v>
      </c>
      <c r="J376">
        <v>583299</v>
      </c>
    </row>
    <row r="377" spans="1:10" x14ac:dyDescent="0.35">
      <c r="A377">
        <v>2021</v>
      </c>
      <c r="B377" t="s">
        <v>31</v>
      </c>
      <c r="C377">
        <v>3</v>
      </c>
      <c r="D377">
        <v>2</v>
      </c>
      <c r="E377">
        <v>53026</v>
      </c>
      <c r="F377">
        <v>240</v>
      </c>
      <c r="G377">
        <v>35180</v>
      </c>
      <c r="H377">
        <v>1558359</v>
      </c>
      <c r="I377">
        <v>288959</v>
      </c>
      <c r="J377">
        <v>49193</v>
      </c>
    </row>
    <row r="378" spans="1:10" x14ac:dyDescent="0.35">
      <c r="A378">
        <v>2021</v>
      </c>
      <c r="B378" t="s">
        <v>31</v>
      </c>
      <c r="C378">
        <v>3</v>
      </c>
      <c r="D378">
        <v>2</v>
      </c>
      <c r="E378">
        <v>46596</v>
      </c>
      <c r="F378">
        <v>238</v>
      </c>
      <c r="G378">
        <v>30184</v>
      </c>
      <c r="H378">
        <v>1607486</v>
      </c>
      <c r="I378">
        <v>781786</v>
      </c>
      <c r="J378">
        <v>147275</v>
      </c>
    </row>
    <row r="379" spans="1:10" x14ac:dyDescent="0.35">
      <c r="A379">
        <v>2021</v>
      </c>
      <c r="B379" t="s">
        <v>31</v>
      </c>
      <c r="C379">
        <v>3</v>
      </c>
      <c r="D379">
        <v>2</v>
      </c>
      <c r="E379">
        <v>45702</v>
      </c>
      <c r="F379">
        <v>250</v>
      </c>
      <c r="G379">
        <v>36308</v>
      </c>
      <c r="H379">
        <v>1635068</v>
      </c>
      <c r="I379">
        <v>2032818</v>
      </c>
      <c r="J379">
        <v>567515</v>
      </c>
    </row>
    <row r="380" spans="1:10" x14ac:dyDescent="0.35">
      <c r="A380">
        <v>2021</v>
      </c>
      <c r="B380" t="s">
        <v>31</v>
      </c>
      <c r="C380">
        <v>3</v>
      </c>
      <c r="D380">
        <v>2</v>
      </c>
      <c r="E380">
        <v>35746</v>
      </c>
      <c r="F380">
        <v>266</v>
      </c>
      <c r="G380">
        <v>41286</v>
      </c>
      <c r="H380">
        <v>1553973</v>
      </c>
      <c r="I380">
        <v>2081599</v>
      </c>
      <c r="J380">
        <v>593007</v>
      </c>
    </row>
    <row r="381" spans="1:10" x14ac:dyDescent="0.35">
      <c r="A381">
        <v>2021</v>
      </c>
      <c r="B381" t="s">
        <v>31</v>
      </c>
      <c r="C381">
        <v>3</v>
      </c>
      <c r="D381">
        <v>2</v>
      </c>
      <c r="E381">
        <v>50308</v>
      </c>
      <c r="F381">
        <v>318</v>
      </c>
      <c r="G381">
        <v>33016</v>
      </c>
      <c r="H381">
        <v>1705165</v>
      </c>
      <c r="I381">
        <v>2445451</v>
      </c>
      <c r="J381">
        <v>560315</v>
      </c>
    </row>
    <row r="382" spans="1:10" x14ac:dyDescent="0.35">
      <c r="A382">
        <v>2021</v>
      </c>
      <c r="B382" t="s">
        <v>31</v>
      </c>
      <c r="C382">
        <v>3</v>
      </c>
      <c r="D382">
        <v>2</v>
      </c>
      <c r="E382">
        <v>49690</v>
      </c>
      <c r="F382">
        <v>280</v>
      </c>
      <c r="G382">
        <v>39944</v>
      </c>
      <c r="H382">
        <v>1622987</v>
      </c>
      <c r="I382">
        <v>3264797</v>
      </c>
      <c r="J382">
        <v>817514</v>
      </c>
    </row>
    <row r="383" spans="1:10" x14ac:dyDescent="0.35">
      <c r="A383">
        <v>2021</v>
      </c>
      <c r="B383" t="s">
        <v>31</v>
      </c>
      <c r="C383">
        <v>3</v>
      </c>
      <c r="D383">
        <v>2</v>
      </c>
      <c r="E383">
        <v>30706</v>
      </c>
      <c r="F383">
        <v>152</v>
      </c>
      <c r="G383">
        <v>33212</v>
      </c>
      <c r="H383">
        <v>1387315</v>
      </c>
      <c r="I383">
        <v>3383968</v>
      </c>
      <c r="J383">
        <v>604759</v>
      </c>
    </row>
    <row r="384" spans="1:10" x14ac:dyDescent="0.35">
      <c r="A384">
        <v>2021</v>
      </c>
      <c r="B384" t="s">
        <v>31</v>
      </c>
      <c r="C384">
        <v>3</v>
      </c>
      <c r="D384">
        <v>3</v>
      </c>
      <c r="E384">
        <v>94018</v>
      </c>
      <c r="F384">
        <v>426</v>
      </c>
      <c r="G384">
        <v>42410</v>
      </c>
      <c r="H384">
        <v>1910708</v>
      </c>
      <c r="I384">
        <v>898230</v>
      </c>
      <c r="J384">
        <v>26084</v>
      </c>
    </row>
    <row r="385" spans="1:10" x14ac:dyDescent="0.35">
      <c r="A385">
        <v>2021</v>
      </c>
      <c r="B385" t="s">
        <v>31</v>
      </c>
      <c r="C385">
        <v>3</v>
      </c>
      <c r="D385">
        <v>3</v>
      </c>
      <c r="E385">
        <v>71676</v>
      </c>
      <c r="F385">
        <v>342</v>
      </c>
      <c r="G385">
        <v>35586</v>
      </c>
      <c r="H385">
        <v>2048261</v>
      </c>
      <c r="I385">
        <v>3460683</v>
      </c>
      <c r="J385">
        <v>653812</v>
      </c>
    </row>
    <row r="386" spans="1:10" x14ac:dyDescent="0.35">
      <c r="A386">
        <v>2021</v>
      </c>
      <c r="B386" t="s">
        <v>31</v>
      </c>
      <c r="C386">
        <v>3</v>
      </c>
      <c r="D386">
        <v>3</v>
      </c>
      <c r="E386">
        <v>57738</v>
      </c>
      <c r="F386">
        <v>374</v>
      </c>
      <c r="G386">
        <v>35492</v>
      </c>
      <c r="H386">
        <v>1851916</v>
      </c>
      <c r="I386">
        <v>3541676</v>
      </c>
      <c r="J386">
        <v>646419</v>
      </c>
    </row>
    <row r="387" spans="1:10" x14ac:dyDescent="0.35">
      <c r="A387">
        <v>2021</v>
      </c>
      <c r="B387" t="s">
        <v>31</v>
      </c>
      <c r="C387">
        <v>3</v>
      </c>
      <c r="D387">
        <v>3</v>
      </c>
      <c r="E387">
        <v>79374</v>
      </c>
      <c r="F387">
        <v>312</v>
      </c>
      <c r="G387">
        <v>40712</v>
      </c>
      <c r="H387">
        <v>2070672</v>
      </c>
      <c r="I387">
        <v>3635846</v>
      </c>
      <c r="J387">
        <v>711737</v>
      </c>
    </row>
    <row r="388" spans="1:10" x14ac:dyDescent="0.35">
      <c r="A388">
        <v>2021</v>
      </c>
      <c r="B388" t="s">
        <v>31</v>
      </c>
      <c r="C388">
        <v>3</v>
      </c>
      <c r="D388">
        <v>3</v>
      </c>
      <c r="E388">
        <v>87630</v>
      </c>
      <c r="F388">
        <v>392</v>
      </c>
      <c r="G388">
        <v>45942</v>
      </c>
      <c r="H388">
        <v>2197427</v>
      </c>
      <c r="I388">
        <v>4555781</v>
      </c>
      <c r="J388">
        <v>479119</v>
      </c>
    </row>
    <row r="389" spans="1:10" x14ac:dyDescent="0.35">
      <c r="A389">
        <v>2021</v>
      </c>
      <c r="B389" t="s">
        <v>31</v>
      </c>
      <c r="C389">
        <v>3</v>
      </c>
      <c r="D389">
        <v>3</v>
      </c>
      <c r="E389">
        <v>81812</v>
      </c>
      <c r="F389">
        <v>376</v>
      </c>
      <c r="G389">
        <v>47246</v>
      </c>
      <c r="H389">
        <v>2081466</v>
      </c>
      <c r="I389">
        <v>4818222</v>
      </c>
      <c r="J389">
        <v>579308</v>
      </c>
    </row>
    <row r="390" spans="1:10" x14ac:dyDescent="0.35">
      <c r="A390">
        <v>2021</v>
      </c>
      <c r="B390" t="s">
        <v>31</v>
      </c>
      <c r="C390">
        <v>3</v>
      </c>
      <c r="D390">
        <v>3</v>
      </c>
      <c r="E390">
        <v>48874</v>
      </c>
      <c r="F390">
        <v>260</v>
      </c>
      <c r="G390">
        <v>40372</v>
      </c>
      <c r="H390">
        <v>1617456</v>
      </c>
      <c r="I390">
        <v>5233677</v>
      </c>
      <c r="J390">
        <v>803617</v>
      </c>
    </row>
    <row r="391" spans="1:10" x14ac:dyDescent="0.35">
      <c r="A391">
        <v>2021</v>
      </c>
      <c r="B391" t="s">
        <v>31</v>
      </c>
      <c r="C391">
        <v>3</v>
      </c>
      <c r="D391">
        <v>4</v>
      </c>
      <c r="E391">
        <v>136412</v>
      </c>
      <c r="F391">
        <v>590</v>
      </c>
      <c r="G391">
        <v>64538</v>
      </c>
      <c r="H391">
        <v>2058511</v>
      </c>
      <c r="I391">
        <v>430849</v>
      </c>
      <c r="J391">
        <v>46877</v>
      </c>
    </row>
    <row r="392" spans="1:10" x14ac:dyDescent="0.35">
      <c r="A392">
        <v>2021</v>
      </c>
      <c r="B392" t="s">
        <v>31</v>
      </c>
      <c r="C392">
        <v>3</v>
      </c>
      <c r="D392">
        <v>4</v>
      </c>
      <c r="E392">
        <v>125264</v>
      </c>
      <c r="F392">
        <v>622</v>
      </c>
      <c r="G392">
        <v>57456</v>
      </c>
      <c r="H392">
        <v>2345551</v>
      </c>
      <c r="I392">
        <v>4021322</v>
      </c>
      <c r="J392">
        <v>242073</v>
      </c>
    </row>
    <row r="393" spans="1:10" x14ac:dyDescent="0.35">
      <c r="A393">
        <v>2021</v>
      </c>
      <c r="B393" t="s">
        <v>31</v>
      </c>
      <c r="C393">
        <v>3</v>
      </c>
      <c r="D393">
        <v>4</v>
      </c>
      <c r="E393">
        <v>94478</v>
      </c>
      <c r="F393">
        <v>554</v>
      </c>
      <c r="G393">
        <v>47826</v>
      </c>
      <c r="H393">
        <v>2096072</v>
      </c>
      <c r="I393">
        <v>4185929</v>
      </c>
      <c r="J393">
        <v>436441</v>
      </c>
    </row>
    <row r="394" spans="1:10" x14ac:dyDescent="0.35">
      <c r="A394">
        <v>2021</v>
      </c>
      <c r="B394" t="s">
        <v>31</v>
      </c>
      <c r="C394">
        <v>3</v>
      </c>
      <c r="D394">
        <v>4</v>
      </c>
      <c r="E394">
        <v>106838</v>
      </c>
      <c r="F394">
        <v>498</v>
      </c>
      <c r="G394">
        <v>53150</v>
      </c>
      <c r="H394">
        <v>2198207</v>
      </c>
      <c r="I394">
        <v>4216503</v>
      </c>
      <c r="J394">
        <v>331102</v>
      </c>
    </row>
    <row r="395" spans="1:10" x14ac:dyDescent="0.35">
      <c r="A395">
        <v>2021</v>
      </c>
      <c r="B395" t="s">
        <v>31</v>
      </c>
      <c r="C395">
        <v>3</v>
      </c>
      <c r="D395">
        <v>4</v>
      </c>
      <c r="E395">
        <v>118170</v>
      </c>
      <c r="F395">
        <v>514</v>
      </c>
      <c r="G395">
        <v>65832</v>
      </c>
      <c r="H395">
        <v>2253543</v>
      </c>
      <c r="I395">
        <v>4298344</v>
      </c>
      <c r="J395">
        <v>364830</v>
      </c>
    </row>
    <row r="396" spans="1:10" x14ac:dyDescent="0.35">
      <c r="A396">
        <v>2021</v>
      </c>
      <c r="B396" t="s">
        <v>31</v>
      </c>
      <c r="C396">
        <v>3</v>
      </c>
      <c r="D396">
        <v>4</v>
      </c>
      <c r="E396">
        <v>124552</v>
      </c>
      <c r="F396">
        <v>584</v>
      </c>
      <c r="G396">
        <v>60682</v>
      </c>
      <c r="H396">
        <v>2345280</v>
      </c>
      <c r="I396">
        <v>4838554</v>
      </c>
      <c r="J396">
        <v>318192</v>
      </c>
    </row>
    <row r="397" spans="1:10" x14ac:dyDescent="0.35">
      <c r="A397">
        <v>2021</v>
      </c>
      <c r="B397" t="s">
        <v>31</v>
      </c>
      <c r="C397">
        <v>3</v>
      </c>
      <c r="D397">
        <v>4</v>
      </c>
      <c r="E397">
        <v>81272</v>
      </c>
      <c r="F397">
        <v>394</v>
      </c>
      <c r="G397">
        <v>59558</v>
      </c>
      <c r="H397">
        <v>1870628</v>
      </c>
      <c r="I397">
        <v>6102372</v>
      </c>
      <c r="J397">
        <v>696892</v>
      </c>
    </row>
    <row r="398" spans="1:10" x14ac:dyDescent="0.35">
      <c r="A398">
        <v>2021</v>
      </c>
      <c r="B398" t="s">
        <v>31</v>
      </c>
      <c r="C398">
        <v>3</v>
      </c>
      <c r="D398">
        <v>5</v>
      </c>
      <c r="E398">
        <v>112304</v>
      </c>
      <c r="F398">
        <v>532</v>
      </c>
      <c r="G398">
        <v>73978</v>
      </c>
      <c r="H398">
        <v>1706256</v>
      </c>
      <c r="I398">
        <v>1102122</v>
      </c>
      <c r="J398">
        <v>61468</v>
      </c>
    </row>
    <row r="399" spans="1:10" x14ac:dyDescent="0.35">
      <c r="A399">
        <v>2021</v>
      </c>
      <c r="B399" t="s">
        <v>31</v>
      </c>
      <c r="C399">
        <v>3</v>
      </c>
      <c r="D399">
        <v>5</v>
      </c>
      <c r="E399">
        <v>106474</v>
      </c>
      <c r="F399">
        <v>710</v>
      </c>
      <c r="G399">
        <v>82484</v>
      </c>
      <c r="H399">
        <v>1888921</v>
      </c>
      <c r="I399">
        <v>3553801</v>
      </c>
      <c r="J399">
        <v>312058</v>
      </c>
    </row>
    <row r="400" spans="1:10" x14ac:dyDescent="0.35">
      <c r="A400">
        <v>2021</v>
      </c>
      <c r="B400" t="s">
        <v>31</v>
      </c>
      <c r="C400">
        <v>3</v>
      </c>
      <c r="D400">
        <v>5</v>
      </c>
      <c r="E400">
        <v>144230</v>
      </c>
      <c r="F400">
        <v>916</v>
      </c>
      <c r="G400">
        <v>80846</v>
      </c>
      <c r="H400">
        <v>2190445</v>
      </c>
      <c r="I400">
        <v>3579181</v>
      </c>
      <c r="J400">
        <v>448267</v>
      </c>
    </row>
    <row r="401" spans="1:10" x14ac:dyDescent="0.35">
      <c r="A401">
        <v>2021</v>
      </c>
      <c r="B401" t="s">
        <v>47</v>
      </c>
      <c r="C401">
        <v>4</v>
      </c>
      <c r="D401">
        <v>1</v>
      </c>
      <c r="E401">
        <v>185988</v>
      </c>
      <c r="F401">
        <v>1028</v>
      </c>
      <c r="G401">
        <v>120118</v>
      </c>
      <c r="H401">
        <v>2424781</v>
      </c>
      <c r="I401">
        <v>5307550</v>
      </c>
      <c r="J401">
        <v>480178</v>
      </c>
    </row>
    <row r="402" spans="1:10" x14ac:dyDescent="0.35">
      <c r="A402">
        <v>2021</v>
      </c>
      <c r="B402" t="s">
        <v>47</v>
      </c>
      <c r="C402">
        <v>4</v>
      </c>
      <c r="D402">
        <v>1</v>
      </c>
      <c r="E402">
        <v>252552</v>
      </c>
      <c r="F402">
        <v>1368</v>
      </c>
      <c r="G402">
        <v>118274</v>
      </c>
      <c r="H402">
        <v>2730904</v>
      </c>
      <c r="I402">
        <v>5629312</v>
      </c>
      <c r="J402">
        <v>541834</v>
      </c>
    </row>
    <row r="403" spans="1:10" x14ac:dyDescent="0.35">
      <c r="A403">
        <v>2021</v>
      </c>
      <c r="B403" t="s">
        <v>47</v>
      </c>
      <c r="C403">
        <v>4</v>
      </c>
      <c r="D403">
        <v>1</v>
      </c>
      <c r="E403">
        <v>207588</v>
      </c>
      <c r="F403">
        <v>954</v>
      </c>
      <c r="G403">
        <v>105680</v>
      </c>
      <c r="H403">
        <v>2217529</v>
      </c>
      <c r="I403">
        <v>5878435</v>
      </c>
      <c r="J403">
        <v>370050</v>
      </c>
    </row>
    <row r="404" spans="1:10" x14ac:dyDescent="0.35">
      <c r="A404">
        <v>2021</v>
      </c>
      <c r="B404" t="s">
        <v>47</v>
      </c>
      <c r="C404">
        <v>4</v>
      </c>
      <c r="D404">
        <v>1</v>
      </c>
      <c r="E404">
        <v>162796</v>
      </c>
      <c r="F404">
        <v>936</v>
      </c>
      <c r="G404">
        <v>100768</v>
      </c>
      <c r="H404">
        <v>2339392</v>
      </c>
      <c r="I404">
        <v>6721364</v>
      </c>
      <c r="J404">
        <v>539128</v>
      </c>
    </row>
    <row r="405" spans="1:10" x14ac:dyDescent="0.35">
      <c r="A405">
        <v>2021</v>
      </c>
      <c r="B405" t="s">
        <v>47</v>
      </c>
      <c r="C405">
        <v>4</v>
      </c>
      <c r="D405">
        <v>1</v>
      </c>
      <c r="E405">
        <v>193126</v>
      </c>
      <c r="F405">
        <v>892</v>
      </c>
      <c r="G405">
        <v>100200</v>
      </c>
      <c r="H405">
        <v>2396272</v>
      </c>
      <c r="I405">
        <v>7185888</v>
      </c>
      <c r="J405">
        <v>748210</v>
      </c>
    </row>
    <row r="406" spans="1:10" x14ac:dyDescent="0.35">
      <c r="A406">
        <v>2021</v>
      </c>
      <c r="B406" t="s">
        <v>47</v>
      </c>
      <c r="C406">
        <v>4</v>
      </c>
      <c r="D406">
        <v>1</v>
      </c>
      <c r="E406">
        <v>230624</v>
      </c>
      <c r="F406">
        <v>1260</v>
      </c>
      <c r="G406">
        <v>119428</v>
      </c>
      <c r="H406">
        <v>2652275</v>
      </c>
      <c r="I406">
        <v>7319993</v>
      </c>
      <c r="J406">
        <v>624031</v>
      </c>
    </row>
    <row r="407" spans="1:10" x14ac:dyDescent="0.35">
      <c r="A407">
        <v>2021</v>
      </c>
      <c r="B407" t="s">
        <v>47</v>
      </c>
      <c r="C407">
        <v>4</v>
      </c>
      <c r="D407">
        <v>1</v>
      </c>
      <c r="E407">
        <v>178046</v>
      </c>
      <c r="F407">
        <v>1426</v>
      </c>
      <c r="G407">
        <v>88358</v>
      </c>
      <c r="H407">
        <v>2310882</v>
      </c>
      <c r="I407">
        <v>7864432</v>
      </c>
      <c r="J407">
        <v>658098</v>
      </c>
    </row>
    <row r="408" spans="1:10" x14ac:dyDescent="0.35">
      <c r="A408">
        <v>2021</v>
      </c>
      <c r="B408" t="s">
        <v>47</v>
      </c>
      <c r="C408">
        <v>4</v>
      </c>
      <c r="D408">
        <v>2</v>
      </c>
      <c r="E408">
        <v>370612</v>
      </c>
      <c r="F408">
        <v>2052</v>
      </c>
      <c r="G408">
        <v>164542</v>
      </c>
      <c r="H408">
        <v>3152905</v>
      </c>
      <c r="I408">
        <v>4511761</v>
      </c>
      <c r="J408">
        <v>751302</v>
      </c>
    </row>
    <row r="409" spans="1:10" x14ac:dyDescent="0.35">
      <c r="A409">
        <v>2021</v>
      </c>
      <c r="B409" t="s">
        <v>47</v>
      </c>
      <c r="C409">
        <v>4</v>
      </c>
      <c r="D409">
        <v>2</v>
      </c>
      <c r="E409">
        <v>339830</v>
      </c>
      <c r="F409">
        <v>1808</v>
      </c>
      <c r="G409">
        <v>150760</v>
      </c>
      <c r="H409">
        <v>2932291</v>
      </c>
      <c r="I409">
        <v>5402348</v>
      </c>
      <c r="J409">
        <v>462506</v>
      </c>
    </row>
    <row r="410" spans="1:10" x14ac:dyDescent="0.35">
      <c r="A410">
        <v>2021</v>
      </c>
      <c r="B410" t="s">
        <v>47</v>
      </c>
      <c r="C410">
        <v>4</v>
      </c>
      <c r="D410">
        <v>2</v>
      </c>
      <c r="E410">
        <v>399168</v>
      </c>
      <c r="F410">
        <v>2076</v>
      </c>
      <c r="G410">
        <v>186850</v>
      </c>
      <c r="H410">
        <v>3041835</v>
      </c>
      <c r="I410">
        <v>5754007</v>
      </c>
      <c r="J410">
        <v>870809</v>
      </c>
    </row>
    <row r="411" spans="1:10" x14ac:dyDescent="0.35">
      <c r="A411">
        <v>2021</v>
      </c>
      <c r="B411" t="s">
        <v>47</v>
      </c>
      <c r="C411">
        <v>4</v>
      </c>
      <c r="D411">
        <v>2</v>
      </c>
      <c r="E411">
        <v>305130</v>
      </c>
      <c r="F411">
        <v>1676</v>
      </c>
      <c r="G411">
        <v>180656</v>
      </c>
      <c r="H411">
        <v>3041615</v>
      </c>
      <c r="I411">
        <v>6236477</v>
      </c>
      <c r="J411">
        <v>769335</v>
      </c>
    </row>
    <row r="412" spans="1:10" x14ac:dyDescent="0.35">
      <c r="A412">
        <v>2021</v>
      </c>
      <c r="B412" t="s">
        <v>47</v>
      </c>
      <c r="C412">
        <v>4</v>
      </c>
      <c r="D412">
        <v>2</v>
      </c>
      <c r="E412">
        <v>289994</v>
      </c>
      <c r="F412">
        <v>1546</v>
      </c>
      <c r="G412">
        <v>154606</v>
      </c>
      <c r="H412">
        <v>2800738</v>
      </c>
      <c r="I412">
        <v>6595214</v>
      </c>
      <c r="J412">
        <v>836200</v>
      </c>
    </row>
    <row r="413" spans="1:10" x14ac:dyDescent="0.35">
      <c r="A413">
        <v>2021</v>
      </c>
      <c r="B413" t="s">
        <v>47</v>
      </c>
      <c r="C413">
        <v>4</v>
      </c>
      <c r="D413">
        <v>2</v>
      </c>
      <c r="E413">
        <v>321708</v>
      </c>
      <c r="F413">
        <v>1760</v>
      </c>
      <c r="G413">
        <v>193492</v>
      </c>
      <c r="H413">
        <v>2930925</v>
      </c>
      <c r="I413">
        <v>6904422</v>
      </c>
      <c r="J413">
        <v>1072177</v>
      </c>
    </row>
    <row r="414" spans="1:10" x14ac:dyDescent="0.35">
      <c r="A414">
        <v>2021</v>
      </c>
      <c r="B414" t="s">
        <v>47</v>
      </c>
      <c r="C414">
        <v>4</v>
      </c>
      <c r="D414">
        <v>2</v>
      </c>
      <c r="E414">
        <v>263756</v>
      </c>
      <c r="F414">
        <v>1604</v>
      </c>
      <c r="G414">
        <v>123658</v>
      </c>
      <c r="H414">
        <v>2930180</v>
      </c>
      <c r="I414">
        <v>7354901</v>
      </c>
      <c r="J414">
        <v>837473</v>
      </c>
    </row>
    <row r="415" spans="1:10" x14ac:dyDescent="0.35">
      <c r="A415">
        <v>2021</v>
      </c>
      <c r="B415" t="s">
        <v>47</v>
      </c>
      <c r="C415">
        <v>4</v>
      </c>
      <c r="D415">
        <v>3</v>
      </c>
      <c r="E415">
        <v>550166</v>
      </c>
      <c r="F415">
        <v>3240</v>
      </c>
      <c r="G415">
        <v>287678</v>
      </c>
      <c r="H415">
        <v>3248539</v>
      </c>
      <c r="I415">
        <v>1881012</v>
      </c>
      <c r="J415">
        <v>577746</v>
      </c>
    </row>
    <row r="416" spans="1:10" x14ac:dyDescent="0.35">
      <c r="A416">
        <v>2021</v>
      </c>
      <c r="B416" t="s">
        <v>47</v>
      </c>
      <c r="C416">
        <v>4</v>
      </c>
      <c r="D416">
        <v>3</v>
      </c>
      <c r="E416">
        <v>631504</v>
      </c>
      <c r="F416">
        <v>4202</v>
      </c>
      <c r="G416">
        <v>358868</v>
      </c>
      <c r="H416">
        <v>3668570</v>
      </c>
      <c r="I416">
        <v>3002818</v>
      </c>
      <c r="J416">
        <v>1417392</v>
      </c>
    </row>
    <row r="417" spans="1:10" x14ac:dyDescent="0.35">
      <c r="A417">
        <v>2021</v>
      </c>
      <c r="B417" t="s">
        <v>47</v>
      </c>
      <c r="C417">
        <v>4</v>
      </c>
      <c r="D417">
        <v>3</v>
      </c>
      <c r="E417">
        <v>588756</v>
      </c>
      <c r="F417">
        <v>4042</v>
      </c>
      <c r="G417">
        <v>333336</v>
      </c>
      <c r="H417">
        <v>3562527</v>
      </c>
      <c r="I417">
        <v>3967890</v>
      </c>
      <c r="J417">
        <v>1988084</v>
      </c>
    </row>
    <row r="418" spans="1:10" x14ac:dyDescent="0.35">
      <c r="A418">
        <v>2021</v>
      </c>
      <c r="B418" t="s">
        <v>47</v>
      </c>
      <c r="C418">
        <v>4</v>
      </c>
      <c r="D418">
        <v>3</v>
      </c>
      <c r="E418">
        <v>521790</v>
      </c>
      <c r="F418">
        <v>2996</v>
      </c>
      <c r="G418">
        <v>276418</v>
      </c>
      <c r="H418">
        <v>3466244</v>
      </c>
      <c r="I418">
        <v>4039305</v>
      </c>
      <c r="J418">
        <v>1305726</v>
      </c>
    </row>
    <row r="419" spans="1:10" x14ac:dyDescent="0.35">
      <c r="A419">
        <v>2021</v>
      </c>
      <c r="B419" t="s">
        <v>47</v>
      </c>
      <c r="C419">
        <v>4</v>
      </c>
      <c r="D419">
        <v>3</v>
      </c>
      <c r="E419">
        <v>468004</v>
      </c>
      <c r="F419">
        <v>2676</v>
      </c>
      <c r="G419">
        <v>245772</v>
      </c>
      <c r="H419">
        <v>3290339</v>
      </c>
      <c r="I419">
        <v>4111362</v>
      </c>
      <c r="J419">
        <v>1286206</v>
      </c>
    </row>
    <row r="420" spans="1:10" x14ac:dyDescent="0.35">
      <c r="A420">
        <v>2021</v>
      </c>
      <c r="B420" t="s">
        <v>47</v>
      </c>
      <c r="C420">
        <v>4</v>
      </c>
      <c r="D420">
        <v>3</v>
      </c>
      <c r="E420">
        <v>433676</v>
      </c>
      <c r="F420">
        <v>2368</v>
      </c>
      <c r="G420">
        <v>235798</v>
      </c>
      <c r="H420">
        <v>3125623</v>
      </c>
      <c r="I420">
        <v>4333839</v>
      </c>
      <c r="J420">
        <v>1098179</v>
      </c>
    </row>
    <row r="421" spans="1:10" x14ac:dyDescent="0.35">
      <c r="A421">
        <v>2021</v>
      </c>
      <c r="B421" t="s">
        <v>47</v>
      </c>
      <c r="C421">
        <v>4</v>
      </c>
      <c r="D421">
        <v>3</v>
      </c>
      <c r="E421">
        <v>514034</v>
      </c>
      <c r="F421">
        <v>3514</v>
      </c>
      <c r="G421">
        <v>308738</v>
      </c>
      <c r="H421">
        <v>3190904</v>
      </c>
      <c r="I421">
        <v>4570452</v>
      </c>
      <c r="J421">
        <v>1960304</v>
      </c>
    </row>
    <row r="422" spans="1:10" x14ac:dyDescent="0.35">
      <c r="A422">
        <v>2021</v>
      </c>
      <c r="B422" t="s">
        <v>47</v>
      </c>
      <c r="C422">
        <v>4</v>
      </c>
      <c r="D422">
        <v>4</v>
      </c>
      <c r="E422">
        <v>709316</v>
      </c>
      <c r="F422">
        <v>5616</v>
      </c>
      <c r="G422">
        <v>437252</v>
      </c>
      <c r="H422">
        <v>3446337</v>
      </c>
      <c r="I422">
        <v>1370482</v>
      </c>
      <c r="J422">
        <v>617487</v>
      </c>
    </row>
    <row r="423" spans="1:10" x14ac:dyDescent="0.35">
      <c r="A423">
        <v>2021</v>
      </c>
      <c r="B423" t="s">
        <v>47</v>
      </c>
      <c r="C423">
        <v>4</v>
      </c>
      <c r="D423">
        <v>4</v>
      </c>
      <c r="E423">
        <v>758806</v>
      </c>
      <c r="F423">
        <v>7292</v>
      </c>
      <c r="G423">
        <v>548342</v>
      </c>
      <c r="H423">
        <v>3863607</v>
      </c>
      <c r="I423">
        <v>2559692</v>
      </c>
      <c r="J423">
        <v>1812093</v>
      </c>
    </row>
    <row r="424" spans="1:10" x14ac:dyDescent="0.35">
      <c r="A424">
        <v>2021</v>
      </c>
      <c r="B424" t="s">
        <v>47</v>
      </c>
      <c r="C424">
        <v>4</v>
      </c>
      <c r="D424">
        <v>4</v>
      </c>
      <c r="E424">
        <v>725826</v>
      </c>
      <c r="F424">
        <v>6572</v>
      </c>
      <c r="G424">
        <v>524698</v>
      </c>
      <c r="H424">
        <v>3767411</v>
      </c>
      <c r="I424">
        <v>3133328</v>
      </c>
      <c r="J424">
        <v>1962691</v>
      </c>
    </row>
    <row r="425" spans="1:10" x14ac:dyDescent="0.35">
      <c r="A425">
        <v>2021</v>
      </c>
      <c r="B425" t="s">
        <v>47</v>
      </c>
      <c r="C425">
        <v>4</v>
      </c>
      <c r="D425">
        <v>4</v>
      </c>
      <c r="E425">
        <v>697992</v>
      </c>
      <c r="F425">
        <v>5522</v>
      </c>
      <c r="G425">
        <v>431618</v>
      </c>
      <c r="H425">
        <v>3815783</v>
      </c>
      <c r="I425">
        <v>3284028</v>
      </c>
      <c r="J425">
        <v>1775266</v>
      </c>
    </row>
    <row r="426" spans="1:10" x14ac:dyDescent="0.35">
      <c r="A426">
        <v>2021</v>
      </c>
      <c r="B426" t="s">
        <v>47</v>
      </c>
      <c r="C426">
        <v>4</v>
      </c>
      <c r="D426">
        <v>4</v>
      </c>
      <c r="E426">
        <v>690592</v>
      </c>
      <c r="F426">
        <v>5240</v>
      </c>
      <c r="G426">
        <v>441090</v>
      </c>
      <c r="H426">
        <v>3925618</v>
      </c>
      <c r="I426">
        <v>3720684</v>
      </c>
      <c r="J426">
        <v>2059881</v>
      </c>
    </row>
    <row r="427" spans="1:10" x14ac:dyDescent="0.35">
      <c r="A427">
        <v>2021</v>
      </c>
      <c r="B427" t="s">
        <v>47</v>
      </c>
      <c r="C427">
        <v>4</v>
      </c>
      <c r="D427">
        <v>4</v>
      </c>
      <c r="E427">
        <v>665062</v>
      </c>
      <c r="F427">
        <v>4514</v>
      </c>
      <c r="G427">
        <v>384634</v>
      </c>
      <c r="H427">
        <v>3753521</v>
      </c>
      <c r="I427">
        <v>3845289</v>
      </c>
      <c r="J427">
        <v>2425328</v>
      </c>
    </row>
    <row r="428" spans="1:10" x14ac:dyDescent="0.35">
      <c r="A428">
        <v>2021</v>
      </c>
      <c r="B428" t="s">
        <v>47</v>
      </c>
      <c r="C428">
        <v>4</v>
      </c>
      <c r="D428">
        <v>4</v>
      </c>
      <c r="E428">
        <v>638942</v>
      </c>
      <c r="F428">
        <v>5524</v>
      </c>
      <c r="G428">
        <v>498018</v>
      </c>
      <c r="H428">
        <v>3442204</v>
      </c>
      <c r="I428">
        <v>4185876</v>
      </c>
      <c r="J428">
        <v>2518085</v>
      </c>
    </row>
    <row r="429" spans="1:10" x14ac:dyDescent="0.35">
      <c r="A429">
        <v>2021</v>
      </c>
      <c r="B429" t="s">
        <v>47</v>
      </c>
      <c r="C429">
        <v>4</v>
      </c>
      <c r="D429">
        <v>5</v>
      </c>
      <c r="E429">
        <v>773546</v>
      </c>
      <c r="F429">
        <v>7004</v>
      </c>
      <c r="G429">
        <v>583454</v>
      </c>
      <c r="H429">
        <v>4070077</v>
      </c>
      <c r="I429">
        <v>2546354</v>
      </c>
      <c r="J429">
        <v>1889797</v>
      </c>
    </row>
    <row r="430" spans="1:10" x14ac:dyDescent="0.35">
      <c r="A430">
        <v>2021</v>
      </c>
      <c r="B430" t="s">
        <v>47</v>
      </c>
      <c r="C430">
        <v>4</v>
      </c>
      <c r="D430">
        <v>5</v>
      </c>
      <c r="E430">
        <v>804028</v>
      </c>
      <c r="F430">
        <v>7050</v>
      </c>
      <c r="G430">
        <v>598396</v>
      </c>
      <c r="H430">
        <v>4109487</v>
      </c>
      <c r="I430">
        <v>3136639</v>
      </c>
      <c r="J430">
        <v>2339986</v>
      </c>
    </row>
    <row r="431" spans="1:10" x14ac:dyDescent="0.35">
      <c r="A431">
        <v>2021</v>
      </c>
      <c r="B431" t="s">
        <v>17</v>
      </c>
      <c r="C431">
        <v>5</v>
      </c>
      <c r="D431">
        <v>1</v>
      </c>
      <c r="E431">
        <v>740180</v>
      </c>
      <c r="F431">
        <v>6846</v>
      </c>
      <c r="G431">
        <v>600008</v>
      </c>
      <c r="H431">
        <v>3517475</v>
      </c>
      <c r="I431">
        <v>405867</v>
      </c>
      <c r="J431">
        <v>357697</v>
      </c>
    </row>
    <row r="432" spans="1:10" x14ac:dyDescent="0.35">
      <c r="A432">
        <v>2021</v>
      </c>
      <c r="B432" t="s">
        <v>17</v>
      </c>
      <c r="C432">
        <v>5</v>
      </c>
      <c r="D432">
        <v>1</v>
      </c>
      <c r="E432">
        <v>765694</v>
      </c>
      <c r="F432">
        <v>7572</v>
      </c>
      <c r="G432">
        <v>675396</v>
      </c>
      <c r="H432">
        <v>3595333</v>
      </c>
      <c r="I432">
        <v>1631182</v>
      </c>
      <c r="J432">
        <v>1478007</v>
      </c>
    </row>
    <row r="433" spans="1:10" x14ac:dyDescent="0.35">
      <c r="A433">
        <v>2021</v>
      </c>
      <c r="B433" t="s">
        <v>17</v>
      </c>
      <c r="C433">
        <v>5</v>
      </c>
      <c r="D433">
        <v>1</v>
      </c>
      <c r="E433">
        <v>711538</v>
      </c>
      <c r="F433">
        <v>6878</v>
      </c>
      <c r="G433">
        <v>637820</v>
      </c>
      <c r="H433">
        <v>3491681</v>
      </c>
      <c r="I433">
        <v>1702825</v>
      </c>
      <c r="J433">
        <v>1754998</v>
      </c>
    </row>
    <row r="434" spans="1:10" x14ac:dyDescent="0.35">
      <c r="A434">
        <v>2021</v>
      </c>
      <c r="B434" t="s">
        <v>17</v>
      </c>
      <c r="C434">
        <v>5</v>
      </c>
      <c r="D434">
        <v>1</v>
      </c>
      <c r="E434">
        <v>825248</v>
      </c>
      <c r="F434">
        <v>7958</v>
      </c>
      <c r="G434">
        <v>661436</v>
      </c>
      <c r="H434">
        <v>4059014</v>
      </c>
      <c r="I434">
        <v>1857502</v>
      </c>
      <c r="J434">
        <v>2166695</v>
      </c>
    </row>
    <row r="435" spans="1:10" x14ac:dyDescent="0.35">
      <c r="A435">
        <v>2021</v>
      </c>
      <c r="B435" t="s">
        <v>17</v>
      </c>
      <c r="C435">
        <v>5</v>
      </c>
      <c r="D435">
        <v>1</v>
      </c>
      <c r="E435">
        <v>813802</v>
      </c>
      <c r="F435">
        <v>8466</v>
      </c>
      <c r="G435">
        <v>655350</v>
      </c>
      <c r="H435">
        <v>4046305</v>
      </c>
      <c r="I435">
        <v>2046520</v>
      </c>
      <c r="J435">
        <v>2688936</v>
      </c>
    </row>
    <row r="436" spans="1:10" x14ac:dyDescent="0.35">
      <c r="A436">
        <v>2021</v>
      </c>
      <c r="B436" t="s">
        <v>17</v>
      </c>
      <c r="C436">
        <v>5</v>
      </c>
      <c r="D436">
        <v>1</v>
      </c>
      <c r="E436">
        <v>828560</v>
      </c>
      <c r="F436">
        <v>7846</v>
      </c>
      <c r="G436">
        <v>656698</v>
      </c>
      <c r="H436">
        <v>4054365</v>
      </c>
      <c r="I436">
        <v>2223041</v>
      </c>
      <c r="J436">
        <v>2684440</v>
      </c>
    </row>
    <row r="437" spans="1:10" x14ac:dyDescent="0.35">
      <c r="A437">
        <v>2021</v>
      </c>
      <c r="B437" t="s">
        <v>17</v>
      </c>
      <c r="C437">
        <v>5</v>
      </c>
      <c r="D437">
        <v>1</v>
      </c>
      <c r="E437">
        <v>785152</v>
      </c>
      <c r="F437">
        <v>7370</v>
      </c>
      <c r="G437">
        <v>617376</v>
      </c>
      <c r="H437">
        <v>3973355</v>
      </c>
      <c r="I437">
        <v>2226100</v>
      </c>
      <c r="J437">
        <v>1415142</v>
      </c>
    </row>
    <row r="438" spans="1:10" x14ac:dyDescent="0.35">
      <c r="A438">
        <v>2021</v>
      </c>
      <c r="B438" t="s">
        <v>17</v>
      </c>
      <c r="C438">
        <v>5</v>
      </c>
      <c r="D438">
        <v>2</v>
      </c>
      <c r="E438">
        <v>732910</v>
      </c>
      <c r="F438">
        <v>7498</v>
      </c>
      <c r="G438">
        <v>707554</v>
      </c>
      <c r="H438">
        <v>3446842</v>
      </c>
      <c r="I438">
        <v>848620</v>
      </c>
      <c r="J438">
        <v>625011</v>
      </c>
    </row>
    <row r="439" spans="1:10" x14ac:dyDescent="0.35">
      <c r="A439">
        <v>2021</v>
      </c>
      <c r="B439" t="s">
        <v>17</v>
      </c>
      <c r="C439">
        <v>5</v>
      </c>
      <c r="D439">
        <v>2</v>
      </c>
      <c r="E439">
        <v>652512</v>
      </c>
      <c r="F439">
        <v>7778</v>
      </c>
      <c r="G439">
        <v>706400</v>
      </c>
      <c r="H439">
        <v>3755437</v>
      </c>
      <c r="I439">
        <v>1312538</v>
      </c>
      <c r="J439">
        <v>1005452</v>
      </c>
    </row>
    <row r="440" spans="1:10" x14ac:dyDescent="0.35">
      <c r="A440">
        <v>2021</v>
      </c>
      <c r="B440" t="s">
        <v>17</v>
      </c>
      <c r="C440">
        <v>5</v>
      </c>
      <c r="D440">
        <v>2</v>
      </c>
      <c r="E440">
        <v>807616</v>
      </c>
      <c r="F440">
        <v>8184</v>
      </c>
      <c r="G440">
        <v>772790</v>
      </c>
      <c r="H440">
        <v>4014568</v>
      </c>
      <c r="I440">
        <v>1734254</v>
      </c>
      <c r="J440">
        <v>2443707</v>
      </c>
    </row>
    <row r="441" spans="1:10" x14ac:dyDescent="0.35">
      <c r="A441">
        <v>2021</v>
      </c>
      <c r="B441" t="s">
        <v>17</v>
      </c>
      <c r="C441">
        <v>5</v>
      </c>
      <c r="D441">
        <v>2</v>
      </c>
      <c r="E441">
        <v>725264</v>
      </c>
      <c r="F441">
        <v>8256</v>
      </c>
      <c r="G441">
        <v>704010</v>
      </c>
      <c r="H441">
        <v>4015673</v>
      </c>
      <c r="I441">
        <v>2075285</v>
      </c>
      <c r="J441">
        <v>1872476</v>
      </c>
    </row>
    <row r="442" spans="1:10" x14ac:dyDescent="0.35">
      <c r="A442">
        <v>2021</v>
      </c>
      <c r="B442" t="s">
        <v>17</v>
      </c>
      <c r="C442">
        <v>5</v>
      </c>
      <c r="D442">
        <v>2</v>
      </c>
      <c r="E442">
        <v>686010</v>
      </c>
      <c r="F442">
        <v>8000</v>
      </c>
      <c r="G442">
        <v>689352</v>
      </c>
      <c r="H442">
        <v>3999781</v>
      </c>
      <c r="I442">
        <v>2120299</v>
      </c>
      <c r="J442">
        <v>2041007</v>
      </c>
    </row>
    <row r="443" spans="1:10" x14ac:dyDescent="0.35">
      <c r="A443">
        <v>2021</v>
      </c>
      <c r="B443" t="s">
        <v>17</v>
      </c>
      <c r="C443">
        <v>5</v>
      </c>
      <c r="D443">
        <v>2</v>
      </c>
      <c r="E443">
        <v>658982</v>
      </c>
      <c r="F443">
        <v>7758</v>
      </c>
      <c r="G443">
        <v>711860</v>
      </c>
      <c r="H443">
        <v>3703147</v>
      </c>
      <c r="I443">
        <v>2177063</v>
      </c>
      <c r="J443">
        <v>2880963</v>
      </c>
    </row>
    <row r="444" spans="1:10" x14ac:dyDescent="0.35">
      <c r="A444">
        <v>2021</v>
      </c>
      <c r="B444" t="s">
        <v>17</v>
      </c>
      <c r="C444">
        <v>5</v>
      </c>
      <c r="D444">
        <v>2</v>
      </c>
      <c r="E444">
        <v>697110</v>
      </c>
      <c r="F444">
        <v>8396</v>
      </c>
      <c r="G444">
        <v>710796</v>
      </c>
      <c r="H444">
        <v>4041967</v>
      </c>
      <c r="I444">
        <v>2248566</v>
      </c>
      <c r="J444">
        <v>2792673</v>
      </c>
    </row>
    <row r="445" spans="1:10" x14ac:dyDescent="0.35">
      <c r="A445">
        <v>2021</v>
      </c>
      <c r="B445" t="s">
        <v>17</v>
      </c>
      <c r="C445">
        <v>5</v>
      </c>
      <c r="D445">
        <v>3</v>
      </c>
      <c r="E445">
        <v>563674</v>
      </c>
      <c r="F445">
        <v>8196</v>
      </c>
      <c r="G445">
        <v>757052</v>
      </c>
      <c r="H445">
        <v>3610532</v>
      </c>
      <c r="I445">
        <v>1246485</v>
      </c>
      <c r="J445">
        <v>159052</v>
      </c>
    </row>
    <row r="446" spans="1:10" x14ac:dyDescent="0.35">
      <c r="A446">
        <v>2021</v>
      </c>
      <c r="B446" t="s">
        <v>17</v>
      </c>
      <c r="C446">
        <v>5</v>
      </c>
      <c r="D446">
        <v>3</v>
      </c>
      <c r="E446">
        <v>552374</v>
      </c>
      <c r="F446">
        <v>7754</v>
      </c>
      <c r="G446">
        <v>738010</v>
      </c>
      <c r="H446">
        <v>4322959</v>
      </c>
      <c r="I446">
        <v>2078010</v>
      </c>
      <c r="J446">
        <v>316219</v>
      </c>
    </row>
    <row r="447" spans="1:10" x14ac:dyDescent="0.35">
      <c r="A447">
        <v>2021</v>
      </c>
      <c r="B447" t="s">
        <v>17</v>
      </c>
      <c r="C447">
        <v>5</v>
      </c>
      <c r="D447">
        <v>3</v>
      </c>
      <c r="E447">
        <v>621514</v>
      </c>
      <c r="F447">
        <v>8154</v>
      </c>
      <c r="G447">
        <v>725094</v>
      </c>
      <c r="H447">
        <v>3837010</v>
      </c>
      <c r="I447">
        <v>2296202</v>
      </c>
      <c r="J447">
        <v>1228968</v>
      </c>
    </row>
    <row r="448" spans="1:10" x14ac:dyDescent="0.35">
      <c r="A448">
        <v>2021</v>
      </c>
      <c r="B448" t="s">
        <v>17</v>
      </c>
      <c r="C448">
        <v>5</v>
      </c>
      <c r="D448">
        <v>3</v>
      </c>
      <c r="E448">
        <v>534492</v>
      </c>
      <c r="F448">
        <v>9058</v>
      </c>
      <c r="G448">
        <v>779516</v>
      </c>
      <c r="H448">
        <v>4154311</v>
      </c>
      <c r="I448">
        <v>2309794</v>
      </c>
      <c r="J448">
        <v>394209</v>
      </c>
    </row>
    <row r="449" spans="1:10" x14ac:dyDescent="0.35">
      <c r="A449">
        <v>2021</v>
      </c>
      <c r="B449" t="s">
        <v>17</v>
      </c>
      <c r="C449">
        <v>5</v>
      </c>
      <c r="D449">
        <v>3</v>
      </c>
      <c r="E449">
        <v>526042</v>
      </c>
      <c r="F449">
        <v>8668</v>
      </c>
      <c r="G449">
        <v>844782</v>
      </c>
      <c r="H449">
        <v>3788477</v>
      </c>
      <c r="I449">
        <v>2559488</v>
      </c>
      <c r="J449">
        <v>486448</v>
      </c>
    </row>
    <row r="450" spans="1:10" x14ac:dyDescent="0.35">
      <c r="A450">
        <v>2021</v>
      </c>
      <c r="B450" t="s">
        <v>17</v>
      </c>
      <c r="C450">
        <v>5</v>
      </c>
      <c r="D450">
        <v>3</v>
      </c>
      <c r="E450">
        <v>514598</v>
      </c>
      <c r="F450">
        <v>8388</v>
      </c>
      <c r="G450">
        <v>715250</v>
      </c>
      <c r="H450">
        <v>4311346</v>
      </c>
      <c r="I450">
        <v>2598532</v>
      </c>
      <c r="J450">
        <v>380988</v>
      </c>
    </row>
    <row r="451" spans="1:10" x14ac:dyDescent="0.35">
      <c r="A451">
        <v>2021</v>
      </c>
      <c r="B451" t="s">
        <v>17</v>
      </c>
      <c r="C451">
        <v>5</v>
      </c>
      <c r="D451">
        <v>3</v>
      </c>
      <c r="E451">
        <v>518484</v>
      </c>
      <c r="F451">
        <v>8418</v>
      </c>
      <c r="G451">
        <v>714346</v>
      </c>
      <c r="H451">
        <v>4260832</v>
      </c>
      <c r="I451">
        <v>9153850</v>
      </c>
      <c r="J451">
        <v>579344</v>
      </c>
    </row>
    <row r="452" spans="1:10" x14ac:dyDescent="0.35">
      <c r="A452">
        <v>2021</v>
      </c>
      <c r="B452" t="s">
        <v>17</v>
      </c>
      <c r="C452">
        <v>5</v>
      </c>
      <c r="D452">
        <v>4</v>
      </c>
      <c r="E452">
        <v>445668</v>
      </c>
      <c r="F452">
        <v>8908</v>
      </c>
      <c r="G452">
        <v>604506</v>
      </c>
      <c r="H452">
        <v>4099410</v>
      </c>
      <c r="I452">
        <v>1969945</v>
      </c>
      <c r="J452">
        <v>125435</v>
      </c>
    </row>
    <row r="453" spans="1:10" x14ac:dyDescent="0.35">
      <c r="A453">
        <v>2021</v>
      </c>
      <c r="B453" t="s">
        <v>17</v>
      </c>
      <c r="C453">
        <v>5</v>
      </c>
      <c r="D453">
        <v>4</v>
      </c>
      <c r="E453">
        <v>481794</v>
      </c>
      <c r="F453">
        <v>7478</v>
      </c>
      <c r="G453">
        <v>710276</v>
      </c>
      <c r="H453">
        <v>4398503</v>
      </c>
      <c r="I453">
        <v>2886307</v>
      </c>
      <c r="J453">
        <v>371108</v>
      </c>
    </row>
    <row r="454" spans="1:10" x14ac:dyDescent="0.35">
      <c r="A454">
        <v>2021</v>
      </c>
      <c r="B454" t="s">
        <v>17</v>
      </c>
      <c r="C454">
        <v>5</v>
      </c>
      <c r="D454">
        <v>4</v>
      </c>
      <c r="E454">
        <v>423020</v>
      </c>
      <c r="F454">
        <v>7686</v>
      </c>
      <c r="G454">
        <v>566108</v>
      </c>
      <c r="H454">
        <v>4498943</v>
      </c>
      <c r="I454">
        <v>3751219</v>
      </c>
      <c r="J454">
        <v>314586</v>
      </c>
    </row>
    <row r="455" spans="1:10" x14ac:dyDescent="0.35">
      <c r="A455">
        <v>2021</v>
      </c>
      <c r="B455" t="s">
        <v>17</v>
      </c>
      <c r="C455">
        <v>5</v>
      </c>
      <c r="D455">
        <v>4</v>
      </c>
      <c r="E455">
        <v>417984</v>
      </c>
      <c r="F455">
        <v>8320</v>
      </c>
      <c r="G455">
        <v>590528</v>
      </c>
      <c r="H455">
        <v>4445761</v>
      </c>
      <c r="I455">
        <v>3825744</v>
      </c>
      <c r="J455">
        <v>412912</v>
      </c>
    </row>
    <row r="456" spans="1:10" x14ac:dyDescent="0.35">
      <c r="A456">
        <v>2021</v>
      </c>
      <c r="B456" t="s">
        <v>17</v>
      </c>
      <c r="C456">
        <v>5</v>
      </c>
      <c r="D456">
        <v>4</v>
      </c>
      <c r="E456">
        <v>391714</v>
      </c>
      <c r="F456">
        <v>7018</v>
      </c>
      <c r="G456">
        <v>653474</v>
      </c>
      <c r="H456">
        <v>4119267</v>
      </c>
      <c r="I456">
        <v>4608838</v>
      </c>
      <c r="J456">
        <v>359317</v>
      </c>
    </row>
    <row r="457" spans="1:10" x14ac:dyDescent="0.35">
      <c r="A457">
        <v>2021</v>
      </c>
      <c r="B457" t="s">
        <v>17</v>
      </c>
      <c r="C457">
        <v>5</v>
      </c>
      <c r="D457">
        <v>4</v>
      </c>
      <c r="E457">
        <v>372150</v>
      </c>
      <c r="F457">
        <v>7318</v>
      </c>
      <c r="G457">
        <v>542004</v>
      </c>
      <c r="H457">
        <v>4300755</v>
      </c>
      <c r="I457">
        <v>5647523</v>
      </c>
      <c r="J457">
        <v>395068</v>
      </c>
    </row>
    <row r="458" spans="1:10" x14ac:dyDescent="0.35">
      <c r="A458">
        <v>2021</v>
      </c>
      <c r="B458" t="s">
        <v>17</v>
      </c>
      <c r="C458">
        <v>5</v>
      </c>
      <c r="D458">
        <v>4</v>
      </c>
      <c r="E458">
        <v>348166</v>
      </c>
      <c r="F458">
        <v>7222</v>
      </c>
      <c r="G458">
        <v>570664</v>
      </c>
      <c r="H458">
        <v>4342179</v>
      </c>
      <c r="I458">
        <v>5856736</v>
      </c>
      <c r="J458">
        <v>500363</v>
      </c>
    </row>
    <row r="459" spans="1:10" x14ac:dyDescent="0.35">
      <c r="A459">
        <v>2021</v>
      </c>
      <c r="B459" t="s">
        <v>17</v>
      </c>
      <c r="C459">
        <v>5</v>
      </c>
      <c r="D459">
        <v>5</v>
      </c>
      <c r="E459">
        <v>306792</v>
      </c>
      <c r="F459">
        <v>6260</v>
      </c>
      <c r="G459">
        <v>475328</v>
      </c>
      <c r="H459">
        <v>3795611</v>
      </c>
      <c r="I459">
        <v>1991788</v>
      </c>
      <c r="J459">
        <v>183242</v>
      </c>
    </row>
    <row r="460" spans="1:10" x14ac:dyDescent="0.35">
      <c r="A460">
        <v>2021</v>
      </c>
      <c r="B460" t="s">
        <v>17</v>
      </c>
      <c r="C460">
        <v>5</v>
      </c>
      <c r="D460">
        <v>5</v>
      </c>
      <c r="E460">
        <v>253766</v>
      </c>
      <c r="F460">
        <v>5566</v>
      </c>
      <c r="G460">
        <v>510250</v>
      </c>
      <c r="H460">
        <v>3874858</v>
      </c>
      <c r="I460">
        <v>5170282</v>
      </c>
      <c r="J460">
        <v>605257</v>
      </c>
    </row>
    <row r="461" spans="1:10" x14ac:dyDescent="0.35">
      <c r="A461">
        <v>2021</v>
      </c>
      <c r="B461" t="s">
        <v>17</v>
      </c>
      <c r="C461">
        <v>5</v>
      </c>
      <c r="D461">
        <v>5</v>
      </c>
      <c r="E461">
        <v>330564</v>
      </c>
      <c r="F461">
        <v>6926</v>
      </c>
      <c r="G461">
        <v>528966</v>
      </c>
      <c r="H461">
        <v>4288249</v>
      </c>
      <c r="I461">
        <v>5676448</v>
      </c>
      <c r="J461">
        <v>651890</v>
      </c>
    </row>
    <row r="462" spans="1:10" x14ac:dyDescent="0.35">
      <c r="A462">
        <v>2021</v>
      </c>
      <c r="B462" t="s">
        <v>48</v>
      </c>
      <c r="C462">
        <v>6</v>
      </c>
      <c r="D462">
        <v>1</v>
      </c>
      <c r="E462">
        <v>202418</v>
      </c>
      <c r="F462">
        <v>4888</v>
      </c>
      <c r="G462">
        <v>348312</v>
      </c>
      <c r="H462">
        <v>3680521</v>
      </c>
      <c r="I462">
        <v>2752427</v>
      </c>
      <c r="J462">
        <v>175300</v>
      </c>
    </row>
    <row r="463" spans="1:10" x14ac:dyDescent="0.35">
      <c r="A463">
        <v>2021</v>
      </c>
      <c r="B463" t="s">
        <v>48</v>
      </c>
      <c r="C463">
        <v>6</v>
      </c>
      <c r="D463">
        <v>1</v>
      </c>
      <c r="E463">
        <v>266304</v>
      </c>
      <c r="F463">
        <v>6410</v>
      </c>
      <c r="G463">
        <v>462794</v>
      </c>
      <c r="H463">
        <v>5407769</v>
      </c>
      <c r="I463">
        <v>4422660</v>
      </c>
      <c r="J463">
        <v>577398</v>
      </c>
    </row>
    <row r="464" spans="1:10" x14ac:dyDescent="0.35">
      <c r="A464">
        <v>2021</v>
      </c>
      <c r="B464" t="s">
        <v>48</v>
      </c>
      <c r="C464">
        <v>6</v>
      </c>
      <c r="D464">
        <v>1</v>
      </c>
      <c r="E464">
        <v>268088</v>
      </c>
      <c r="F464">
        <v>5796</v>
      </c>
      <c r="G464">
        <v>423780</v>
      </c>
      <c r="H464">
        <v>5964622</v>
      </c>
      <c r="I464">
        <v>4505892</v>
      </c>
      <c r="J464">
        <v>480507</v>
      </c>
    </row>
    <row r="465" spans="1:10" x14ac:dyDescent="0.35">
      <c r="A465">
        <v>2021</v>
      </c>
      <c r="B465" t="s">
        <v>48</v>
      </c>
      <c r="C465">
        <v>6</v>
      </c>
      <c r="D465">
        <v>1</v>
      </c>
      <c r="E465">
        <v>264848</v>
      </c>
      <c r="F465">
        <v>5434</v>
      </c>
      <c r="G465">
        <v>413444</v>
      </c>
      <c r="H465">
        <v>5928849</v>
      </c>
      <c r="I465">
        <v>5640657</v>
      </c>
      <c r="J465">
        <v>485793</v>
      </c>
    </row>
    <row r="466" spans="1:10" x14ac:dyDescent="0.35">
      <c r="A466">
        <v>2021</v>
      </c>
      <c r="B466" t="s">
        <v>48</v>
      </c>
      <c r="C466">
        <v>6</v>
      </c>
      <c r="D466">
        <v>1</v>
      </c>
      <c r="E466">
        <v>171608</v>
      </c>
      <c r="F466">
        <v>4214</v>
      </c>
      <c r="G466">
        <v>365732</v>
      </c>
      <c r="H466">
        <v>3770797</v>
      </c>
      <c r="I466">
        <v>6161352</v>
      </c>
      <c r="J466">
        <v>660271</v>
      </c>
    </row>
    <row r="467" spans="1:10" x14ac:dyDescent="0.35">
      <c r="A467">
        <v>2021</v>
      </c>
      <c r="B467" t="s">
        <v>48</v>
      </c>
      <c r="C467">
        <v>6</v>
      </c>
      <c r="D467">
        <v>1</v>
      </c>
      <c r="E467">
        <v>228976</v>
      </c>
      <c r="F467">
        <v>5364</v>
      </c>
      <c r="G467">
        <v>378748</v>
      </c>
      <c r="H467">
        <v>5832629</v>
      </c>
      <c r="I467">
        <v>6371484</v>
      </c>
      <c r="J467">
        <v>549591</v>
      </c>
    </row>
    <row r="468" spans="1:10" x14ac:dyDescent="0.35">
      <c r="A468">
        <v>2021</v>
      </c>
      <c r="B468" t="s">
        <v>48</v>
      </c>
      <c r="C468">
        <v>6</v>
      </c>
      <c r="D468">
        <v>1</v>
      </c>
      <c r="E468">
        <v>240908</v>
      </c>
      <c r="F468">
        <v>6744</v>
      </c>
      <c r="G468">
        <v>395526</v>
      </c>
      <c r="H468">
        <v>6021572</v>
      </c>
      <c r="I468">
        <v>6931718</v>
      </c>
      <c r="J468">
        <v>566598</v>
      </c>
    </row>
    <row r="469" spans="1:10" x14ac:dyDescent="0.35">
      <c r="A469">
        <v>2021</v>
      </c>
      <c r="B469" t="s">
        <v>48</v>
      </c>
      <c r="C469">
        <v>6</v>
      </c>
      <c r="D469">
        <v>2</v>
      </c>
      <c r="E469">
        <v>142002</v>
      </c>
      <c r="F469">
        <v>7844</v>
      </c>
      <c r="G469">
        <v>239148</v>
      </c>
      <c r="H469">
        <v>3471615</v>
      </c>
      <c r="I469">
        <v>2952420</v>
      </c>
      <c r="J469">
        <v>354979</v>
      </c>
    </row>
    <row r="470" spans="1:10" x14ac:dyDescent="0.35">
      <c r="A470">
        <v>2021</v>
      </c>
      <c r="B470" t="s">
        <v>48</v>
      </c>
      <c r="C470">
        <v>6</v>
      </c>
      <c r="D470">
        <v>2</v>
      </c>
      <c r="E470">
        <v>185574</v>
      </c>
      <c r="F470">
        <v>4444</v>
      </c>
      <c r="G470">
        <v>324712</v>
      </c>
      <c r="H470">
        <v>4091789</v>
      </c>
      <c r="I470">
        <v>5082772</v>
      </c>
      <c r="J470">
        <v>636496</v>
      </c>
    </row>
    <row r="471" spans="1:10" x14ac:dyDescent="0.35">
      <c r="A471">
        <v>2021</v>
      </c>
      <c r="B471" t="s">
        <v>48</v>
      </c>
      <c r="C471">
        <v>6</v>
      </c>
      <c r="D471">
        <v>2</v>
      </c>
      <c r="E471">
        <v>183698</v>
      </c>
      <c r="F471">
        <v>6828</v>
      </c>
      <c r="G471">
        <v>270658</v>
      </c>
      <c r="H471">
        <v>4242558</v>
      </c>
      <c r="I471">
        <v>6056427</v>
      </c>
      <c r="J471">
        <v>658154</v>
      </c>
    </row>
    <row r="472" spans="1:10" x14ac:dyDescent="0.35">
      <c r="A472">
        <v>2021</v>
      </c>
      <c r="B472" t="s">
        <v>48</v>
      </c>
      <c r="C472">
        <v>6</v>
      </c>
      <c r="D472">
        <v>2</v>
      </c>
      <c r="E472">
        <v>169148</v>
      </c>
      <c r="F472">
        <v>7992</v>
      </c>
      <c r="G472">
        <v>245370</v>
      </c>
      <c r="H472">
        <v>4218543</v>
      </c>
      <c r="I472">
        <v>6356327</v>
      </c>
      <c r="J472">
        <v>669385</v>
      </c>
    </row>
    <row r="473" spans="1:10" x14ac:dyDescent="0.35">
      <c r="A473">
        <v>2021</v>
      </c>
      <c r="B473" t="s">
        <v>48</v>
      </c>
      <c r="C473">
        <v>6</v>
      </c>
      <c r="D473">
        <v>2</v>
      </c>
      <c r="E473">
        <v>161050</v>
      </c>
      <c r="F473">
        <v>6600</v>
      </c>
      <c r="G473">
        <v>265328</v>
      </c>
      <c r="H473">
        <v>4068055</v>
      </c>
      <c r="I473">
        <v>6406018</v>
      </c>
      <c r="J473">
        <v>780122</v>
      </c>
    </row>
    <row r="474" spans="1:10" x14ac:dyDescent="0.35">
      <c r="A474">
        <v>2021</v>
      </c>
      <c r="B474" t="s">
        <v>48</v>
      </c>
      <c r="C474">
        <v>6</v>
      </c>
      <c r="D474">
        <v>2</v>
      </c>
      <c r="E474">
        <v>187766</v>
      </c>
      <c r="F474">
        <v>12278</v>
      </c>
      <c r="G474">
        <v>298044</v>
      </c>
      <c r="H474">
        <v>4164126</v>
      </c>
      <c r="I474">
        <v>6690794</v>
      </c>
      <c r="J474">
        <v>642489</v>
      </c>
    </row>
    <row r="475" spans="1:10" x14ac:dyDescent="0.35">
      <c r="A475">
        <v>2021</v>
      </c>
      <c r="B475" t="s">
        <v>48</v>
      </c>
      <c r="C475">
        <v>6</v>
      </c>
      <c r="D475">
        <v>2</v>
      </c>
      <c r="E475">
        <v>120016</v>
      </c>
      <c r="F475">
        <v>5466</v>
      </c>
      <c r="G475">
        <v>234752</v>
      </c>
      <c r="H475">
        <v>3598312</v>
      </c>
      <c r="I475">
        <v>7593554</v>
      </c>
      <c r="J475">
        <v>792214</v>
      </c>
    </row>
    <row r="476" spans="1:10" x14ac:dyDescent="0.35">
      <c r="A476">
        <v>2021</v>
      </c>
      <c r="B476" t="s">
        <v>48</v>
      </c>
      <c r="C476">
        <v>6</v>
      </c>
      <c r="D476">
        <v>3</v>
      </c>
      <c r="E476">
        <v>124434</v>
      </c>
      <c r="F476">
        <v>5080</v>
      </c>
      <c r="G476">
        <v>215552</v>
      </c>
      <c r="H476">
        <v>3922458</v>
      </c>
      <c r="I476">
        <v>5029767</v>
      </c>
      <c r="J476">
        <v>822375</v>
      </c>
    </row>
    <row r="477" spans="1:10" x14ac:dyDescent="0.35">
      <c r="A477">
        <v>2021</v>
      </c>
      <c r="B477" t="s">
        <v>48</v>
      </c>
      <c r="C477">
        <v>6</v>
      </c>
      <c r="D477">
        <v>3</v>
      </c>
      <c r="E477">
        <v>124872</v>
      </c>
      <c r="F477">
        <v>3182</v>
      </c>
      <c r="G477">
        <v>177000</v>
      </c>
      <c r="H477">
        <v>4082534</v>
      </c>
      <c r="I477">
        <v>6051072</v>
      </c>
      <c r="J477">
        <v>831224</v>
      </c>
    </row>
    <row r="478" spans="1:10" x14ac:dyDescent="0.35">
      <c r="A478">
        <v>2021</v>
      </c>
      <c r="B478" t="s">
        <v>48</v>
      </c>
      <c r="C478">
        <v>6</v>
      </c>
      <c r="D478">
        <v>3</v>
      </c>
      <c r="E478">
        <v>121530</v>
      </c>
      <c r="F478">
        <v>3290</v>
      </c>
      <c r="G478">
        <v>195708</v>
      </c>
      <c r="H478">
        <v>4194766</v>
      </c>
      <c r="I478">
        <v>6054572</v>
      </c>
      <c r="J478">
        <v>798818</v>
      </c>
    </row>
    <row r="479" spans="1:10" x14ac:dyDescent="0.35">
      <c r="A479">
        <v>2021</v>
      </c>
      <c r="B479" t="s">
        <v>48</v>
      </c>
      <c r="C479">
        <v>6</v>
      </c>
      <c r="D479">
        <v>3</v>
      </c>
      <c r="E479">
        <v>105956</v>
      </c>
      <c r="F479">
        <v>2848</v>
      </c>
      <c r="G479">
        <v>156378</v>
      </c>
      <c r="H479">
        <v>3308601</v>
      </c>
      <c r="I479">
        <v>6109338</v>
      </c>
      <c r="J479">
        <v>576498</v>
      </c>
    </row>
    <row r="480" spans="1:10" x14ac:dyDescent="0.35">
      <c r="A480">
        <v>2021</v>
      </c>
      <c r="B480" t="s">
        <v>48</v>
      </c>
      <c r="C480">
        <v>6</v>
      </c>
      <c r="D480">
        <v>3</v>
      </c>
      <c r="E480">
        <v>134578</v>
      </c>
      <c r="F480">
        <v>4658</v>
      </c>
      <c r="G480">
        <v>207800</v>
      </c>
      <c r="H480">
        <v>4042924</v>
      </c>
      <c r="I480">
        <v>6332313</v>
      </c>
      <c r="J480">
        <v>762156</v>
      </c>
    </row>
    <row r="481" spans="1:10" x14ac:dyDescent="0.35">
      <c r="A481">
        <v>2021</v>
      </c>
      <c r="B481" t="s">
        <v>48</v>
      </c>
      <c r="C481">
        <v>6</v>
      </c>
      <c r="D481">
        <v>3</v>
      </c>
      <c r="E481">
        <v>117230</v>
      </c>
      <c r="F481">
        <v>3148</v>
      </c>
      <c r="G481">
        <v>175096</v>
      </c>
      <c r="H481">
        <v>3968178</v>
      </c>
      <c r="I481">
        <v>7571130</v>
      </c>
      <c r="J481">
        <v>1035236</v>
      </c>
    </row>
    <row r="482" spans="1:10" x14ac:dyDescent="0.35">
      <c r="A482">
        <v>2021</v>
      </c>
      <c r="B482" t="s">
        <v>48</v>
      </c>
      <c r="C482">
        <v>6</v>
      </c>
      <c r="D482">
        <v>3</v>
      </c>
      <c r="E482">
        <v>85366</v>
      </c>
      <c r="F482">
        <v>2334</v>
      </c>
      <c r="G482">
        <v>164062</v>
      </c>
      <c r="H482">
        <v>3421963</v>
      </c>
      <c r="I482">
        <v>15878841</v>
      </c>
      <c r="J482">
        <v>1576527</v>
      </c>
    </row>
    <row r="483" spans="1:10" x14ac:dyDescent="0.35">
      <c r="A483" s="7">
        <v>2021</v>
      </c>
      <c r="B483" s="7" t="s">
        <v>48</v>
      </c>
      <c r="C483">
        <v>6</v>
      </c>
      <c r="D483" s="7">
        <v>4</v>
      </c>
      <c r="E483" s="7">
        <v>93046</v>
      </c>
      <c r="F483" s="7">
        <v>1956</v>
      </c>
      <c r="G483" s="7">
        <v>117126</v>
      </c>
      <c r="H483" s="7">
        <v>3987272</v>
      </c>
      <c r="I483" s="7">
        <v>3097785</v>
      </c>
      <c r="J483" s="7">
        <v>705863</v>
      </c>
    </row>
    <row r="484" spans="1:10" x14ac:dyDescent="0.35">
      <c r="A484" s="7">
        <v>2021</v>
      </c>
      <c r="B484" s="7" t="s">
        <v>48</v>
      </c>
      <c r="C484">
        <v>6</v>
      </c>
      <c r="D484" s="7">
        <v>4</v>
      </c>
      <c r="E484" s="7">
        <v>74140</v>
      </c>
      <c r="F484" s="7">
        <v>1814</v>
      </c>
      <c r="G484" s="7">
        <v>114032</v>
      </c>
      <c r="H484" s="7">
        <v>3536589</v>
      </c>
      <c r="I484" s="7">
        <v>8394918</v>
      </c>
      <c r="J484" s="7">
        <v>2337508</v>
      </c>
    </row>
    <row r="485" spans="1:10" x14ac:dyDescent="0.35">
      <c r="A485" s="7">
        <v>2021</v>
      </c>
      <c r="B485" s="7" t="s">
        <v>48</v>
      </c>
      <c r="C485">
        <v>6</v>
      </c>
      <c r="D485" s="7">
        <v>4</v>
      </c>
      <c r="E485" s="7">
        <v>101634</v>
      </c>
      <c r="F485" s="7">
        <v>2718</v>
      </c>
      <c r="G485" s="7">
        <v>137394</v>
      </c>
      <c r="H485" s="7">
        <v>3967422</v>
      </c>
      <c r="I485" s="7">
        <v>10426032</v>
      </c>
      <c r="J485" s="7">
        <v>1320588</v>
      </c>
    </row>
    <row r="486" spans="1:10" x14ac:dyDescent="0.35">
      <c r="A486" s="7">
        <v>2021</v>
      </c>
      <c r="B486" s="7" t="s">
        <v>48</v>
      </c>
      <c r="C486">
        <v>6</v>
      </c>
      <c r="D486" s="7">
        <v>4</v>
      </c>
      <c r="E486" s="7">
        <v>103318</v>
      </c>
      <c r="F486" s="7">
        <v>2656</v>
      </c>
      <c r="G486" s="7">
        <v>128738</v>
      </c>
      <c r="H486" s="7">
        <v>3795957</v>
      </c>
      <c r="I486" s="7">
        <v>11025566</v>
      </c>
      <c r="J486" s="7">
        <v>1617451</v>
      </c>
    </row>
    <row r="487" spans="1:10" x14ac:dyDescent="0.35">
      <c r="A487" s="7">
        <v>2021</v>
      </c>
      <c r="B487" s="7" t="s">
        <v>48</v>
      </c>
      <c r="C487">
        <v>6</v>
      </c>
      <c r="D487" s="7">
        <v>4</v>
      </c>
      <c r="E487" s="7">
        <v>99688</v>
      </c>
      <c r="F487" s="7">
        <v>2516</v>
      </c>
      <c r="G487" s="7">
        <v>115732</v>
      </c>
      <c r="H487" s="7">
        <v>4520693</v>
      </c>
      <c r="I487" s="7">
        <v>11098783</v>
      </c>
      <c r="J487" s="7">
        <v>2326886</v>
      </c>
    </row>
    <row r="488" spans="1:10" x14ac:dyDescent="0.35">
      <c r="A488" s="7">
        <v>2021</v>
      </c>
      <c r="B488" s="7" t="s">
        <v>48</v>
      </c>
      <c r="C488">
        <v>6</v>
      </c>
      <c r="D488" s="7">
        <v>4</v>
      </c>
      <c r="E488" s="7">
        <v>97536</v>
      </c>
      <c r="F488" s="7">
        <v>2366</v>
      </c>
      <c r="G488" s="7">
        <v>129638</v>
      </c>
      <c r="H488" s="7">
        <v>4296515</v>
      </c>
      <c r="I488" s="7">
        <v>12193802</v>
      </c>
      <c r="J488" s="7">
        <v>2000562</v>
      </c>
    </row>
    <row r="489" spans="1:10" x14ac:dyDescent="0.35">
      <c r="A489" s="7">
        <v>2021</v>
      </c>
      <c r="B489" s="7" t="s">
        <v>48</v>
      </c>
      <c r="C489">
        <v>6</v>
      </c>
      <c r="D489" s="7">
        <v>4</v>
      </c>
      <c r="E489" s="7">
        <v>108618</v>
      </c>
      <c r="F489" s="7">
        <v>2646</v>
      </c>
      <c r="G489" s="7">
        <v>138374</v>
      </c>
      <c r="H489" s="7">
        <v>3993308</v>
      </c>
      <c r="I489" s="7">
        <v>12659560</v>
      </c>
      <c r="J489" s="7">
        <v>1307058</v>
      </c>
    </row>
    <row r="490" spans="1:10" x14ac:dyDescent="0.35">
      <c r="A490" s="7">
        <v>2021</v>
      </c>
      <c r="B490" s="7" t="s">
        <v>48</v>
      </c>
      <c r="C490">
        <v>6</v>
      </c>
      <c r="D490" s="7">
        <v>5</v>
      </c>
      <c r="E490" s="7">
        <v>97212</v>
      </c>
      <c r="F490" s="7">
        <v>2004</v>
      </c>
      <c r="G490" s="7">
        <v>123626</v>
      </c>
      <c r="H490" s="7">
        <v>4081276</v>
      </c>
      <c r="I490" s="7">
        <v>4172138</v>
      </c>
      <c r="J490" s="7">
        <v>1548168</v>
      </c>
    </row>
    <row r="491" spans="1:10" x14ac:dyDescent="0.35">
      <c r="A491" s="7">
        <v>2021</v>
      </c>
      <c r="B491" s="7" t="s">
        <v>48</v>
      </c>
      <c r="C491">
        <v>6</v>
      </c>
      <c r="D491" s="7">
        <v>5</v>
      </c>
      <c r="E491" s="7">
        <v>92208</v>
      </c>
      <c r="F491" s="7">
        <v>1638</v>
      </c>
      <c r="G491" s="7">
        <v>121578</v>
      </c>
      <c r="H491" s="7">
        <v>3874686</v>
      </c>
      <c r="I491" s="7">
        <v>5764052</v>
      </c>
      <c r="J491" s="7">
        <v>1884006</v>
      </c>
    </row>
    <row r="492" spans="1:10" x14ac:dyDescent="0.35">
      <c r="A492">
        <v>2021</v>
      </c>
      <c r="B492" t="s">
        <v>49</v>
      </c>
      <c r="C492">
        <v>7</v>
      </c>
      <c r="D492">
        <v>1</v>
      </c>
      <c r="E492">
        <v>80300</v>
      </c>
      <c r="F492">
        <v>1450</v>
      </c>
      <c r="G492">
        <v>84684</v>
      </c>
      <c r="H492">
        <v>3402495</v>
      </c>
      <c r="I492">
        <v>2373042</v>
      </c>
      <c r="J492">
        <v>968438</v>
      </c>
    </row>
    <row r="493" spans="1:10" x14ac:dyDescent="0.35">
      <c r="A493">
        <v>2021</v>
      </c>
      <c r="B493" t="s">
        <v>49</v>
      </c>
      <c r="C493">
        <v>7</v>
      </c>
      <c r="D493">
        <v>1</v>
      </c>
      <c r="E493">
        <v>91402</v>
      </c>
      <c r="F493">
        <v>1638</v>
      </c>
      <c r="G493">
        <v>89058</v>
      </c>
      <c r="H493">
        <v>4013338</v>
      </c>
      <c r="I493">
        <v>4366076</v>
      </c>
      <c r="J493">
        <v>2681926</v>
      </c>
    </row>
    <row r="494" spans="1:10" x14ac:dyDescent="0.35">
      <c r="A494">
        <v>2021</v>
      </c>
      <c r="B494" t="s">
        <v>49</v>
      </c>
      <c r="C494">
        <v>7</v>
      </c>
      <c r="D494">
        <v>1</v>
      </c>
      <c r="E494">
        <v>87928</v>
      </c>
      <c r="F494">
        <v>1860</v>
      </c>
      <c r="G494">
        <v>94108</v>
      </c>
      <c r="H494">
        <v>3821861</v>
      </c>
      <c r="I494">
        <v>5068678</v>
      </c>
      <c r="J494">
        <v>2469658</v>
      </c>
    </row>
    <row r="495" spans="1:10" x14ac:dyDescent="0.35">
      <c r="A495">
        <v>2021</v>
      </c>
      <c r="B495" t="s">
        <v>49</v>
      </c>
      <c r="C495">
        <v>7</v>
      </c>
      <c r="D495">
        <v>1</v>
      </c>
      <c r="E495">
        <v>68052</v>
      </c>
      <c r="F495">
        <v>1104</v>
      </c>
      <c r="G495">
        <v>103866</v>
      </c>
      <c r="H495">
        <v>3375225</v>
      </c>
      <c r="I495">
        <v>5697126</v>
      </c>
      <c r="J495">
        <v>3624344</v>
      </c>
    </row>
    <row r="496" spans="1:10" x14ac:dyDescent="0.35">
      <c r="A496">
        <v>2021</v>
      </c>
      <c r="B496" t="s">
        <v>49</v>
      </c>
      <c r="C496">
        <v>7</v>
      </c>
      <c r="D496">
        <v>1</v>
      </c>
      <c r="E496">
        <v>88374</v>
      </c>
      <c r="F496">
        <v>1474</v>
      </c>
      <c r="G496">
        <v>114994</v>
      </c>
      <c r="H496">
        <v>4240059</v>
      </c>
      <c r="I496">
        <v>6578518</v>
      </c>
      <c r="J496">
        <v>2490232</v>
      </c>
    </row>
    <row r="497" spans="1:10" x14ac:dyDescent="0.35">
      <c r="A497">
        <v>2021</v>
      </c>
      <c r="B497" t="s">
        <v>49</v>
      </c>
      <c r="C497">
        <v>7</v>
      </c>
      <c r="D497">
        <v>1</v>
      </c>
      <c r="E497">
        <v>93562</v>
      </c>
      <c r="F497">
        <v>1714</v>
      </c>
      <c r="G497">
        <v>118108</v>
      </c>
      <c r="H497">
        <v>4348225</v>
      </c>
      <c r="I497">
        <v>6708200</v>
      </c>
      <c r="J497">
        <v>2010877</v>
      </c>
    </row>
    <row r="498" spans="1:10" x14ac:dyDescent="0.35">
      <c r="A498">
        <v>2021</v>
      </c>
      <c r="B498" t="s">
        <v>49</v>
      </c>
      <c r="C498">
        <v>7</v>
      </c>
      <c r="D498">
        <v>1</v>
      </c>
      <c r="E498">
        <v>86054</v>
      </c>
      <c r="F498">
        <v>1900</v>
      </c>
      <c r="G498">
        <v>104540</v>
      </c>
      <c r="H498">
        <v>3862184</v>
      </c>
      <c r="I498">
        <v>8787316</v>
      </c>
      <c r="J498">
        <v>4431770</v>
      </c>
    </row>
    <row r="499" spans="1:10" x14ac:dyDescent="0.35">
      <c r="A499">
        <v>2021</v>
      </c>
      <c r="B499" t="s">
        <v>49</v>
      </c>
      <c r="C499">
        <v>7</v>
      </c>
      <c r="D499">
        <v>2</v>
      </c>
      <c r="E499">
        <v>75308</v>
      </c>
      <c r="F499">
        <v>1440</v>
      </c>
      <c r="G499">
        <v>79376</v>
      </c>
      <c r="H499">
        <v>3314264</v>
      </c>
      <c r="I499">
        <v>1694579</v>
      </c>
      <c r="J499">
        <v>944712</v>
      </c>
    </row>
    <row r="500" spans="1:10" x14ac:dyDescent="0.35">
      <c r="A500">
        <v>2021</v>
      </c>
      <c r="B500" t="s">
        <v>49</v>
      </c>
      <c r="C500">
        <v>7</v>
      </c>
      <c r="D500">
        <v>2</v>
      </c>
      <c r="E500">
        <v>85320</v>
      </c>
      <c r="F500">
        <v>2414</v>
      </c>
      <c r="G500">
        <v>90582</v>
      </c>
      <c r="H500">
        <v>4057619</v>
      </c>
      <c r="I500">
        <v>4127158</v>
      </c>
      <c r="J500">
        <v>2281335</v>
      </c>
    </row>
    <row r="501" spans="1:10" x14ac:dyDescent="0.35">
      <c r="A501">
        <v>2021</v>
      </c>
      <c r="B501" t="s">
        <v>49</v>
      </c>
      <c r="C501">
        <v>7</v>
      </c>
      <c r="D501">
        <v>2</v>
      </c>
      <c r="E501">
        <v>83518</v>
      </c>
      <c r="F501">
        <v>1156</v>
      </c>
      <c r="G501">
        <v>78586</v>
      </c>
      <c r="H501">
        <v>4090585</v>
      </c>
      <c r="I501">
        <v>4283333</v>
      </c>
      <c r="J501">
        <v>3000321</v>
      </c>
    </row>
    <row r="502" spans="1:10" x14ac:dyDescent="0.35">
      <c r="A502">
        <v>2021</v>
      </c>
      <c r="B502" t="s">
        <v>49</v>
      </c>
      <c r="C502">
        <v>7</v>
      </c>
      <c r="D502">
        <v>2</v>
      </c>
      <c r="E502">
        <v>82988</v>
      </c>
      <c r="F502">
        <v>1796</v>
      </c>
      <c r="G502">
        <v>83022</v>
      </c>
      <c r="H502">
        <v>3947034</v>
      </c>
      <c r="I502">
        <v>4856704</v>
      </c>
      <c r="J502">
        <v>2814183</v>
      </c>
    </row>
    <row r="503" spans="1:10" x14ac:dyDescent="0.35">
      <c r="A503">
        <v>2021</v>
      </c>
      <c r="B503" t="s">
        <v>49</v>
      </c>
      <c r="C503">
        <v>7</v>
      </c>
      <c r="D503">
        <v>2</v>
      </c>
      <c r="E503">
        <v>61636</v>
      </c>
      <c r="F503">
        <v>4048</v>
      </c>
      <c r="G503">
        <v>95088</v>
      </c>
      <c r="H503">
        <v>3471009</v>
      </c>
      <c r="I503">
        <v>5187498</v>
      </c>
      <c r="J503">
        <v>3041588</v>
      </c>
    </row>
    <row r="504" spans="1:10" x14ac:dyDescent="0.35">
      <c r="A504">
        <v>2021</v>
      </c>
      <c r="B504" t="s">
        <v>49</v>
      </c>
      <c r="C504">
        <v>7</v>
      </c>
      <c r="D504">
        <v>2</v>
      </c>
      <c r="E504">
        <v>87008</v>
      </c>
      <c r="F504">
        <v>1816</v>
      </c>
      <c r="G504">
        <v>88408</v>
      </c>
      <c r="H504">
        <v>3823846</v>
      </c>
      <c r="I504">
        <v>5576981</v>
      </c>
      <c r="J504">
        <v>2707095</v>
      </c>
    </row>
    <row r="505" spans="1:10" x14ac:dyDescent="0.35">
      <c r="A505">
        <v>2021</v>
      </c>
      <c r="B505" t="s">
        <v>49</v>
      </c>
      <c r="C505">
        <v>7</v>
      </c>
      <c r="D505">
        <v>2</v>
      </c>
      <c r="E505">
        <v>80628</v>
      </c>
      <c r="F505">
        <v>1250</v>
      </c>
      <c r="G505">
        <v>84872</v>
      </c>
      <c r="H505">
        <v>3857138</v>
      </c>
      <c r="I505">
        <v>9549170</v>
      </c>
      <c r="J505">
        <v>2910173</v>
      </c>
    </row>
    <row r="506" spans="1:10" x14ac:dyDescent="0.35">
      <c r="A506">
        <v>2021</v>
      </c>
      <c r="B506" t="s">
        <v>49</v>
      </c>
      <c r="C506">
        <v>7</v>
      </c>
      <c r="D506">
        <v>3</v>
      </c>
      <c r="E506">
        <v>76660</v>
      </c>
      <c r="F506">
        <v>1002</v>
      </c>
      <c r="G506">
        <v>77090</v>
      </c>
      <c r="H506">
        <v>3452508</v>
      </c>
      <c r="I506">
        <v>2101348</v>
      </c>
      <c r="J506">
        <v>998208</v>
      </c>
    </row>
    <row r="507" spans="1:10" x14ac:dyDescent="0.35">
      <c r="A507">
        <v>2021</v>
      </c>
      <c r="B507" t="s">
        <v>49</v>
      </c>
      <c r="C507">
        <v>7</v>
      </c>
      <c r="D507">
        <v>3</v>
      </c>
      <c r="E507">
        <v>83374</v>
      </c>
      <c r="F507">
        <v>1020</v>
      </c>
      <c r="G507">
        <v>77782</v>
      </c>
      <c r="H507">
        <v>3694941</v>
      </c>
      <c r="I507">
        <v>3085928</v>
      </c>
      <c r="J507">
        <v>1671343</v>
      </c>
    </row>
    <row r="508" spans="1:10" x14ac:dyDescent="0.35">
      <c r="A508">
        <v>2021</v>
      </c>
      <c r="B508" t="s">
        <v>49</v>
      </c>
      <c r="C508">
        <v>7</v>
      </c>
      <c r="D508">
        <v>3</v>
      </c>
      <c r="E508">
        <v>84256</v>
      </c>
      <c r="F508">
        <v>7996</v>
      </c>
      <c r="G508">
        <v>73752</v>
      </c>
      <c r="H508">
        <v>3815560</v>
      </c>
      <c r="I508">
        <v>4646499</v>
      </c>
      <c r="J508">
        <v>2604527</v>
      </c>
    </row>
    <row r="509" spans="1:10" x14ac:dyDescent="0.35">
      <c r="A509">
        <v>2021</v>
      </c>
      <c r="B509" t="s">
        <v>49</v>
      </c>
      <c r="C509">
        <v>7</v>
      </c>
      <c r="D509">
        <v>3</v>
      </c>
      <c r="E509">
        <v>76234</v>
      </c>
      <c r="F509">
        <v>1120</v>
      </c>
      <c r="G509">
        <v>87756</v>
      </c>
      <c r="H509">
        <v>4058036</v>
      </c>
      <c r="I509">
        <v>5097464</v>
      </c>
      <c r="J509">
        <v>3604734</v>
      </c>
    </row>
    <row r="510" spans="1:10" x14ac:dyDescent="0.35">
      <c r="A510">
        <v>2021</v>
      </c>
      <c r="B510" t="s">
        <v>49</v>
      </c>
      <c r="C510">
        <v>7</v>
      </c>
      <c r="D510">
        <v>3</v>
      </c>
      <c r="E510">
        <v>78142</v>
      </c>
      <c r="F510">
        <v>1088</v>
      </c>
      <c r="G510">
        <v>79654</v>
      </c>
      <c r="H510">
        <v>4013927</v>
      </c>
      <c r="I510">
        <v>5172905</v>
      </c>
      <c r="J510">
        <v>2831982</v>
      </c>
    </row>
    <row r="511" spans="1:10" x14ac:dyDescent="0.35">
      <c r="A511">
        <v>2021</v>
      </c>
      <c r="B511" t="s">
        <v>49</v>
      </c>
      <c r="C511">
        <v>7</v>
      </c>
      <c r="D511">
        <v>3</v>
      </c>
      <c r="E511">
        <v>82566</v>
      </c>
      <c r="F511">
        <v>1034</v>
      </c>
      <c r="G511">
        <v>84102</v>
      </c>
      <c r="H511">
        <v>4044420</v>
      </c>
      <c r="I511">
        <v>6456962</v>
      </c>
      <c r="J511">
        <v>4014062</v>
      </c>
    </row>
    <row r="512" spans="1:10" x14ac:dyDescent="0.35">
      <c r="A512">
        <v>2021</v>
      </c>
      <c r="B512" t="s">
        <v>49</v>
      </c>
      <c r="C512">
        <v>7</v>
      </c>
      <c r="D512">
        <v>3</v>
      </c>
      <c r="E512">
        <v>58840</v>
      </c>
      <c r="F512">
        <v>744</v>
      </c>
      <c r="G512">
        <v>90712</v>
      </c>
      <c r="H512">
        <v>3677387</v>
      </c>
      <c r="I512">
        <v>6896365</v>
      </c>
      <c r="J512">
        <v>3831947</v>
      </c>
    </row>
    <row r="513" spans="1:10" x14ac:dyDescent="0.35">
      <c r="A513">
        <v>2021</v>
      </c>
      <c r="B513" t="s">
        <v>49</v>
      </c>
      <c r="C513">
        <v>7</v>
      </c>
      <c r="D513">
        <v>4</v>
      </c>
      <c r="E513">
        <v>76358</v>
      </c>
      <c r="F513">
        <v>822</v>
      </c>
      <c r="G513">
        <v>71890</v>
      </c>
      <c r="H513">
        <v>3090208</v>
      </c>
      <c r="I513">
        <v>2829993</v>
      </c>
      <c r="J513">
        <v>1260112</v>
      </c>
    </row>
    <row r="514" spans="1:10" x14ac:dyDescent="0.35">
      <c r="A514">
        <v>2021</v>
      </c>
      <c r="B514" t="s">
        <v>49</v>
      </c>
      <c r="C514">
        <v>7</v>
      </c>
      <c r="D514">
        <v>4</v>
      </c>
      <c r="E514">
        <v>85942</v>
      </c>
      <c r="F514">
        <v>1282</v>
      </c>
      <c r="G514">
        <v>83306</v>
      </c>
      <c r="H514">
        <v>3734105</v>
      </c>
      <c r="I514">
        <v>5615636</v>
      </c>
      <c r="J514">
        <v>2871802</v>
      </c>
    </row>
    <row r="515" spans="1:10" x14ac:dyDescent="0.35">
      <c r="A515">
        <v>2021</v>
      </c>
      <c r="B515" t="s">
        <v>49</v>
      </c>
      <c r="C515">
        <v>7</v>
      </c>
      <c r="D515">
        <v>4</v>
      </c>
      <c r="E515">
        <v>79002</v>
      </c>
      <c r="F515">
        <v>1084</v>
      </c>
      <c r="G515">
        <v>70290</v>
      </c>
      <c r="H515">
        <v>3614713</v>
      </c>
      <c r="I515">
        <v>5749205</v>
      </c>
      <c r="J515">
        <v>3180255</v>
      </c>
    </row>
    <row r="516" spans="1:10" x14ac:dyDescent="0.35">
      <c r="A516">
        <v>2021</v>
      </c>
      <c r="B516" t="s">
        <v>49</v>
      </c>
      <c r="C516">
        <v>7</v>
      </c>
      <c r="D516">
        <v>4</v>
      </c>
      <c r="E516">
        <v>86330</v>
      </c>
      <c r="F516">
        <v>1280</v>
      </c>
      <c r="G516">
        <v>77074</v>
      </c>
      <c r="H516">
        <v>3820728</v>
      </c>
      <c r="I516">
        <v>6442352</v>
      </c>
      <c r="J516">
        <v>2656142</v>
      </c>
    </row>
    <row r="517" spans="1:10" x14ac:dyDescent="0.35">
      <c r="A517">
        <v>2021</v>
      </c>
      <c r="B517" t="s">
        <v>49</v>
      </c>
      <c r="C517">
        <v>7</v>
      </c>
      <c r="D517">
        <v>4</v>
      </c>
      <c r="E517">
        <v>80572</v>
      </c>
      <c r="F517">
        <v>1082</v>
      </c>
      <c r="G517">
        <v>80076</v>
      </c>
      <c r="H517">
        <v>3800758</v>
      </c>
      <c r="I517">
        <v>7135709</v>
      </c>
      <c r="J517">
        <v>3401096</v>
      </c>
    </row>
    <row r="518" spans="1:10" x14ac:dyDescent="0.35">
      <c r="A518">
        <v>2021</v>
      </c>
      <c r="B518" t="s">
        <v>49</v>
      </c>
      <c r="C518">
        <v>7</v>
      </c>
      <c r="D518">
        <v>4</v>
      </c>
      <c r="E518">
        <v>69726</v>
      </c>
      <c r="F518">
        <v>960</v>
      </c>
      <c r="G518">
        <v>76806</v>
      </c>
      <c r="H518">
        <v>3964949</v>
      </c>
      <c r="I518">
        <v>7371723</v>
      </c>
      <c r="J518">
        <v>3759205</v>
      </c>
    </row>
    <row r="519" spans="1:10" x14ac:dyDescent="0.35">
      <c r="A519">
        <v>2021</v>
      </c>
      <c r="B519" t="s">
        <v>49</v>
      </c>
      <c r="C519">
        <v>7</v>
      </c>
      <c r="D519">
        <v>4</v>
      </c>
      <c r="E519">
        <v>61640</v>
      </c>
      <c r="F519">
        <v>836</v>
      </c>
      <c r="G519">
        <v>85006</v>
      </c>
      <c r="H519">
        <v>3479613</v>
      </c>
      <c r="I519">
        <v>9426641</v>
      </c>
      <c r="J519">
        <v>4005227</v>
      </c>
    </row>
    <row r="520" spans="1:10" x14ac:dyDescent="0.35">
      <c r="A520">
        <v>2021</v>
      </c>
      <c r="B520" t="s">
        <v>49</v>
      </c>
      <c r="C520">
        <v>7</v>
      </c>
      <c r="D520">
        <v>5</v>
      </c>
      <c r="E520">
        <v>89342</v>
      </c>
      <c r="F520">
        <v>1098</v>
      </c>
      <c r="G520">
        <v>84230</v>
      </c>
      <c r="H520">
        <v>4069461</v>
      </c>
      <c r="I520">
        <v>7190818</v>
      </c>
      <c r="J520">
        <v>3463252</v>
      </c>
    </row>
    <row r="521" spans="1:10" x14ac:dyDescent="0.35">
      <c r="A521">
        <v>2021</v>
      </c>
      <c r="B521" t="s">
        <v>49</v>
      </c>
      <c r="C521">
        <v>7</v>
      </c>
      <c r="D521">
        <v>5</v>
      </c>
      <c r="E521">
        <v>82998</v>
      </c>
      <c r="F521">
        <v>1196</v>
      </c>
      <c r="G521">
        <v>74640</v>
      </c>
      <c r="H521">
        <v>3807728</v>
      </c>
      <c r="I521">
        <v>7358844</v>
      </c>
      <c r="J521">
        <v>3609736</v>
      </c>
    </row>
    <row r="522" spans="1:10" x14ac:dyDescent="0.35">
      <c r="A522">
        <v>2021</v>
      </c>
      <c r="B522" t="s">
        <v>49</v>
      </c>
      <c r="C522">
        <v>7</v>
      </c>
      <c r="D522">
        <v>5</v>
      </c>
      <c r="E522">
        <v>83886</v>
      </c>
      <c r="F522">
        <v>1084</v>
      </c>
      <c r="G522">
        <v>78974</v>
      </c>
      <c r="H522">
        <v>3842299</v>
      </c>
      <c r="I522">
        <v>13971694</v>
      </c>
      <c r="J522">
        <v>3588540</v>
      </c>
    </row>
    <row r="523" spans="1:10" x14ac:dyDescent="0.35">
      <c r="A523">
        <v>2021</v>
      </c>
      <c r="B523" t="s">
        <v>50</v>
      </c>
      <c r="C523">
        <v>8</v>
      </c>
      <c r="D523">
        <v>1</v>
      </c>
      <c r="E523">
        <v>81258</v>
      </c>
      <c r="F523">
        <v>848</v>
      </c>
      <c r="G523">
        <v>73256</v>
      </c>
      <c r="H523">
        <v>3408960</v>
      </c>
      <c r="I523">
        <v>2376852</v>
      </c>
      <c r="J523">
        <v>1473234</v>
      </c>
    </row>
    <row r="524" spans="1:10" x14ac:dyDescent="0.35">
      <c r="A524">
        <v>2021</v>
      </c>
      <c r="B524" t="s">
        <v>50</v>
      </c>
      <c r="C524">
        <v>8</v>
      </c>
      <c r="D524">
        <v>1</v>
      </c>
      <c r="E524">
        <v>85594</v>
      </c>
      <c r="F524">
        <v>1064</v>
      </c>
      <c r="G524">
        <v>83746</v>
      </c>
      <c r="H524">
        <v>3903184</v>
      </c>
      <c r="I524">
        <v>6071142</v>
      </c>
      <c r="J524">
        <v>2039449</v>
      </c>
    </row>
    <row r="525" spans="1:10" x14ac:dyDescent="0.35">
      <c r="A525">
        <v>2021</v>
      </c>
      <c r="B525" t="s">
        <v>50</v>
      </c>
      <c r="C525">
        <v>8</v>
      </c>
      <c r="D525">
        <v>1</v>
      </c>
      <c r="E525">
        <v>77410</v>
      </c>
      <c r="F525">
        <v>1232</v>
      </c>
      <c r="G525">
        <v>80052</v>
      </c>
      <c r="H525">
        <v>3841005</v>
      </c>
      <c r="I525">
        <v>8666299</v>
      </c>
      <c r="J525">
        <v>2542620</v>
      </c>
    </row>
    <row r="526" spans="1:10" x14ac:dyDescent="0.35">
      <c r="A526">
        <v>2021</v>
      </c>
      <c r="B526" t="s">
        <v>50</v>
      </c>
      <c r="C526">
        <v>8</v>
      </c>
      <c r="D526">
        <v>1</v>
      </c>
      <c r="E526">
        <v>78136</v>
      </c>
      <c r="F526">
        <v>982</v>
      </c>
      <c r="G526">
        <v>87870</v>
      </c>
      <c r="H526">
        <v>3775701</v>
      </c>
      <c r="I526">
        <v>8673018</v>
      </c>
      <c r="J526">
        <v>2928082</v>
      </c>
    </row>
    <row r="527" spans="1:10" x14ac:dyDescent="0.35">
      <c r="A527">
        <v>2021</v>
      </c>
      <c r="B527" t="s">
        <v>50</v>
      </c>
      <c r="C527">
        <v>8</v>
      </c>
      <c r="D527">
        <v>1</v>
      </c>
      <c r="E527">
        <v>90010</v>
      </c>
      <c r="F527">
        <v>930</v>
      </c>
      <c r="G527">
        <v>81812</v>
      </c>
      <c r="H527">
        <v>3780900</v>
      </c>
      <c r="I527">
        <v>9009424</v>
      </c>
      <c r="J527">
        <v>2960503</v>
      </c>
    </row>
    <row r="528" spans="1:10" x14ac:dyDescent="0.35">
      <c r="A528">
        <v>2021</v>
      </c>
      <c r="B528" t="s">
        <v>50</v>
      </c>
      <c r="C528">
        <v>8</v>
      </c>
      <c r="D528">
        <v>1</v>
      </c>
      <c r="E528">
        <v>60170</v>
      </c>
      <c r="F528">
        <v>840</v>
      </c>
      <c r="G528">
        <v>78240</v>
      </c>
      <c r="H528">
        <v>3432737</v>
      </c>
      <c r="I528">
        <v>9264424</v>
      </c>
      <c r="J528">
        <v>3375437</v>
      </c>
    </row>
    <row r="529" spans="1:10" x14ac:dyDescent="0.35">
      <c r="A529">
        <v>2021</v>
      </c>
      <c r="B529" t="s">
        <v>50</v>
      </c>
      <c r="C529">
        <v>8</v>
      </c>
      <c r="D529">
        <v>1</v>
      </c>
      <c r="E529">
        <v>85060</v>
      </c>
      <c r="F529">
        <v>1122</v>
      </c>
      <c r="G529">
        <v>73104</v>
      </c>
      <c r="H529">
        <v>3863000</v>
      </c>
      <c r="I529">
        <v>10927214</v>
      </c>
      <c r="J529">
        <v>2557106</v>
      </c>
    </row>
    <row r="530" spans="1:10" x14ac:dyDescent="0.35">
      <c r="A530">
        <v>2021</v>
      </c>
      <c r="B530" t="s">
        <v>50</v>
      </c>
      <c r="C530">
        <v>8</v>
      </c>
      <c r="D530">
        <v>2</v>
      </c>
      <c r="E530">
        <v>72072</v>
      </c>
      <c r="F530">
        <v>894</v>
      </c>
      <c r="G530">
        <v>79664</v>
      </c>
      <c r="H530">
        <v>3608835</v>
      </c>
      <c r="I530">
        <v>2578884</v>
      </c>
      <c r="J530">
        <v>1129650</v>
      </c>
    </row>
    <row r="531" spans="1:10" x14ac:dyDescent="0.35">
      <c r="A531">
        <v>2021</v>
      </c>
      <c r="B531" t="s">
        <v>50</v>
      </c>
      <c r="C531">
        <v>8</v>
      </c>
      <c r="D531">
        <v>2</v>
      </c>
      <c r="E531">
        <v>83172</v>
      </c>
      <c r="F531">
        <v>982</v>
      </c>
      <c r="G531">
        <v>78254</v>
      </c>
      <c r="H531">
        <v>4365442</v>
      </c>
      <c r="I531">
        <v>6768357</v>
      </c>
      <c r="J531">
        <v>2411829</v>
      </c>
    </row>
    <row r="532" spans="1:10" x14ac:dyDescent="0.35">
      <c r="A532">
        <v>2021</v>
      </c>
      <c r="B532" t="s">
        <v>50</v>
      </c>
      <c r="C532">
        <v>8</v>
      </c>
      <c r="D532">
        <v>2</v>
      </c>
      <c r="E532">
        <v>76760</v>
      </c>
      <c r="F532">
        <v>992</v>
      </c>
      <c r="G532">
        <v>80194</v>
      </c>
      <c r="H532">
        <v>3617770</v>
      </c>
      <c r="I532">
        <v>6875869</v>
      </c>
      <c r="J532">
        <v>2283790</v>
      </c>
    </row>
    <row r="533" spans="1:10" x14ac:dyDescent="0.35">
      <c r="A533">
        <v>2021</v>
      </c>
      <c r="B533" t="s">
        <v>50</v>
      </c>
      <c r="C533">
        <v>8</v>
      </c>
      <c r="D533">
        <v>2</v>
      </c>
      <c r="E533">
        <v>54856</v>
      </c>
      <c r="F533">
        <v>752</v>
      </c>
      <c r="G533">
        <v>82922</v>
      </c>
      <c r="H533">
        <v>3190265</v>
      </c>
      <c r="I533">
        <v>8980740</v>
      </c>
      <c r="J533">
        <v>2689623</v>
      </c>
    </row>
    <row r="534" spans="1:10" x14ac:dyDescent="0.35">
      <c r="A534">
        <v>2021</v>
      </c>
      <c r="B534" t="s">
        <v>50</v>
      </c>
      <c r="C534">
        <v>8</v>
      </c>
      <c r="D534">
        <v>2</v>
      </c>
      <c r="E534">
        <v>80162</v>
      </c>
      <c r="F534">
        <v>1166</v>
      </c>
      <c r="G534">
        <v>84312</v>
      </c>
      <c r="H534">
        <v>4115837</v>
      </c>
      <c r="I534">
        <v>9297809</v>
      </c>
      <c r="J534">
        <v>2525291</v>
      </c>
    </row>
    <row r="535" spans="1:10" x14ac:dyDescent="0.35">
      <c r="A535">
        <v>2021</v>
      </c>
      <c r="B535" t="s">
        <v>50</v>
      </c>
      <c r="C535">
        <v>8</v>
      </c>
      <c r="D535">
        <v>2</v>
      </c>
      <c r="E535">
        <v>77522</v>
      </c>
      <c r="F535">
        <v>954</v>
      </c>
      <c r="G535">
        <v>71518</v>
      </c>
      <c r="H535">
        <v>4256111</v>
      </c>
      <c r="I535">
        <v>10433518</v>
      </c>
      <c r="J535">
        <v>2780376</v>
      </c>
    </row>
    <row r="536" spans="1:10" x14ac:dyDescent="0.35">
      <c r="A536">
        <v>2021</v>
      </c>
      <c r="B536" t="s">
        <v>50</v>
      </c>
      <c r="C536">
        <v>8</v>
      </c>
      <c r="D536">
        <v>2</v>
      </c>
      <c r="E536">
        <v>72270</v>
      </c>
      <c r="F536">
        <v>982</v>
      </c>
      <c r="G536">
        <v>75872</v>
      </c>
      <c r="H536">
        <v>3904840</v>
      </c>
      <c r="I536">
        <v>11458501</v>
      </c>
      <c r="J536">
        <v>3853860</v>
      </c>
    </row>
    <row r="537" spans="1:10" x14ac:dyDescent="0.35">
      <c r="A537">
        <v>2021</v>
      </c>
      <c r="B537" t="s">
        <v>50</v>
      </c>
      <c r="C537">
        <v>8</v>
      </c>
      <c r="D537">
        <v>3</v>
      </c>
      <c r="E537">
        <v>66490</v>
      </c>
      <c r="F537">
        <v>842</v>
      </c>
      <c r="G537">
        <v>71872</v>
      </c>
      <c r="H537">
        <v>2729239</v>
      </c>
      <c r="I537">
        <v>2994698</v>
      </c>
      <c r="J537">
        <v>1027023</v>
      </c>
    </row>
    <row r="538" spans="1:10" x14ac:dyDescent="0.35">
      <c r="A538">
        <v>2021</v>
      </c>
      <c r="B538" t="s">
        <v>50</v>
      </c>
      <c r="C538">
        <v>8</v>
      </c>
      <c r="D538">
        <v>3</v>
      </c>
      <c r="E538">
        <v>68616</v>
      </c>
      <c r="F538">
        <v>752</v>
      </c>
      <c r="G538">
        <v>72570</v>
      </c>
      <c r="H538">
        <v>3783582</v>
      </c>
      <c r="I538">
        <v>5634862</v>
      </c>
      <c r="J538">
        <v>2036862</v>
      </c>
    </row>
    <row r="539" spans="1:10" x14ac:dyDescent="0.35">
      <c r="A539">
        <v>2021</v>
      </c>
      <c r="B539" t="s">
        <v>50</v>
      </c>
      <c r="C539">
        <v>8</v>
      </c>
      <c r="D539">
        <v>3</v>
      </c>
      <c r="E539">
        <v>62046</v>
      </c>
      <c r="F539">
        <v>802</v>
      </c>
      <c r="G539">
        <v>77154</v>
      </c>
      <c r="H539">
        <v>3450149</v>
      </c>
      <c r="I539">
        <v>6904225</v>
      </c>
      <c r="J539">
        <v>3838993</v>
      </c>
    </row>
    <row r="540" spans="1:10" x14ac:dyDescent="0.35">
      <c r="A540">
        <v>2021</v>
      </c>
      <c r="B540" t="s">
        <v>50</v>
      </c>
      <c r="C540">
        <v>8</v>
      </c>
      <c r="D540">
        <v>3</v>
      </c>
      <c r="E540">
        <v>73004</v>
      </c>
      <c r="F540">
        <v>1054</v>
      </c>
      <c r="G540">
        <v>78538</v>
      </c>
      <c r="H540">
        <v>3798743</v>
      </c>
      <c r="I540">
        <v>8764226</v>
      </c>
      <c r="J540">
        <v>2908580</v>
      </c>
    </row>
    <row r="541" spans="1:10" x14ac:dyDescent="0.35">
      <c r="A541">
        <v>2021</v>
      </c>
      <c r="B541" t="s">
        <v>50</v>
      </c>
      <c r="C541">
        <v>8</v>
      </c>
      <c r="D541">
        <v>3</v>
      </c>
      <c r="E541">
        <v>73200</v>
      </c>
      <c r="F541">
        <v>1086</v>
      </c>
      <c r="G541">
        <v>72914</v>
      </c>
      <c r="H541">
        <v>4365700</v>
      </c>
      <c r="I541">
        <v>8767540</v>
      </c>
      <c r="J541">
        <v>2817730</v>
      </c>
    </row>
    <row r="542" spans="1:10" x14ac:dyDescent="0.35">
      <c r="A542">
        <v>2021</v>
      </c>
      <c r="B542" t="s">
        <v>50</v>
      </c>
      <c r="C542">
        <v>8</v>
      </c>
      <c r="D542">
        <v>3</v>
      </c>
      <c r="E542">
        <v>70416</v>
      </c>
      <c r="F542">
        <v>880</v>
      </c>
      <c r="G542">
        <v>74286</v>
      </c>
      <c r="H542">
        <v>3555548</v>
      </c>
      <c r="I542">
        <v>9050379</v>
      </c>
      <c r="J542">
        <v>2791962</v>
      </c>
    </row>
    <row r="543" spans="1:10" x14ac:dyDescent="0.35">
      <c r="A543">
        <v>2021</v>
      </c>
      <c r="B543" t="s">
        <v>50</v>
      </c>
      <c r="C543">
        <v>8</v>
      </c>
      <c r="D543">
        <v>3</v>
      </c>
      <c r="E543">
        <v>49392</v>
      </c>
      <c r="F543">
        <v>876</v>
      </c>
      <c r="G543">
        <v>73742</v>
      </c>
      <c r="H543">
        <v>3542025</v>
      </c>
      <c r="I543">
        <v>14244118</v>
      </c>
      <c r="J543">
        <v>3502704</v>
      </c>
    </row>
    <row r="544" spans="1:10" x14ac:dyDescent="0.35">
      <c r="A544">
        <v>2021</v>
      </c>
      <c r="B544" t="s">
        <v>50</v>
      </c>
      <c r="C544">
        <v>8</v>
      </c>
      <c r="D544">
        <v>4</v>
      </c>
      <c r="E544">
        <v>50840</v>
      </c>
      <c r="F544">
        <v>770</v>
      </c>
      <c r="G544">
        <v>88206</v>
      </c>
      <c r="H544">
        <v>2806035</v>
      </c>
      <c r="I544">
        <v>1515768</v>
      </c>
      <c r="J544">
        <v>604668</v>
      </c>
    </row>
    <row r="545" spans="1:10" x14ac:dyDescent="0.35">
      <c r="A545">
        <v>2021</v>
      </c>
      <c r="B545" t="s">
        <v>50</v>
      </c>
      <c r="C545">
        <v>8</v>
      </c>
      <c r="D545">
        <v>4</v>
      </c>
      <c r="E545">
        <v>90128</v>
      </c>
      <c r="F545">
        <v>914</v>
      </c>
      <c r="G545">
        <v>71622</v>
      </c>
      <c r="H545">
        <v>3723666</v>
      </c>
      <c r="I545">
        <v>5152003</v>
      </c>
      <c r="J545">
        <v>2776790</v>
      </c>
    </row>
    <row r="546" spans="1:10" x14ac:dyDescent="0.35">
      <c r="A546">
        <v>2021</v>
      </c>
      <c r="B546" t="s">
        <v>50</v>
      </c>
      <c r="C546">
        <v>8</v>
      </c>
      <c r="D546">
        <v>4</v>
      </c>
      <c r="E546">
        <v>49588</v>
      </c>
      <c r="F546">
        <v>714</v>
      </c>
      <c r="G546">
        <v>79106</v>
      </c>
      <c r="H546">
        <v>3196873</v>
      </c>
      <c r="I546">
        <v>9275310</v>
      </c>
      <c r="J546">
        <v>3620806</v>
      </c>
    </row>
    <row r="547" spans="1:10" x14ac:dyDescent="0.35">
      <c r="A547">
        <v>2021</v>
      </c>
      <c r="B547" t="s">
        <v>50</v>
      </c>
      <c r="C547">
        <v>8</v>
      </c>
      <c r="D547">
        <v>4</v>
      </c>
      <c r="E547">
        <v>75478</v>
      </c>
      <c r="F547">
        <v>1300</v>
      </c>
      <c r="G547">
        <v>68296</v>
      </c>
      <c r="H547">
        <v>3591357</v>
      </c>
      <c r="I547">
        <v>9302930</v>
      </c>
      <c r="J547">
        <v>3709859</v>
      </c>
    </row>
    <row r="548" spans="1:10" x14ac:dyDescent="0.35">
      <c r="A548">
        <v>2021</v>
      </c>
      <c r="B548" t="s">
        <v>50</v>
      </c>
      <c r="C548">
        <v>8</v>
      </c>
      <c r="D548">
        <v>4</v>
      </c>
      <c r="E548">
        <v>89100</v>
      </c>
      <c r="F548">
        <v>986</v>
      </c>
      <c r="G548">
        <v>65850</v>
      </c>
      <c r="H548">
        <v>3808968</v>
      </c>
      <c r="I548">
        <v>11915742</v>
      </c>
      <c r="J548">
        <v>4808040</v>
      </c>
    </row>
    <row r="549" spans="1:10" x14ac:dyDescent="0.35">
      <c r="A549">
        <v>2021</v>
      </c>
      <c r="B549" t="s">
        <v>50</v>
      </c>
      <c r="C549">
        <v>8</v>
      </c>
      <c r="D549">
        <v>4</v>
      </c>
      <c r="E549">
        <v>92258</v>
      </c>
      <c r="F549">
        <v>1210</v>
      </c>
      <c r="G549">
        <v>68496</v>
      </c>
      <c r="H549">
        <v>3927607</v>
      </c>
      <c r="I549">
        <v>12156080</v>
      </c>
      <c r="J549">
        <v>4527383</v>
      </c>
    </row>
    <row r="550" spans="1:10" x14ac:dyDescent="0.35">
      <c r="A550">
        <v>2021</v>
      </c>
      <c r="B550" t="s">
        <v>50</v>
      </c>
      <c r="C550">
        <v>8</v>
      </c>
      <c r="D550">
        <v>4</v>
      </c>
      <c r="E550">
        <v>93612</v>
      </c>
      <c r="F550">
        <v>1028</v>
      </c>
      <c r="G550">
        <v>62686</v>
      </c>
      <c r="H550">
        <v>3963597</v>
      </c>
      <c r="I550">
        <v>16075852</v>
      </c>
      <c r="J550">
        <v>5485332</v>
      </c>
    </row>
    <row r="551" spans="1:10" x14ac:dyDescent="0.35">
      <c r="A551">
        <v>2021</v>
      </c>
      <c r="B551" t="s">
        <v>50</v>
      </c>
      <c r="C551">
        <v>8</v>
      </c>
      <c r="D551">
        <v>5</v>
      </c>
      <c r="E551">
        <v>60496</v>
      </c>
      <c r="F551">
        <v>410</v>
      </c>
      <c r="G551">
        <v>72480</v>
      </c>
      <c r="H551">
        <v>2954785</v>
      </c>
      <c r="I551">
        <v>9028954</v>
      </c>
      <c r="J551">
        <v>3265618</v>
      </c>
    </row>
    <row r="552" spans="1:10" x14ac:dyDescent="0.35">
      <c r="A552">
        <v>2021</v>
      </c>
      <c r="B552" t="s">
        <v>50</v>
      </c>
      <c r="C552">
        <v>8</v>
      </c>
      <c r="D552">
        <v>5</v>
      </c>
      <c r="E552">
        <v>86748</v>
      </c>
      <c r="F552">
        <v>1054</v>
      </c>
      <c r="G552">
        <v>69686</v>
      </c>
      <c r="H552">
        <v>3348969</v>
      </c>
      <c r="I552">
        <v>10107070</v>
      </c>
      <c r="J552">
        <v>4748291</v>
      </c>
    </row>
    <row r="553" spans="1:10" x14ac:dyDescent="0.35">
      <c r="A553">
        <v>2021</v>
      </c>
      <c r="B553" t="s">
        <v>50</v>
      </c>
      <c r="C553">
        <v>8</v>
      </c>
      <c r="D553">
        <v>5</v>
      </c>
      <c r="E553">
        <v>86146</v>
      </c>
      <c r="F553">
        <v>924</v>
      </c>
      <c r="G553">
        <v>68224</v>
      </c>
      <c r="H553">
        <v>3309792</v>
      </c>
      <c r="I553">
        <v>20621396</v>
      </c>
      <c r="J553">
        <v>6547844</v>
      </c>
    </row>
    <row r="554" spans="1:10" x14ac:dyDescent="0.35">
      <c r="A554">
        <v>2021</v>
      </c>
      <c r="B554" t="s">
        <v>51</v>
      </c>
      <c r="C554">
        <v>9</v>
      </c>
      <c r="D554">
        <v>1</v>
      </c>
      <c r="E554">
        <v>79074</v>
      </c>
      <c r="F554">
        <v>436</v>
      </c>
      <c r="G554">
        <v>87844</v>
      </c>
      <c r="H554">
        <v>3207693</v>
      </c>
      <c r="I554">
        <v>3669699</v>
      </c>
      <c r="J554">
        <v>2074538</v>
      </c>
    </row>
    <row r="555" spans="1:10" x14ac:dyDescent="0.35">
      <c r="A555">
        <v>2021</v>
      </c>
      <c r="B555" t="s">
        <v>51</v>
      </c>
      <c r="C555">
        <v>9</v>
      </c>
      <c r="D555">
        <v>1</v>
      </c>
      <c r="E555">
        <v>85334</v>
      </c>
      <c r="F555">
        <v>684</v>
      </c>
      <c r="G555">
        <v>72844</v>
      </c>
      <c r="H555">
        <v>3641603</v>
      </c>
      <c r="I555">
        <v>8669706</v>
      </c>
      <c r="J555">
        <v>3832525</v>
      </c>
    </row>
    <row r="556" spans="1:10" x14ac:dyDescent="0.35">
      <c r="A556">
        <v>2021</v>
      </c>
      <c r="B556" t="s">
        <v>51</v>
      </c>
      <c r="C556">
        <v>9</v>
      </c>
      <c r="D556">
        <v>1</v>
      </c>
      <c r="E556">
        <v>85214</v>
      </c>
      <c r="F556">
        <v>618</v>
      </c>
      <c r="G556">
        <v>76174</v>
      </c>
      <c r="H556">
        <v>3723523</v>
      </c>
      <c r="I556">
        <v>9361434</v>
      </c>
      <c r="J556">
        <v>5555198</v>
      </c>
    </row>
    <row r="557" spans="1:10" x14ac:dyDescent="0.35">
      <c r="A557">
        <v>2021</v>
      </c>
      <c r="B557" t="s">
        <v>51</v>
      </c>
      <c r="C557">
        <v>9</v>
      </c>
      <c r="D557">
        <v>1</v>
      </c>
      <c r="E557">
        <v>91248</v>
      </c>
      <c r="F557">
        <v>710</v>
      </c>
      <c r="G557">
        <v>69330</v>
      </c>
      <c r="H557">
        <v>3536849</v>
      </c>
      <c r="I557">
        <v>11463292</v>
      </c>
      <c r="J557">
        <v>4381681</v>
      </c>
    </row>
    <row r="558" spans="1:10" x14ac:dyDescent="0.35">
      <c r="A558">
        <v>2021</v>
      </c>
      <c r="B558" t="s">
        <v>51</v>
      </c>
      <c r="C558">
        <v>9</v>
      </c>
      <c r="D558">
        <v>1</v>
      </c>
      <c r="E558">
        <v>76270</v>
      </c>
      <c r="F558">
        <v>736</v>
      </c>
      <c r="G558">
        <v>78202</v>
      </c>
      <c r="H558">
        <v>3488486</v>
      </c>
      <c r="I558">
        <v>11683958</v>
      </c>
      <c r="J558">
        <v>5276223</v>
      </c>
    </row>
    <row r="559" spans="1:10" x14ac:dyDescent="0.35">
      <c r="A559">
        <v>2021</v>
      </c>
      <c r="B559" t="s">
        <v>51</v>
      </c>
      <c r="C559">
        <v>9</v>
      </c>
      <c r="D559">
        <v>1</v>
      </c>
      <c r="E559">
        <v>91950</v>
      </c>
      <c r="F559">
        <v>1014</v>
      </c>
      <c r="G559">
        <v>70182</v>
      </c>
      <c r="H559">
        <v>3503773</v>
      </c>
      <c r="I559">
        <v>12936198</v>
      </c>
      <c r="J559">
        <v>4911454</v>
      </c>
    </row>
    <row r="560" spans="1:10" x14ac:dyDescent="0.35">
      <c r="A560">
        <v>2021</v>
      </c>
      <c r="B560" t="s">
        <v>51</v>
      </c>
      <c r="C560">
        <v>9</v>
      </c>
      <c r="D560">
        <v>1</v>
      </c>
      <c r="E560">
        <v>60328</v>
      </c>
      <c r="F560">
        <v>580</v>
      </c>
      <c r="G560">
        <v>85892</v>
      </c>
      <c r="H560">
        <v>3288020</v>
      </c>
      <c r="I560">
        <v>16668017</v>
      </c>
      <c r="J560">
        <v>6373769</v>
      </c>
    </row>
    <row r="561" spans="1:10" x14ac:dyDescent="0.35">
      <c r="A561">
        <v>2021</v>
      </c>
      <c r="B561" t="s">
        <v>51</v>
      </c>
      <c r="C561">
        <v>9</v>
      </c>
      <c r="D561">
        <v>2</v>
      </c>
      <c r="E561">
        <v>62882</v>
      </c>
      <c r="F561">
        <v>438</v>
      </c>
      <c r="G561">
        <v>81398</v>
      </c>
      <c r="H561">
        <v>2782864</v>
      </c>
      <c r="I561">
        <v>7465485</v>
      </c>
      <c r="J561">
        <v>3794657</v>
      </c>
    </row>
    <row r="562" spans="1:10" x14ac:dyDescent="0.35">
      <c r="A562">
        <v>2021</v>
      </c>
      <c r="B562" t="s">
        <v>51</v>
      </c>
      <c r="C562">
        <v>9</v>
      </c>
      <c r="D562">
        <v>2</v>
      </c>
      <c r="E562">
        <v>55004</v>
      </c>
      <c r="F562">
        <v>562</v>
      </c>
      <c r="G562">
        <v>75986</v>
      </c>
      <c r="H562">
        <v>3247893</v>
      </c>
      <c r="I562">
        <v>8291975</v>
      </c>
      <c r="J562">
        <v>5055608</v>
      </c>
    </row>
    <row r="563" spans="1:10" x14ac:dyDescent="0.35">
      <c r="A563">
        <v>2021</v>
      </c>
      <c r="B563" t="s">
        <v>51</v>
      </c>
      <c r="C563">
        <v>9</v>
      </c>
      <c r="D563">
        <v>2</v>
      </c>
      <c r="E563">
        <v>62576</v>
      </c>
      <c r="F563">
        <v>676</v>
      </c>
      <c r="G563">
        <v>75772</v>
      </c>
      <c r="H563">
        <v>3304831</v>
      </c>
      <c r="I563">
        <v>9121076</v>
      </c>
      <c r="J563">
        <v>6114304</v>
      </c>
    </row>
    <row r="564" spans="1:10" x14ac:dyDescent="0.35">
      <c r="A564">
        <v>2021</v>
      </c>
      <c r="B564" t="s">
        <v>51</v>
      </c>
      <c r="C564">
        <v>9</v>
      </c>
      <c r="D564">
        <v>2</v>
      </c>
      <c r="E564">
        <v>75750</v>
      </c>
      <c r="F564">
        <v>620</v>
      </c>
      <c r="G564">
        <v>73342</v>
      </c>
      <c r="H564">
        <v>3447892</v>
      </c>
      <c r="I564">
        <v>9396614</v>
      </c>
      <c r="J564">
        <v>4213590</v>
      </c>
    </row>
    <row r="565" spans="1:10" x14ac:dyDescent="0.35">
      <c r="A565">
        <v>2021</v>
      </c>
      <c r="B565" t="s">
        <v>51</v>
      </c>
      <c r="C565">
        <v>9</v>
      </c>
      <c r="D565">
        <v>2</v>
      </c>
      <c r="E565">
        <v>48302</v>
      </c>
      <c r="F565">
        <v>516</v>
      </c>
      <c r="G565">
        <v>48794</v>
      </c>
      <c r="H565">
        <v>3679974</v>
      </c>
      <c r="I565">
        <v>9892106</v>
      </c>
      <c r="J565">
        <v>4481604</v>
      </c>
    </row>
    <row r="566" spans="1:10" x14ac:dyDescent="0.35">
      <c r="A566">
        <v>2021</v>
      </c>
      <c r="B566" t="s">
        <v>51</v>
      </c>
      <c r="C566">
        <v>9</v>
      </c>
      <c r="D566">
        <v>2</v>
      </c>
      <c r="E566">
        <v>48828</v>
      </c>
      <c r="F566">
        <v>680</v>
      </c>
      <c r="G566">
        <v>79630</v>
      </c>
      <c r="H566">
        <v>2847110</v>
      </c>
      <c r="I566">
        <v>11352940</v>
      </c>
      <c r="J566">
        <v>5448177</v>
      </c>
    </row>
    <row r="567" spans="1:10" x14ac:dyDescent="0.35">
      <c r="A567">
        <v>2021</v>
      </c>
      <c r="B567" t="s">
        <v>51</v>
      </c>
      <c r="C567">
        <v>9</v>
      </c>
      <c r="D567">
        <v>2</v>
      </c>
      <c r="E567">
        <v>86802</v>
      </c>
      <c r="F567">
        <v>678</v>
      </c>
      <c r="G567">
        <v>81240</v>
      </c>
      <c r="H567">
        <v>3747053</v>
      </c>
      <c r="I567">
        <v>12678360</v>
      </c>
      <c r="J567">
        <v>5430460</v>
      </c>
    </row>
    <row r="568" spans="1:10" x14ac:dyDescent="0.35">
      <c r="A568">
        <v>2021</v>
      </c>
      <c r="B568" t="s">
        <v>51</v>
      </c>
      <c r="C568">
        <v>9</v>
      </c>
      <c r="D568">
        <v>3</v>
      </c>
      <c r="E568">
        <v>61656</v>
      </c>
      <c r="F568">
        <v>592</v>
      </c>
      <c r="G568">
        <v>86434</v>
      </c>
      <c r="H568">
        <v>2949386</v>
      </c>
      <c r="I568">
        <v>5240646</v>
      </c>
      <c r="J568">
        <v>3150980</v>
      </c>
    </row>
    <row r="569" spans="1:10" x14ac:dyDescent="0.35">
      <c r="A569">
        <v>2021</v>
      </c>
      <c r="B569" t="s">
        <v>51</v>
      </c>
      <c r="C569">
        <v>9</v>
      </c>
      <c r="D569">
        <v>3</v>
      </c>
      <c r="E569">
        <v>69306</v>
      </c>
      <c r="F569">
        <v>636</v>
      </c>
      <c r="G569">
        <v>75776</v>
      </c>
      <c r="H569">
        <v>3293626</v>
      </c>
      <c r="I569">
        <v>7920308</v>
      </c>
      <c r="J569">
        <v>5496906</v>
      </c>
    </row>
    <row r="570" spans="1:10" x14ac:dyDescent="0.35">
      <c r="A570">
        <v>2021</v>
      </c>
      <c r="B570" t="s">
        <v>51</v>
      </c>
      <c r="C570">
        <v>9</v>
      </c>
      <c r="D570">
        <v>3</v>
      </c>
      <c r="E570">
        <v>60710</v>
      </c>
      <c r="F570">
        <v>864</v>
      </c>
      <c r="G570">
        <v>76706</v>
      </c>
      <c r="H570">
        <v>3337229</v>
      </c>
      <c r="I570">
        <v>7978954</v>
      </c>
      <c r="J570">
        <v>5630402</v>
      </c>
    </row>
    <row r="571" spans="1:10" x14ac:dyDescent="0.35">
      <c r="A571">
        <v>2021</v>
      </c>
      <c r="B571" t="s">
        <v>51</v>
      </c>
      <c r="C571">
        <v>9</v>
      </c>
      <c r="D571">
        <v>3</v>
      </c>
      <c r="E571">
        <v>54676</v>
      </c>
      <c r="F571">
        <v>770</v>
      </c>
      <c r="G571">
        <v>68320</v>
      </c>
      <c r="H571">
        <v>3520005</v>
      </c>
      <c r="I571">
        <v>9644090</v>
      </c>
      <c r="J571">
        <v>6359582</v>
      </c>
    </row>
    <row r="572" spans="1:10" x14ac:dyDescent="0.35">
      <c r="A572">
        <v>2021</v>
      </c>
      <c r="B572" t="s">
        <v>51</v>
      </c>
      <c r="C572">
        <v>9</v>
      </c>
      <c r="D572">
        <v>3</v>
      </c>
      <c r="E572">
        <v>62260</v>
      </c>
      <c r="F572">
        <v>612</v>
      </c>
      <c r="G572">
        <v>79304</v>
      </c>
      <c r="H572">
        <v>2806054</v>
      </c>
      <c r="I572">
        <v>9909123</v>
      </c>
      <c r="J572">
        <v>8216932</v>
      </c>
    </row>
    <row r="573" spans="1:10" x14ac:dyDescent="0.35">
      <c r="A573">
        <v>2021</v>
      </c>
      <c r="B573" t="s">
        <v>51</v>
      </c>
      <c r="C573">
        <v>9</v>
      </c>
      <c r="D573">
        <v>3</v>
      </c>
      <c r="E573">
        <v>49814</v>
      </c>
      <c r="F573">
        <v>502</v>
      </c>
      <c r="G573">
        <v>68940</v>
      </c>
      <c r="H573">
        <v>2826251</v>
      </c>
      <c r="I573">
        <v>11802774</v>
      </c>
      <c r="J573">
        <v>8088592</v>
      </c>
    </row>
    <row r="574" spans="1:10" x14ac:dyDescent="0.35">
      <c r="A574">
        <v>2021</v>
      </c>
      <c r="B574" t="s">
        <v>51</v>
      </c>
      <c r="C574">
        <v>9</v>
      </c>
      <c r="D574">
        <v>3</v>
      </c>
      <c r="E574">
        <v>70708</v>
      </c>
      <c r="F574">
        <v>570</v>
      </c>
      <c r="G574">
        <v>67666</v>
      </c>
      <c r="H574">
        <v>3267782</v>
      </c>
      <c r="I574">
        <v>26969834</v>
      </c>
      <c r="J574">
        <v>18796422</v>
      </c>
    </row>
    <row r="575" spans="1:10" x14ac:dyDescent="0.35">
      <c r="A575">
        <v>2021</v>
      </c>
      <c r="B575" t="s">
        <v>51</v>
      </c>
      <c r="C575">
        <v>9</v>
      </c>
      <c r="D575">
        <v>4</v>
      </c>
      <c r="E575">
        <v>53998</v>
      </c>
      <c r="F575">
        <v>552</v>
      </c>
      <c r="G575">
        <v>59250</v>
      </c>
      <c r="H575">
        <v>2753145</v>
      </c>
      <c r="I575">
        <v>4770374</v>
      </c>
      <c r="J575">
        <v>3384398</v>
      </c>
    </row>
    <row r="576" spans="1:10" x14ac:dyDescent="0.35">
      <c r="A576">
        <v>2021</v>
      </c>
      <c r="B576" t="s">
        <v>51</v>
      </c>
      <c r="C576">
        <v>9</v>
      </c>
      <c r="D576">
        <v>4</v>
      </c>
      <c r="E576">
        <v>43796</v>
      </c>
      <c r="F576">
        <v>750</v>
      </c>
      <c r="G576">
        <v>59888</v>
      </c>
      <c r="H576">
        <v>3145340</v>
      </c>
      <c r="I576">
        <v>6497788</v>
      </c>
      <c r="J576">
        <v>5411813</v>
      </c>
    </row>
    <row r="577" spans="1:10" x14ac:dyDescent="0.35">
      <c r="A577">
        <v>2021</v>
      </c>
      <c r="B577" t="s">
        <v>51</v>
      </c>
      <c r="C577">
        <v>9</v>
      </c>
      <c r="D577">
        <v>4</v>
      </c>
      <c r="E577">
        <v>56338</v>
      </c>
      <c r="F577">
        <v>518</v>
      </c>
      <c r="G577">
        <v>52042</v>
      </c>
      <c r="H577">
        <v>3298574</v>
      </c>
      <c r="I577">
        <v>7312411</v>
      </c>
      <c r="J577">
        <v>6992096</v>
      </c>
    </row>
    <row r="578" spans="1:10" x14ac:dyDescent="0.35">
      <c r="A578">
        <v>2021</v>
      </c>
      <c r="B578" t="s">
        <v>51</v>
      </c>
      <c r="C578">
        <v>9</v>
      </c>
      <c r="D578">
        <v>4</v>
      </c>
      <c r="E578">
        <v>64020</v>
      </c>
      <c r="F578">
        <v>560</v>
      </c>
      <c r="G578">
        <v>63994</v>
      </c>
      <c r="H578">
        <v>3332293</v>
      </c>
      <c r="I578">
        <v>8245513</v>
      </c>
      <c r="J578">
        <v>6702826</v>
      </c>
    </row>
    <row r="579" spans="1:10" x14ac:dyDescent="0.35">
      <c r="A579">
        <v>2021</v>
      </c>
      <c r="B579" t="s">
        <v>51</v>
      </c>
      <c r="C579">
        <v>9</v>
      </c>
      <c r="D579">
        <v>4</v>
      </c>
      <c r="E579">
        <v>59130</v>
      </c>
      <c r="F579">
        <v>582</v>
      </c>
      <c r="G579">
        <v>56098</v>
      </c>
      <c r="H579">
        <v>3447289</v>
      </c>
      <c r="I579">
        <v>8544962</v>
      </c>
      <c r="J579">
        <v>6277306</v>
      </c>
    </row>
    <row r="580" spans="1:10" x14ac:dyDescent="0.35">
      <c r="A580">
        <v>2021</v>
      </c>
      <c r="B580" t="s">
        <v>51</v>
      </c>
      <c r="C580">
        <v>9</v>
      </c>
      <c r="D580">
        <v>4</v>
      </c>
      <c r="E580">
        <v>62822</v>
      </c>
      <c r="F580">
        <v>636</v>
      </c>
      <c r="G580">
        <v>65020</v>
      </c>
      <c r="H580">
        <v>3321215</v>
      </c>
      <c r="I580">
        <v>8778741</v>
      </c>
      <c r="J580">
        <v>6276990</v>
      </c>
    </row>
    <row r="581" spans="1:10" x14ac:dyDescent="0.35">
      <c r="A581">
        <v>2021</v>
      </c>
      <c r="B581" t="s">
        <v>51</v>
      </c>
      <c r="C581">
        <v>9</v>
      </c>
      <c r="D581">
        <v>4</v>
      </c>
      <c r="E581">
        <v>29814</v>
      </c>
      <c r="F581">
        <v>362</v>
      </c>
      <c r="G581">
        <v>48502</v>
      </c>
      <c r="H581">
        <v>2642048</v>
      </c>
      <c r="I581">
        <v>12796717</v>
      </c>
      <c r="J581">
        <v>8302359</v>
      </c>
    </row>
    <row r="582" spans="1:10" x14ac:dyDescent="0.35">
      <c r="A582">
        <v>2021</v>
      </c>
      <c r="B582" t="s">
        <v>51</v>
      </c>
      <c r="C582">
        <v>9</v>
      </c>
      <c r="D582">
        <v>5</v>
      </c>
      <c r="E582">
        <v>46332</v>
      </c>
      <c r="F582">
        <v>626</v>
      </c>
      <c r="G582">
        <v>57452</v>
      </c>
      <c r="H582">
        <v>3442035</v>
      </c>
      <c r="I582">
        <v>7220336</v>
      </c>
      <c r="J582">
        <v>6393690</v>
      </c>
    </row>
    <row r="583" spans="1:10" x14ac:dyDescent="0.35">
      <c r="A583">
        <v>2021</v>
      </c>
      <c r="B583" t="s">
        <v>51</v>
      </c>
      <c r="C583">
        <v>9</v>
      </c>
      <c r="D583">
        <v>5</v>
      </c>
      <c r="E583">
        <v>54570</v>
      </c>
      <c r="F583">
        <v>556</v>
      </c>
      <c r="G583">
        <v>56408</v>
      </c>
      <c r="H583">
        <v>2833663</v>
      </c>
      <c r="I583">
        <v>7510608</v>
      </c>
      <c r="J583">
        <v>5964250</v>
      </c>
    </row>
    <row r="584" spans="1:10" x14ac:dyDescent="0.35">
      <c r="A584">
        <v>2021</v>
      </c>
      <c r="B584" t="s">
        <v>52</v>
      </c>
      <c r="C584">
        <v>10</v>
      </c>
      <c r="D584">
        <v>1</v>
      </c>
      <c r="E584">
        <v>43288</v>
      </c>
      <c r="F584">
        <v>364</v>
      </c>
      <c r="G584">
        <v>53448</v>
      </c>
      <c r="H584">
        <v>2294823</v>
      </c>
      <c r="I584">
        <v>3074736</v>
      </c>
      <c r="J584">
        <v>2440290</v>
      </c>
    </row>
    <row r="585" spans="1:10" x14ac:dyDescent="0.35">
      <c r="A585">
        <v>2021</v>
      </c>
      <c r="B585" t="s">
        <v>52</v>
      </c>
      <c r="C585">
        <v>10</v>
      </c>
      <c r="D585">
        <v>1</v>
      </c>
      <c r="E585">
        <v>45210</v>
      </c>
      <c r="F585">
        <v>632</v>
      </c>
      <c r="G585">
        <v>49220</v>
      </c>
      <c r="H585">
        <v>3180440</v>
      </c>
      <c r="I585">
        <v>4605602</v>
      </c>
      <c r="J585">
        <v>4600804</v>
      </c>
    </row>
    <row r="586" spans="1:10" x14ac:dyDescent="0.35">
      <c r="A586">
        <v>2021</v>
      </c>
      <c r="B586" t="s">
        <v>52</v>
      </c>
      <c r="C586">
        <v>10</v>
      </c>
      <c r="D586">
        <v>1</v>
      </c>
      <c r="E586">
        <v>42948</v>
      </c>
      <c r="F586">
        <v>554</v>
      </c>
      <c r="G586">
        <v>49918</v>
      </c>
      <c r="H586">
        <v>2880449</v>
      </c>
      <c r="I586">
        <v>5960334</v>
      </c>
      <c r="J586">
        <v>4736529</v>
      </c>
    </row>
    <row r="587" spans="1:10" x14ac:dyDescent="0.35">
      <c r="A587">
        <v>2021</v>
      </c>
      <c r="B587" t="s">
        <v>52</v>
      </c>
      <c r="C587">
        <v>10</v>
      </c>
      <c r="D587">
        <v>1</v>
      </c>
      <c r="E587">
        <v>38088</v>
      </c>
      <c r="F587">
        <v>552</v>
      </c>
      <c r="G587">
        <v>49522</v>
      </c>
      <c r="H587">
        <v>3006726</v>
      </c>
      <c r="I587">
        <v>6878150</v>
      </c>
      <c r="J587">
        <v>5720620</v>
      </c>
    </row>
    <row r="588" spans="1:10" x14ac:dyDescent="0.35">
      <c r="A588">
        <v>2021</v>
      </c>
      <c r="B588" t="s">
        <v>52</v>
      </c>
      <c r="C588">
        <v>10</v>
      </c>
      <c r="D588">
        <v>1</v>
      </c>
      <c r="E588">
        <v>46378</v>
      </c>
      <c r="F588">
        <v>484</v>
      </c>
      <c r="G588">
        <v>51876</v>
      </c>
      <c r="H588">
        <v>2888316</v>
      </c>
      <c r="I588">
        <v>7892009</v>
      </c>
      <c r="J588">
        <v>7495389</v>
      </c>
    </row>
    <row r="589" spans="1:10" x14ac:dyDescent="0.35">
      <c r="A589">
        <v>2021</v>
      </c>
      <c r="B589" t="s">
        <v>52</v>
      </c>
      <c r="C589">
        <v>10</v>
      </c>
      <c r="D589">
        <v>1</v>
      </c>
      <c r="E589">
        <v>34202</v>
      </c>
      <c r="F589">
        <v>526</v>
      </c>
      <c r="G589">
        <v>59290</v>
      </c>
      <c r="H589">
        <v>2269914</v>
      </c>
      <c r="I589">
        <v>7984520</v>
      </c>
      <c r="J589">
        <v>7081410</v>
      </c>
    </row>
    <row r="590" spans="1:10" x14ac:dyDescent="0.35">
      <c r="A590">
        <v>2021</v>
      </c>
      <c r="B590" t="s">
        <v>52</v>
      </c>
      <c r="C590">
        <v>10</v>
      </c>
      <c r="D590">
        <v>1</v>
      </c>
      <c r="E590">
        <v>47836</v>
      </c>
      <c r="F590">
        <v>466</v>
      </c>
      <c r="G590">
        <v>50920</v>
      </c>
      <c r="H590">
        <v>3148139</v>
      </c>
      <c r="I590">
        <v>8205354</v>
      </c>
      <c r="J590">
        <v>6341455</v>
      </c>
    </row>
    <row r="591" spans="1:10" x14ac:dyDescent="0.35">
      <c r="A591">
        <v>2021</v>
      </c>
      <c r="B591" t="s">
        <v>52</v>
      </c>
      <c r="C591">
        <v>10</v>
      </c>
      <c r="D591">
        <v>2</v>
      </c>
      <c r="E591">
        <v>33976</v>
      </c>
      <c r="F591">
        <v>756</v>
      </c>
      <c r="G591">
        <v>38740</v>
      </c>
      <c r="H591">
        <v>2469867</v>
      </c>
      <c r="I591">
        <v>2924482</v>
      </c>
      <c r="J591">
        <v>3510075</v>
      </c>
    </row>
    <row r="592" spans="1:10" x14ac:dyDescent="0.35">
      <c r="A592">
        <v>2021</v>
      </c>
      <c r="B592" t="s">
        <v>52</v>
      </c>
      <c r="C592">
        <v>10</v>
      </c>
      <c r="D592">
        <v>2</v>
      </c>
      <c r="E592">
        <v>38386</v>
      </c>
      <c r="F592">
        <v>498</v>
      </c>
      <c r="G592">
        <v>39622</v>
      </c>
      <c r="H592">
        <v>3594484</v>
      </c>
      <c r="I592">
        <v>3567181</v>
      </c>
      <c r="J592">
        <v>4116139</v>
      </c>
    </row>
    <row r="593" spans="1:10" x14ac:dyDescent="0.35">
      <c r="A593">
        <v>2021</v>
      </c>
      <c r="B593" t="s">
        <v>52</v>
      </c>
      <c r="C593">
        <v>10</v>
      </c>
      <c r="D593">
        <v>2</v>
      </c>
      <c r="E593">
        <v>38040</v>
      </c>
      <c r="F593">
        <v>386</v>
      </c>
      <c r="G593">
        <v>43166</v>
      </c>
      <c r="H593">
        <v>2389677</v>
      </c>
      <c r="I593">
        <v>4987268</v>
      </c>
      <c r="J593">
        <v>4961128</v>
      </c>
    </row>
    <row r="594" spans="1:10" x14ac:dyDescent="0.35">
      <c r="A594">
        <v>2021</v>
      </c>
      <c r="B594" t="s">
        <v>52</v>
      </c>
      <c r="C594">
        <v>10</v>
      </c>
      <c r="D594">
        <v>2</v>
      </c>
      <c r="E594">
        <v>32046</v>
      </c>
      <c r="F594">
        <v>458</v>
      </c>
      <c r="G594">
        <v>45692</v>
      </c>
      <c r="H594">
        <v>1854771</v>
      </c>
      <c r="I594">
        <v>5593628</v>
      </c>
      <c r="J594">
        <v>5208698</v>
      </c>
    </row>
    <row r="595" spans="1:10" x14ac:dyDescent="0.35">
      <c r="A595">
        <v>2021</v>
      </c>
      <c r="B595" t="s">
        <v>52</v>
      </c>
      <c r="C595">
        <v>10</v>
      </c>
      <c r="D595">
        <v>2</v>
      </c>
      <c r="E595">
        <v>26368</v>
      </c>
      <c r="F595">
        <v>354</v>
      </c>
      <c r="G595">
        <v>53146</v>
      </c>
      <c r="H595">
        <v>2427573</v>
      </c>
      <c r="I595">
        <v>7141547</v>
      </c>
      <c r="J595">
        <v>6845539</v>
      </c>
    </row>
    <row r="596" spans="1:10" x14ac:dyDescent="0.35">
      <c r="A596">
        <v>2021</v>
      </c>
      <c r="B596" t="s">
        <v>52</v>
      </c>
      <c r="C596">
        <v>10</v>
      </c>
      <c r="D596">
        <v>2</v>
      </c>
      <c r="E596">
        <v>35862</v>
      </c>
      <c r="F596">
        <v>426</v>
      </c>
      <c r="G596">
        <v>47190</v>
      </c>
      <c r="H596">
        <v>2740441</v>
      </c>
      <c r="I596">
        <v>7356422</v>
      </c>
      <c r="J596">
        <v>6833091</v>
      </c>
    </row>
    <row r="597" spans="1:10" x14ac:dyDescent="0.35">
      <c r="A597">
        <v>2021</v>
      </c>
      <c r="B597" t="s">
        <v>52</v>
      </c>
      <c r="C597">
        <v>10</v>
      </c>
      <c r="D597">
        <v>2</v>
      </c>
      <c r="E597">
        <v>39736</v>
      </c>
      <c r="F597">
        <v>494</v>
      </c>
      <c r="G597">
        <v>46132</v>
      </c>
      <c r="H597">
        <v>2728544</v>
      </c>
      <c r="I597">
        <v>8616950</v>
      </c>
      <c r="J597">
        <v>7778968</v>
      </c>
    </row>
    <row r="598" spans="1:10" x14ac:dyDescent="0.35">
      <c r="A598">
        <v>2021</v>
      </c>
      <c r="B598" t="s">
        <v>52</v>
      </c>
      <c r="C598">
        <v>10</v>
      </c>
      <c r="D598">
        <v>3</v>
      </c>
      <c r="E598">
        <v>32006</v>
      </c>
      <c r="F598">
        <v>326</v>
      </c>
      <c r="G598">
        <v>35736</v>
      </c>
      <c r="H598">
        <v>2060564</v>
      </c>
      <c r="I598">
        <v>781769</v>
      </c>
      <c r="J598">
        <v>1094915</v>
      </c>
    </row>
    <row r="599" spans="1:10" x14ac:dyDescent="0.35">
      <c r="A599">
        <v>2021</v>
      </c>
      <c r="B599" t="s">
        <v>52</v>
      </c>
      <c r="C599">
        <v>10</v>
      </c>
      <c r="D599">
        <v>3</v>
      </c>
      <c r="E599">
        <v>28572</v>
      </c>
      <c r="F599">
        <v>330</v>
      </c>
      <c r="G599">
        <v>39158</v>
      </c>
      <c r="H599">
        <v>2181147</v>
      </c>
      <c r="I599">
        <v>1314565</v>
      </c>
      <c r="J599">
        <v>1401752</v>
      </c>
    </row>
    <row r="600" spans="1:10" x14ac:dyDescent="0.35">
      <c r="A600">
        <v>2021</v>
      </c>
      <c r="B600" t="s">
        <v>52</v>
      </c>
      <c r="C600">
        <v>10</v>
      </c>
      <c r="D600">
        <v>3</v>
      </c>
      <c r="E600">
        <v>28156</v>
      </c>
      <c r="F600">
        <v>292</v>
      </c>
      <c r="G600">
        <v>39572</v>
      </c>
      <c r="H600">
        <v>2264906</v>
      </c>
      <c r="I600">
        <v>3439578</v>
      </c>
      <c r="J600">
        <v>4985412</v>
      </c>
    </row>
    <row r="601" spans="1:10" x14ac:dyDescent="0.35">
      <c r="A601">
        <v>2021</v>
      </c>
      <c r="B601" t="s">
        <v>52</v>
      </c>
      <c r="C601">
        <v>10</v>
      </c>
      <c r="D601">
        <v>3</v>
      </c>
      <c r="E601">
        <v>29870</v>
      </c>
      <c r="F601">
        <v>398</v>
      </c>
      <c r="G601">
        <v>38890</v>
      </c>
      <c r="H601">
        <v>2582964</v>
      </c>
      <c r="I601">
        <v>4055382</v>
      </c>
      <c r="J601">
        <v>4970362</v>
      </c>
    </row>
    <row r="602" spans="1:10" x14ac:dyDescent="0.35">
      <c r="A602">
        <v>2021</v>
      </c>
      <c r="B602" t="s">
        <v>52</v>
      </c>
      <c r="C602">
        <v>10</v>
      </c>
      <c r="D602">
        <v>3</v>
      </c>
      <c r="E602">
        <v>31548</v>
      </c>
      <c r="F602">
        <v>464</v>
      </c>
      <c r="G602">
        <v>37284</v>
      </c>
      <c r="H602">
        <v>2805081</v>
      </c>
      <c r="I602">
        <v>7435560</v>
      </c>
      <c r="J602">
        <v>7297450</v>
      </c>
    </row>
    <row r="603" spans="1:10" x14ac:dyDescent="0.35">
      <c r="A603">
        <v>2021</v>
      </c>
      <c r="B603" t="s">
        <v>52</v>
      </c>
      <c r="C603">
        <v>10</v>
      </c>
      <c r="D603">
        <v>3</v>
      </c>
      <c r="E603">
        <v>24678</v>
      </c>
      <c r="F603">
        <v>328</v>
      </c>
      <c r="G603">
        <v>38920</v>
      </c>
      <c r="H603">
        <v>2285216</v>
      </c>
      <c r="I603">
        <v>7451454</v>
      </c>
      <c r="J603">
        <v>10191575</v>
      </c>
    </row>
    <row r="604" spans="1:10" x14ac:dyDescent="0.35">
      <c r="A604">
        <v>2021</v>
      </c>
      <c r="B604" t="s">
        <v>52</v>
      </c>
      <c r="C604">
        <v>10</v>
      </c>
      <c r="D604">
        <v>3</v>
      </c>
      <c r="E604">
        <v>36764</v>
      </c>
      <c r="F604">
        <v>320</v>
      </c>
      <c r="G604">
        <v>35136</v>
      </c>
      <c r="H604">
        <v>2451039</v>
      </c>
      <c r="I604">
        <v>8714541</v>
      </c>
      <c r="J604">
        <v>5462576</v>
      </c>
    </row>
    <row r="605" spans="1:10" x14ac:dyDescent="0.35">
      <c r="A605">
        <v>2021</v>
      </c>
      <c r="B605" t="s">
        <v>52</v>
      </c>
      <c r="C605">
        <v>10</v>
      </c>
      <c r="D605">
        <v>4</v>
      </c>
      <c r="E605">
        <v>29308</v>
      </c>
      <c r="F605">
        <v>884</v>
      </c>
      <c r="G605">
        <v>37216</v>
      </c>
      <c r="H605">
        <v>2327902</v>
      </c>
      <c r="I605">
        <v>1508838</v>
      </c>
      <c r="J605">
        <v>1830436</v>
      </c>
    </row>
    <row r="606" spans="1:10" x14ac:dyDescent="0.35">
      <c r="A606">
        <v>2021</v>
      </c>
      <c r="B606" t="s">
        <v>52</v>
      </c>
      <c r="C606">
        <v>10</v>
      </c>
      <c r="D606">
        <v>4</v>
      </c>
      <c r="E606">
        <v>32702</v>
      </c>
      <c r="F606">
        <v>1468</v>
      </c>
      <c r="G606">
        <v>34154</v>
      </c>
      <c r="H606">
        <v>2702866</v>
      </c>
      <c r="I606">
        <v>3878852</v>
      </c>
      <c r="J606">
        <v>6469740</v>
      </c>
    </row>
    <row r="607" spans="1:10" x14ac:dyDescent="0.35">
      <c r="A607">
        <v>2021</v>
      </c>
      <c r="B607" t="s">
        <v>52</v>
      </c>
      <c r="C607">
        <v>10</v>
      </c>
      <c r="D607">
        <v>4</v>
      </c>
      <c r="E607">
        <v>26998</v>
      </c>
      <c r="F607">
        <v>1168</v>
      </c>
      <c r="G607">
        <v>28024</v>
      </c>
      <c r="H607">
        <v>2575335</v>
      </c>
      <c r="I607">
        <v>4743300</v>
      </c>
      <c r="J607">
        <v>7105616</v>
      </c>
    </row>
    <row r="608" spans="1:10" x14ac:dyDescent="0.35">
      <c r="A608">
        <v>2021</v>
      </c>
      <c r="B608" t="s">
        <v>52</v>
      </c>
      <c r="C608">
        <v>10</v>
      </c>
      <c r="D608">
        <v>4</v>
      </c>
      <c r="E608">
        <v>23704</v>
      </c>
      <c r="F608">
        <v>714</v>
      </c>
      <c r="G608">
        <v>32204</v>
      </c>
      <c r="H608">
        <v>2212648</v>
      </c>
      <c r="I608">
        <v>5396694</v>
      </c>
      <c r="J608">
        <v>7979754</v>
      </c>
    </row>
    <row r="609" spans="1:10" x14ac:dyDescent="0.35">
      <c r="A609">
        <v>2021</v>
      </c>
      <c r="B609" t="s">
        <v>52</v>
      </c>
      <c r="C609">
        <v>10</v>
      </c>
      <c r="D609">
        <v>4</v>
      </c>
      <c r="E609">
        <v>28614</v>
      </c>
      <c r="F609">
        <v>1610</v>
      </c>
      <c r="G609">
        <v>26378</v>
      </c>
      <c r="H609">
        <v>2791293</v>
      </c>
      <c r="I609">
        <v>5897177</v>
      </c>
      <c r="J609">
        <v>9504570</v>
      </c>
    </row>
    <row r="610" spans="1:10" x14ac:dyDescent="0.35">
      <c r="A610">
        <v>2021</v>
      </c>
      <c r="B610" t="s">
        <v>52</v>
      </c>
      <c r="C610">
        <v>10</v>
      </c>
      <c r="D610">
        <v>4</v>
      </c>
      <c r="E610">
        <v>32654</v>
      </c>
      <c r="F610">
        <v>1332</v>
      </c>
      <c r="G610">
        <v>35272</v>
      </c>
      <c r="H610">
        <v>2718416</v>
      </c>
      <c r="I610">
        <v>6053088</v>
      </c>
      <c r="J610">
        <v>8194311</v>
      </c>
    </row>
    <row r="611" spans="1:10" x14ac:dyDescent="0.35">
      <c r="A611">
        <v>2021</v>
      </c>
      <c r="B611" t="s">
        <v>52</v>
      </c>
      <c r="C611">
        <v>10</v>
      </c>
      <c r="D611">
        <v>4</v>
      </c>
      <c r="E611">
        <v>32158</v>
      </c>
      <c r="F611">
        <v>1118</v>
      </c>
      <c r="G611">
        <v>33018</v>
      </c>
      <c r="H611">
        <v>2652062</v>
      </c>
      <c r="I611">
        <v>6639902</v>
      </c>
      <c r="J611">
        <v>9389611</v>
      </c>
    </row>
    <row r="612" spans="1:10" x14ac:dyDescent="0.35">
      <c r="A612">
        <v>2021</v>
      </c>
      <c r="B612" t="s">
        <v>52</v>
      </c>
      <c r="C612">
        <v>10</v>
      </c>
      <c r="D612">
        <v>5</v>
      </c>
      <c r="E612">
        <v>25814</v>
      </c>
      <c r="F612">
        <v>502</v>
      </c>
      <c r="G612">
        <v>26304</v>
      </c>
      <c r="H612">
        <v>2201999</v>
      </c>
      <c r="I612">
        <v>1500820</v>
      </c>
      <c r="J612">
        <v>1866920</v>
      </c>
    </row>
    <row r="613" spans="1:10" x14ac:dyDescent="0.35">
      <c r="A613">
        <v>2021</v>
      </c>
      <c r="B613" t="s">
        <v>52</v>
      </c>
      <c r="C613">
        <v>10</v>
      </c>
      <c r="D613">
        <v>5</v>
      </c>
      <c r="E613">
        <v>28430</v>
      </c>
      <c r="F613">
        <v>1102</v>
      </c>
      <c r="G613">
        <v>27098</v>
      </c>
      <c r="H613">
        <v>2973320</v>
      </c>
      <c r="I613">
        <v>4988700</v>
      </c>
      <c r="J613">
        <v>7236807</v>
      </c>
    </row>
    <row r="614" spans="1:10" x14ac:dyDescent="0.35">
      <c r="A614">
        <v>2021</v>
      </c>
      <c r="B614" t="s">
        <v>52</v>
      </c>
      <c r="C614">
        <v>10</v>
      </c>
      <c r="D614">
        <v>5</v>
      </c>
      <c r="E614">
        <v>25880</v>
      </c>
      <c r="F614">
        <v>890</v>
      </c>
      <c r="G614">
        <v>29344</v>
      </c>
      <c r="H614">
        <v>2678107</v>
      </c>
      <c r="I614">
        <v>5361980</v>
      </c>
      <c r="J614">
        <v>8890486</v>
      </c>
    </row>
  </sheetData>
  <autoFilter ref="A1:J614" xr:uid="{6AAC39FA-6889-4E43-AA46-038023BAE544}">
    <sortState xmlns:xlrd2="http://schemas.microsoft.com/office/spreadsheetml/2017/richdata2" ref="A2:J614">
      <sortCondition ref="A2:A614"/>
      <sortCondition ref="C2:C614"/>
      <sortCondition ref="D2:D614"/>
    </sortState>
  </autoFilter>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AD6EB-0E4D-4619-9C7A-9819086A788E}">
  <dimension ref="A1:AZ708"/>
  <sheetViews>
    <sheetView zoomScale="85" zoomScaleNormal="85" workbookViewId="0">
      <pane ySplit="1" topLeftCell="A5" activePane="bottomLeft" state="frozen"/>
      <selection pane="bottomLeft" activeCell="AN6" sqref="AN6"/>
    </sheetView>
  </sheetViews>
  <sheetFormatPr defaultRowHeight="14.5" x14ac:dyDescent="0.35"/>
  <cols>
    <col min="1" max="2" width="12.7265625" customWidth="1"/>
    <col min="3" max="4" width="26" customWidth="1"/>
    <col min="5" max="5" width="15.453125" customWidth="1"/>
    <col min="6" max="6" width="11" customWidth="1"/>
    <col min="7" max="7" width="12.453125" customWidth="1"/>
    <col min="8" max="9" width="9.54296875" customWidth="1"/>
    <col min="10" max="10" width="12.26953125" customWidth="1"/>
    <col min="11" max="11" width="11.7265625" customWidth="1"/>
    <col min="15" max="15" width="26.08984375" bestFit="1" customWidth="1"/>
    <col min="16" max="16" width="16.453125" bestFit="1" customWidth="1"/>
    <col min="17" max="17" width="12.7265625" bestFit="1" customWidth="1"/>
    <col min="18" max="18" width="15.90625" bestFit="1" customWidth="1"/>
    <col min="19" max="20" width="13.26953125" bestFit="1" customWidth="1"/>
    <col min="21" max="21" width="15.90625" bestFit="1" customWidth="1"/>
    <col min="22" max="22" width="15.26953125" bestFit="1" customWidth="1"/>
    <col min="24" max="24" width="29.54296875" customWidth="1"/>
    <col min="25" max="25" width="11" customWidth="1"/>
  </cols>
  <sheetData>
    <row r="1" spans="1:52" x14ac:dyDescent="0.35">
      <c r="A1" t="s">
        <v>817</v>
      </c>
      <c r="B1" t="s">
        <v>827</v>
      </c>
      <c r="C1" t="s">
        <v>825</v>
      </c>
      <c r="D1" t="s">
        <v>826</v>
      </c>
      <c r="E1" t="s">
        <v>814</v>
      </c>
      <c r="F1" t="s">
        <v>66</v>
      </c>
      <c r="G1" t="s">
        <v>67</v>
      </c>
      <c r="H1" t="s">
        <v>68</v>
      </c>
      <c r="I1" t="s">
        <v>69</v>
      </c>
      <c r="J1" t="s">
        <v>70</v>
      </c>
      <c r="K1" t="s">
        <v>71</v>
      </c>
      <c r="L1" t="s">
        <v>72</v>
      </c>
    </row>
    <row r="2" spans="1:52" x14ac:dyDescent="0.35">
      <c r="A2" t="s">
        <v>806</v>
      </c>
      <c r="B2" t="s">
        <v>806</v>
      </c>
      <c r="C2" t="s">
        <v>182</v>
      </c>
      <c r="D2" t="s">
        <v>182</v>
      </c>
      <c r="E2">
        <v>36842</v>
      </c>
      <c r="G2">
        <v>25394</v>
      </c>
      <c r="H2">
        <v>20313</v>
      </c>
      <c r="I2">
        <v>0</v>
      </c>
      <c r="J2">
        <v>0</v>
      </c>
      <c r="K2">
        <v>0</v>
      </c>
      <c r="L2">
        <v>18052</v>
      </c>
    </row>
    <row r="3" spans="1:52" x14ac:dyDescent="0.35">
      <c r="A3" t="s">
        <v>806</v>
      </c>
      <c r="B3" t="s">
        <v>806</v>
      </c>
      <c r="C3" t="s">
        <v>266</v>
      </c>
      <c r="D3" t="s">
        <v>266</v>
      </c>
      <c r="E3">
        <v>105597</v>
      </c>
      <c r="G3">
        <v>78945</v>
      </c>
      <c r="H3">
        <v>59522</v>
      </c>
      <c r="I3">
        <v>0</v>
      </c>
      <c r="J3">
        <v>0</v>
      </c>
      <c r="K3">
        <v>0</v>
      </c>
      <c r="L3">
        <v>51742</v>
      </c>
      <c r="O3" s="19" t="s">
        <v>827</v>
      </c>
      <c r="P3" t="s">
        <v>831</v>
      </c>
    </row>
    <row r="4" spans="1:52" x14ac:dyDescent="0.35">
      <c r="A4" t="s">
        <v>806</v>
      </c>
      <c r="B4" t="s">
        <v>806</v>
      </c>
      <c r="C4" t="s">
        <v>383</v>
      </c>
      <c r="D4" t="s">
        <v>383</v>
      </c>
      <c r="E4">
        <v>238142</v>
      </c>
      <c r="G4">
        <v>189662</v>
      </c>
      <c r="H4">
        <v>120322</v>
      </c>
      <c r="I4">
        <v>0</v>
      </c>
      <c r="J4">
        <v>0</v>
      </c>
      <c r="K4">
        <v>0</v>
      </c>
      <c r="L4">
        <v>116689</v>
      </c>
    </row>
    <row r="5" spans="1:52" x14ac:dyDescent="0.35">
      <c r="A5" t="s">
        <v>780</v>
      </c>
      <c r="B5" t="s">
        <v>780</v>
      </c>
      <c r="C5" t="s">
        <v>715</v>
      </c>
      <c r="D5" t="s">
        <v>715</v>
      </c>
      <c r="E5">
        <v>4083315</v>
      </c>
      <c r="F5" s="23">
        <v>44161</v>
      </c>
      <c r="G5">
        <v>2690082</v>
      </c>
      <c r="H5">
        <v>1611476</v>
      </c>
      <c r="I5">
        <v>157843</v>
      </c>
      <c r="J5">
        <v>1093</v>
      </c>
      <c r="K5">
        <v>156699</v>
      </c>
      <c r="L5">
        <v>866006</v>
      </c>
      <c r="O5" s="19" t="s">
        <v>812</v>
      </c>
      <c r="P5" t="s">
        <v>818</v>
      </c>
      <c r="Q5" t="s">
        <v>824</v>
      </c>
      <c r="R5" t="s">
        <v>821</v>
      </c>
      <c r="S5" t="s">
        <v>819</v>
      </c>
      <c r="T5" t="s">
        <v>820</v>
      </c>
      <c r="U5" t="s">
        <v>823</v>
      </c>
      <c r="V5" t="s">
        <v>822</v>
      </c>
      <c r="X5" s="31" t="s">
        <v>810</v>
      </c>
      <c r="Y5" s="31" t="s">
        <v>815</v>
      </c>
      <c r="Z5" s="31" t="s">
        <v>35</v>
      </c>
      <c r="AA5" s="31" t="s">
        <v>37</v>
      </c>
      <c r="AB5" s="31" t="s">
        <v>828</v>
      </c>
      <c r="AC5" s="31" t="s">
        <v>829</v>
      </c>
      <c r="AD5" s="31" t="s">
        <v>41</v>
      </c>
      <c r="AE5" s="31" t="s">
        <v>43</v>
      </c>
      <c r="AG5" s="31" t="str">
        <f>X5</f>
        <v>State</v>
      </c>
      <c r="AH5" s="31" t="str">
        <f>Y5</f>
        <v>Population</v>
      </c>
      <c r="AJ5" s="31" t="str">
        <f>X5</f>
        <v>State</v>
      </c>
      <c r="AK5" s="31" t="str">
        <f>Z5</f>
        <v>Tested</v>
      </c>
      <c r="AM5" s="31" t="str">
        <f>X5</f>
        <v>State</v>
      </c>
      <c r="AN5" s="31" t="str">
        <f>AA5</f>
        <v>Confirmed</v>
      </c>
      <c r="AP5" s="31" t="str">
        <f>X5</f>
        <v>State</v>
      </c>
      <c r="AQ5" s="31" t="str">
        <f>AB5</f>
        <v>Dose 1</v>
      </c>
      <c r="AS5" s="31" t="str">
        <f>X5</f>
        <v>State</v>
      </c>
      <c r="AT5" s="31" t="str">
        <f>AC5</f>
        <v>Dose 2</v>
      </c>
      <c r="AV5" s="31" t="str">
        <f>X5</f>
        <v>State</v>
      </c>
      <c r="AW5" s="31" t="str">
        <f>AD5</f>
        <v>Recovered</v>
      </c>
      <c r="AY5" s="31" t="str">
        <f>X5</f>
        <v>State</v>
      </c>
      <c r="AZ5" s="31" t="str">
        <f>AE5</f>
        <v>Deaths</v>
      </c>
    </row>
    <row r="6" spans="1:52" x14ac:dyDescent="0.35">
      <c r="A6" t="s">
        <v>780</v>
      </c>
      <c r="B6" t="s">
        <v>780</v>
      </c>
      <c r="C6" t="s">
        <v>713</v>
      </c>
      <c r="D6" t="s">
        <v>713</v>
      </c>
      <c r="E6">
        <v>4170468</v>
      </c>
      <c r="F6" s="23">
        <v>44161</v>
      </c>
      <c r="G6">
        <v>2832987</v>
      </c>
      <c r="H6">
        <v>1807873</v>
      </c>
      <c r="I6">
        <v>246935</v>
      </c>
      <c r="J6">
        <v>1947</v>
      </c>
      <c r="K6">
        <v>244144</v>
      </c>
      <c r="L6">
        <v>903789</v>
      </c>
      <c r="O6" s="20" t="s">
        <v>806</v>
      </c>
      <c r="P6">
        <v>380581</v>
      </c>
      <c r="Q6">
        <v>186483</v>
      </c>
      <c r="R6">
        <v>0</v>
      </c>
      <c r="S6">
        <v>294001</v>
      </c>
      <c r="T6">
        <v>200157</v>
      </c>
      <c r="U6">
        <v>0</v>
      </c>
      <c r="V6">
        <v>0</v>
      </c>
      <c r="X6" t="str">
        <f t="shared" ref="X6:X42" si="0">O6</f>
        <v>Andaman and Nicobar Islands</v>
      </c>
      <c r="Y6">
        <f t="shared" ref="Y6:Y42" si="1">P6</f>
        <v>380581</v>
      </c>
      <c r="Z6">
        <f t="shared" ref="Z6:Z42" si="2">Q6</f>
        <v>186483</v>
      </c>
      <c r="AA6">
        <f t="shared" ref="AA6:AA42" si="3">R6</f>
        <v>0</v>
      </c>
      <c r="AB6">
        <f t="shared" ref="AB6:AB42" si="4">S6</f>
        <v>294001</v>
      </c>
      <c r="AC6">
        <f t="shared" ref="AC6:AC42" si="5">T6</f>
        <v>200157</v>
      </c>
      <c r="AD6">
        <f t="shared" ref="AD6:AD42" si="6">U6</f>
        <v>0</v>
      </c>
      <c r="AE6">
        <f t="shared" ref="AE6:AE42" si="7">V6</f>
        <v>0</v>
      </c>
      <c r="AG6" t="str">
        <f t="shared" ref="AG6:AG41" si="8">X6</f>
        <v>Andaman and Nicobar Islands</v>
      </c>
      <c r="AH6">
        <f t="shared" ref="AH6:AH41" si="9">Y6</f>
        <v>380581</v>
      </c>
      <c r="AJ6" t="str">
        <f t="shared" ref="AJ6:AJ41" si="10">X6</f>
        <v>Andaman and Nicobar Islands</v>
      </c>
      <c r="AK6">
        <f t="shared" ref="AK6:AK41" si="11">Z6</f>
        <v>186483</v>
      </c>
      <c r="AM6" t="str">
        <f t="shared" ref="AM6:AM41" si="12">X6</f>
        <v>Andaman and Nicobar Islands</v>
      </c>
      <c r="AN6">
        <f t="shared" ref="AN6:AN41" si="13">AA6</f>
        <v>0</v>
      </c>
      <c r="AP6" t="str">
        <f t="shared" ref="AP6:AP41" si="14">X6</f>
        <v>Andaman and Nicobar Islands</v>
      </c>
      <c r="AQ6">
        <f t="shared" ref="AQ6:AQ41" si="15">AB6</f>
        <v>294001</v>
      </c>
      <c r="AS6" t="str">
        <f t="shared" ref="AS6:AS41" si="16">X6</f>
        <v>Andaman and Nicobar Islands</v>
      </c>
      <c r="AT6">
        <f t="shared" ref="AT6:AT41" si="17">AC6</f>
        <v>200157</v>
      </c>
      <c r="AV6" t="str">
        <f t="shared" ref="AV6:AV41" si="18">X6</f>
        <v>Andaman and Nicobar Islands</v>
      </c>
      <c r="AW6">
        <f t="shared" ref="AW6:AW41" si="19">AD6</f>
        <v>0</v>
      </c>
      <c r="AY6" t="str">
        <f t="shared" ref="AY6:AY41" si="20">X6</f>
        <v>Andaman and Nicobar Islands</v>
      </c>
      <c r="AZ6">
        <f t="shared" ref="AZ6:AZ41" si="21">AE6</f>
        <v>0</v>
      </c>
    </row>
    <row r="7" spans="1:52" x14ac:dyDescent="0.35">
      <c r="A7" t="s">
        <v>780</v>
      </c>
      <c r="B7" t="s">
        <v>780</v>
      </c>
      <c r="C7" t="s">
        <v>732</v>
      </c>
      <c r="D7" t="s">
        <v>732</v>
      </c>
      <c r="E7">
        <v>5151549</v>
      </c>
      <c r="F7" s="23">
        <v>44161</v>
      </c>
      <c r="G7">
        <v>3532220</v>
      </c>
      <c r="H7">
        <v>1990578</v>
      </c>
      <c r="I7">
        <v>293836</v>
      </c>
      <c r="J7">
        <v>1290</v>
      </c>
      <c r="K7">
        <v>291610</v>
      </c>
      <c r="L7">
        <v>1091664</v>
      </c>
      <c r="O7" s="20" t="s">
        <v>780</v>
      </c>
      <c r="P7">
        <v>49378776</v>
      </c>
      <c r="Q7">
        <v>10819821</v>
      </c>
      <c r="R7">
        <v>2063555</v>
      </c>
      <c r="S7">
        <v>32976723</v>
      </c>
      <c r="T7">
        <v>20374772</v>
      </c>
      <c r="U7">
        <v>2044827</v>
      </c>
      <c r="V7">
        <v>14373</v>
      </c>
      <c r="X7" t="str">
        <f t="shared" si="0"/>
        <v>Andhra Pradesh</v>
      </c>
      <c r="Y7">
        <f t="shared" si="1"/>
        <v>49378776</v>
      </c>
      <c r="Z7">
        <f t="shared" si="2"/>
        <v>10819821</v>
      </c>
      <c r="AA7">
        <f t="shared" si="3"/>
        <v>2063555</v>
      </c>
      <c r="AB7">
        <f t="shared" si="4"/>
        <v>32976723</v>
      </c>
      <c r="AC7">
        <f t="shared" si="5"/>
        <v>20374772</v>
      </c>
      <c r="AD7">
        <f t="shared" si="6"/>
        <v>2044827</v>
      </c>
      <c r="AE7">
        <f t="shared" si="7"/>
        <v>14373</v>
      </c>
      <c r="AG7" t="str">
        <f t="shared" si="8"/>
        <v>Andhra Pradesh</v>
      </c>
      <c r="AH7">
        <f t="shared" si="9"/>
        <v>49378776</v>
      </c>
      <c r="AJ7" t="str">
        <f t="shared" si="10"/>
        <v>Andhra Pradesh</v>
      </c>
      <c r="AK7">
        <f t="shared" si="11"/>
        <v>10819821</v>
      </c>
      <c r="AM7" t="str">
        <f t="shared" si="12"/>
        <v>Andhra Pradesh</v>
      </c>
      <c r="AN7">
        <f t="shared" si="13"/>
        <v>2063555</v>
      </c>
      <c r="AP7" t="str">
        <f t="shared" si="14"/>
        <v>Andhra Pradesh</v>
      </c>
      <c r="AQ7">
        <f t="shared" si="15"/>
        <v>32976723</v>
      </c>
      <c r="AS7" t="str">
        <f t="shared" si="16"/>
        <v>Andhra Pradesh</v>
      </c>
      <c r="AT7">
        <f t="shared" si="17"/>
        <v>20374772</v>
      </c>
      <c r="AV7" t="str">
        <f t="shared" si="18"/>
        <v>Andhra Pradesh</v>
      </c>
      <c r="AW7">
        <f t="shared" si="19"/>
        <v>2044827</v>
      </c>
      <c r="AY7" t="str">
        <f t="shared" si="20"/>
        <v>Andhra Pradesh</v>
      </c>
      <c r="AZ7">
        <f t="shared" si="21"/>
        <v>14373</v>
      </c>
    </row>
    <row r="8" spans="1:52" x14ac:dyDescent="0.35">
      <c r="A8" t="s">
        <v>780</v>
      </c>
      <c r="B8" t="s">
        <v>780</v>
      </c>
      <c r="C8" t="s">
        <v>724</v>
      </c>
      <c r="D8" t="s">
        <v>724</v>
      </c>
      <c r="E8">
        <v>4889230</v>
      </c>
      <c r="F8" s="23">
        <v>44161</v>
      </c>
      <c r="G8">
        <v>3440118</v>
      </c>
      <c r="H8">
        <v>1891773</v>
      </c>
      <c r="I8">
        <v>178068</v>
      </c>
      <c r="J8">
        <v>1237</v>
      </c>
      <c r="K8">
        <v>176629</v>
      </c>
      <c r="L8">
        <v>922857</v>
      </c>
      <c r="O8" s="20" t="s">
        <v>781</v>
      </c>
      <c r="P8">
        <v>1948892</v>
      </c>
      <c r="Q8">
        <v>426118</v>
      </c>
      <c r="R8">
        <v>55155</v>
      </c>
      <c r="S8">
        <v>771875</v>
      </c>
      <c r="T8">
        <v>534486</v>
      </c>
      <c r="U8">
        <v>54774</v>
      </c>
      <c r="V8">
        <v>280</v>
      </c>
      <c r="X8" t="str">
        <f t="shared" si="0"/>
        <v>Arunachal Pradesh</v>
      </c>
      <c r="Y8">
        <f t="shared" si="1"/>
        <v>1948892</v>
      </c>
      <c r="Z8">
        <f t="shared" si="2"/>
        <v>426118</v>
      </c>
      <c r="AA8">
        <f t="shared" si="3"/>
        <v>55155</v>
      </c>
      <c r="AB8">
        <f t="shared" si="4"/>
        <v>771875</v>
      </c>
      <c r="AC8">
        <f t="shared" si="5"/>
        <v>534486</v>
      </c>
      <c r="AD8">
        <f t="shared" si="6"/>
        <v>54774</v>
      </c>
      <c r="AE8">
        <f t="shared" si="7"/>
        <v>280</v>
      </c>
      <c r="AG8" t="str">
        <f t="shared" si="8"/>
        <v>Arunachal Pradesh</v>
      </c>
      <c r="AH8">
        <f t="shared" si="9"/>
        <v>1948892</v>
      </c>
      <c r="AJ8" t="str">
        <f t="shared" si="10"/>
        <v>Arunachal Pradesh</v>
      </c>
      <c r="AK8">
        <f t="shared" si="11"/>
        <v>426118</v>
      </c>
      <c r="AM8" t="str">
        <f t="shared" si="12"/>
        <v>Arunachal Pradesh</v>
      </c>
      <c r="AN8">
        <f t="shared" si="13"/>
        <v>55155</v>
      </c>
      <c r="AP8" t="str">
        <f t="shared" si="14"/>
        <v>Arunachal Pradesh</v>
      </c>
      <c r="AQ8">
        <f t="shared" si="15"/>
        <v>771875</v>
      </c>
      <c r="AS8" t="str">
        <f t="shared" si="16"/>
        <v>Arunachal Pradesh</v>
      </c>
      <c r="AT8">
        <f t="shared" si="17"/>
        <v>534486</v>
      </c>
      <c r="AV8" t="str">
        <f t="shared" si="18"/>
        <v>Arunachal Pradesh</v>
      </c>
      <c r="AW8">
        <f t="shared" si="19"/>
        <v>54774</v>
      </c>
      <c r="AY8" t="str">
        <f t="shared" si="20"/>
        <v>Arunachal Pradesh</v>
      </c>
      <c r="AZ8">
        <f t="shared" si="21"/>
        <v>280</v>
      </c>
    </row>
    <row r="9" spans="1:52" x14ac:dyDescent="0.35">
      <c r="A9" t="s">
        <v>780</v>
      </c>
      <c r="B9" t="s">
        <v>780</v>
      </c>
      <c r="C9" t="s">
        <v>714</v>
      </c>
      <c r="D9" t="s">
        <v>714</v>
      </c>
      <c r="E9">
        <v>4529009</v>
      </c>
      <c r="F9" s="23">
        <v>44161</v>
      </c>
      <c r="G9">
        <v>2971604</v>
      </c>
      <c r="H9">
        <v>1914927</v>
      </c>
      <c r="I9">
        <v>119348</v>
      </c>
      <c r="J9">
        <v>1430</v>
      </c>
      <c r="K9">
        <v>117130</v>
      </c>
      <c r="L9">
        <v>841906</v>
      </c>
      <c r="O9" s="20" t="s">
        <v>782</v>
      </c>
      <c r="P9">
        <v>33735719</v>
      </c>
      <c r="Q9">
        <v>15798149</v>
      </c>
      <c r="R9">
        <v>0</v>
      </c>
      <c r="S9">
        <v>19862945</v>
      </c>
      <c r="T9">
        <v>7957353</v>
      </c>
      <c r="U9">
        <v>0</v>
      </c>
      <c r="V9">
        <v>0</v>
      </c>
      <c r="X9" t="str">
        <f t="shared" si="0"/>
        <v>Assam</v>
      </c>
      <c r="Y9">
        <f t="shared" si="1"/>
        <v>33735719</v>
      </c>
      <c r="Z9">
        <f t="shared" si="2"/>
        <v>15798149</v>
      </c>
      <c r="AA9">
        <f t="shared" si="3"/>
        <v>0</v>
      </c>
      <c r="AB9">
        <f t="shared" si="4"/>
        <v>19862945</v>
      </c>
      <c r="AC9">
        <f t="shared" si="5"/>
        <v>7957353</v>
      </c>
      <c r="AD9">
        <f t="shared" si="6"/>
        <v>0</v>
      </c>
      <c r="AE9">
        <f t="shared" si="7"/>
        <v>0</v>
      </c>
      <c r="AG9" t="str">
        <f t="shared" si="8"/>
        <v>Assam</v>
      </c>
      <c r="AH9">
        <f t="shared" si="9"/>
        <v>33735719</v>
      </c>
      <c r="AJ9" t="str">
        <f t="shared" si="10"/>
        <v>Assam</v>
      </c>
      <c r="AK9">
        <f t="shared" si="11"/>
        <v>15798149</v>
      </c>
      <c r="AM9" t="str">
        <f t="shared" si="12"/>
        <v>Assam</v>
      </c>
      <c r="AN9">
        <f t="shared" si="13"/>
        <v>0</v>
      </c>
      <c r="AP9" t="str">
        <f t="shared" si="14"/>
        <v>Assam</v>
      </c>
      <c r="AQ9">
        <f t="shared" si="15"/>
        <v>19862945</v>
      </c>
      <c r="AS9" t="str">
        <f t="shared" si="16"/>
        <v>Assam</v>
      </c>
      <c r="AT9">
        <f t="shared" si="17"/>
        <v>7957353</v>
      </c>
      <c r="AV9" t="str">
        <f t="shared" si="18"/>
        <v>Assam</v>
      </c>
      <c r="AW9">
        <f t="shared" si="19"/>
        <v>0</v>
      </c>
      <c r="AY9" t="str">
        <f t="shared" si="20"/>
        <v>Assam</v>
      </c>
      <c r="AZ9">
        <f t="shared" si="21"/>
        <v>0</v>
      </c>
    </row>
    <row r="10" spans="1:52" x14ac:dyDescent="0.35">
      <c r="A10" t="s">
        <v>780</v>
      </c>
      <c r="B10" t="s">
        <v>780</v>
      </c>
      <c r="C10" t="s">
        <v>727</v>
      </c>
      <c r="D10" t="s">
        <v>727</v>
      </c>
      <c r="E10">
        <v>4046601</v>
      </c>
      <c r="F10" s="23">
        <v>44161</v>
      </c>
      <c r="G10">
        <v>2672759</v>
      </c>
      <c r="H10">
        <v>1290419</v>
      </c>
      <c r="I10">
        <v>124142</v>
      </c>
      <c r="J10">
        <v>853</v>
      </c>
      <c r="K10">
        <v>123264</v>
      </c>
      <c r="L10">
        <v>929432</v>
      </c>
      <c r="O10" s="20" t="s">
        <v>783</v>
      </c>
      <c r="P10">
        <v>101306708</v>
      </c>
      <c r="Q10">
        <v>17048923</v>
      </c>
      <c r="R10">
        <v>706087</v>
      </c>
      <c r="S10">
        <v>48738989</v>
      </c>
      <c r="T10">
        <v>17935555</v>
      </c>
      <c r="U10">
        <v>696454</v>
      </c>
      <c r="V10">
        <v>9586</v>
      </c>
      <c r="X10" t="str">
        <f t="shared" si="0"/>
        <v>Bihar</v>
      </c>
      <c r="Y10">
        <f t="shared" si="1"/>
        <v>101306708</v>
      </c>
      <c r="Z10">
        <f t="shared" si="2"/>
        <v>17048923</v>
      </c>
      <c r="AA10">
        <f t="shared" si="3"/>
        <v>706087</v>
      </c>
      <c r="AB10">
        <f t="shared" si="4"/>
        <v>48738989</v>
      </c>
      <c r="AC10">
        <f t="shared" si="5"/>
        <v>17935555</v>
      </c>
      <c r="AD10">
        <f t="shared" si="6"/>
        <v>696454</v>
      </c>
      <c r="AE10">
        <f t="shared" si="7"/>
        <v>9586</v>
      </c>
      <c r="AG10" t="str">
        <f t="shared" si="8"/>
        <v>Bihar</v>
      </c>
      <c r="AH10">
        <f t="shared" si="9"/>
        <v>101306708</v>
      </c>
      <c r="AJ10" t="str">
        <f t="shared" si="10"/>
        <v>Bihar</v>
      </c>
      <c r="AK10">
        <f t="shared" si="11"/>
        <v>17048923</v>
      </c>
      <c r="AM10" t="str">
        <f t="shared" si="12"/>
        <v>Bihar</v>
      </c>
      <c r="AN10">
        <f t="shared" si="13"/>
        <v>706087</v>
      </c>
      <c r="AP10" t="str">
        <f t="shared" si="14"/>
        <v>Bihar</v>
      </c>
      <c r="AQ10">
        <f t="shared" si="15"/>
        <v>48738989</v>
      </c>
      <c r="AS10" t="str">
        <f t="shared" si="16"/>
        <v>Bihar</v>
      </c>
      <c r="AT10">
        <f t="shared" si="17"/>
        <v>17935555</v>
      </c>
      <c r="AV10" t="str">
        <f t="shared" si="18"/>
        <v>Bihar</v>
      </c>
      <c r="AW10">
        <f t="shared" si="19"/>
        <v>696454</v>
      </c>
      <c r="AY10" t="str">
        <f t="shared" si="20"/>
        <v>Bihar</v>
      </c>
      <c r="AZ10">
        <f t="shared" si="21"/>
        <v>9586</v>
      </c>
    </row>
    <row r="11" spans="1:52" x14ac:dyDescent="0.35">
      <c r="A11" t="s">
        <v>780</v>
      </c>
      <c r="B11" t="s">
        <v>780</v>
      </c>
      <c r="C11" t="s">
        <v>696</v>
      </c>
      <c r="D11" t="s">
        <v>696</v>
      </c>
      <c r="E11">
        <v>3392764</v>
      </c>
      <c r="F11" s="23">
        <v>44161</v>
      </c>
      <c r="G11">
        <v>2321031</v>
      </c>
      <c r="H11">
        <v>1521177</v>
      </c>
      <c r="I11">
        <v>138482</v>
      </c>
      <c r="J11">
        <v>1124</v>
      </c>
      <c r="K11">
        <v>136989</v>
      </c>
      <c r="L11">
        <v>766581</v>
      </c>
      <c r="O11" s="20" t="s">
        <v>717</v>
      </c>
      <c r="P11">
        <v>1055450</v>
      </c>
      <c r="Q11">
        <v>825526</v>
      </c>
      <c r="R11">
        <v>65351</v>
      </c>
      <c r="S11">
        <v>926035</v>
      </c>
      <c r="T11">
        <v>546981</v>
      </c>
      <c r="U11">
        <v>64495</v>
      </c>
      <c r="V11">
        <v>820</v>
      </c>
      <c r="X11" t="str">
        <f t="shared" si="0"/>
        <v>Chandigarh</v>
      </c>
      <c r="Y11">
        <f t="shared" si="1"/>
        <v>1055450</v>
      </c>
      <c r="Z11">
        <f t="shared" si="2"/>
        <v>825526</v>
      </c>
      <c r="AA11">
        <f t="shared" si="3"/>
        <v>65351</v>
      </c>
      <c r="AB11">
        <f t="shared" si="4"/>
        <v>926035</v>
      </c>
      <c r="AC11">
        <f t="shared" si="5"/>
        <v>546981</v>
      </c>
      <c r="AD11">
        <f t="shared" si="6"/>
        <v>64495</v>
      </c>
      <c r="AE11">
        <f t="shared" si="7"/>
        <v>820</v>
      </c>
      <c r="AG11" t="str">
        <f t="shared" si="8"/>
        <v>Chandigarh</v>
      </c>
      <c r="AH11">
        <f t="shared" si="9"/>
        <v>1055450</v>
      </c>
      <c r="AJ11" t="str">
        <f t="shared" si="10"/>
        <v>Chandigarh</v>
      </c>
      <c r="AK11">
        <f t="shared" si="11"/>
        <v>825526</v>
      </c>
      <c r="AM11" t="str">
        <f t="shared" si="12"/>
        <v>Chandigarh</v>
      </c>
      <c r="AN11">
        <f t="shared" si="13"/>
        <v>65351</v>
      </c>
      <c r="AP11" t="str">
        <f t="shared" si="14"/>
        <v>Chandigarh</v>
      </c>
      <c r="AQ11">
        <f t="shared" si="15"/>
        <v>926035</v>
      </c>
      <c r="AS11" t="str">
        <f t="shared" si="16"/>
        <v>Chandigarh</v>
      </c>
      <c r="AT11">
        <f t="shared" si="17"/>
        <v>546981</v>
      </c>
      <c r="AV11" t="str">
        <f t="shared" si="18"/>
        <v>Chandigarh</v>
      </c>
      <c r="AW11">
        <f t="shared" si="19"/>
        <v>64495</v>
      </c>
      <c r="AY11" t="str">
        <f t="shared" si="20"/>
        <v>Chandigarh</v>
      </c>
      <c r="AZ11">
        <f t="shared" si="21"/>
        <v>820</v>
      </c>
    </row>
    <row r="12" spans="1:52" x14ac:dyDescent="0.35">
      <c r="A12" t="s">
        <v>780</v>
      </c>
      <c r="B12" t="s">
        <v>780</v>
      </c>
      <c r="C12" t="s">
        <v>692</v>
      </c>
      <c r="D12" t="s">
        <v>692</v>
      </c>
      <c r="E12">
        <v>2966082</v>
      </c>
      <c r="F12" s="23">
        <v>44161</v>
      </c>
      <c r="G12">
        <v>2143402</v>
      </c>
      <c r="H12">
        <v>1403240</v>
      </c>
      <c r="I12">
        <v>146388</v>
      </c>
      <c r="J12">
        <v>1053</v>
      </c>
      <c r="K12">
        <v>144919</v>
      </c>
      <c r="L12">
        <v>756158</v>
      </c>
      <c r="O12" s="20" t="s">
        <v>816</v>
      </c>
      <c r="P12">
        <v>23990834</v>
      </c>
      <c r="Q12">
        <v>710913</v>
      </c>
      <c r="R12">
        <v>824700</v>
      </c>
      <c r="S12">
        <v>11843911</v>
      </c>
      <c r="T12">
        <v>5523958</v>
      </c>
      <c r="U12">
        <v>813676</v>
      </c>
      <c r="V12">
        <v>10758</v>
      </c>
      <c r="X12" t="str">
        <f t="shared" si="0"/>
        <v>Chattisgarh</v>
      </c>
      <c r="Y12">
        <f t="shared" si="1"/>
        <v>23990834</v>
      </c>
      <c r="Z12">
        <f t="shared" si="2"/>
        <v>710913</v>
      </c>
      <c r="AA12">
        <f t="shared" si="3"/>
        <v>824700</v>
      </c>
      <c r="AB12">
        <f t="shared" si="4"/>
        <v>11843911</v>
      </c>
      <c r="AC12">
        <f t="shared" si="5"/>
        <v>5523958</v>
      </c>
      <c r="AD12">
        <f t="shared" si="6"/>
        <v>813676</v>
      </c>
      <c r="AE12">
        <f t="shared" si="7"/>
        <v>10758</v>
      </c>
      <c r="AG12" t="str">
        <f t="shared" si="8"/>
        <v>Chattisgarh</v>
      </c>
      <c r="AH12">
        <f t="shared" si="9"/>
        <v>23990834</v>
      </c>
      <c r="AJ12" t="str">
        <f t="shared" si="10"/>
        <v>Chattisgarh</v>
      </c>
      <c r="AK12">
        <f t="shared" si="11"/>
        <v>710913</v>
      </c>
      <c r="AM12" t="str">
        <f t="shared" si="12"/>
        <v>Chattisgarh</v>
      </c>
      <c r="AN12">
        <f t="shared" si="13"/>
        <v>824700</v>
      </c>
      <c r="AP12" t="str">
        <f t="shared" si="14"/>
        <v>Chattisgarh</v>
      </c>
      <c r="AQ12">
        <f t="shared" si="15"/>
        <v>11843911</v>
      </c>
      <c r="AS12" t="str">
        <f t="shared" si="16"/>
        <v>Chattisgarh</v>
      </c>
      <c r="AT12">
        <f t="shared" si="17"/>
        <v>5523958</v>
      </c>
      <c r="AV12" t="str">
        <f t="shared" si="18"/>
        <v>Chattisgarh</v>
      </c>
      <c r="AW12">
        <f t="shared" si="19"/>
        <v>813676</v>
      </c>
      <c r="AY12" t="str">
        <f t="shared" si="20"/>
        <v>Chattisgarh</v>
      </c>
      <c r="AZ12">
        <f t="shared" si="21"/>
        <v>10758</v>
      </c>
    </row>
    <row r="13" spans="1:52" x14ac:dyDescent="0.35">
      <c r="A13" t="s">
        <v>780</v>
      </c>
      <c r="B13" t="s">
        <v>780</v>
      </c>
      <c r="C13" t="s">
        <v>688</v>
      </c>
      <c r="D13" t="s">
        <v>688</v>
      </c>
      <c r="E13">
        <v>2699471</v>
      </c>
      <c r="F13" s="23">
        <v>44161</v>
      </c>
      <c r="G13">
        <v>1630248</v>
      </c>
      <c r="H13">
        <v>974734</v>
      </c>
      <c r="I13">
        <v>123109</v>
      </c>
      <c r="J13">
        <v>786</v>
      </c>
      <c r="K13">
        <v>122136</v>
      </c>
      <c r="L13">
        <v>732453</v>
      </c>
      <c r="O13" s="20" t="s">
        <v>807</v>
      </c>
      <c r="P13">
        <v>586956</v>
      </c>
      <c r="Q13">
        <v>77750</v>
      </c>
      <c r="R13">
        <v>10681</v>
      </c>
      <c r="S13">
        <v>660753</v>
      </c>
      <c r="T13">
        <v>370253</v>
      </c>
      <c r="U13">
        <v>10644</v>
      </c>
      <c r="V13">
        <v>4</v>
      </c>
      <c r="X13" t="str">
        <f t="shared" si="0"/>
        <v>Daman and Diu</v>
      </c>
      <c r="Y13">
        <f t="shared" si="1"/>
        <v>586956</v>
      </c>
      <c r="Z13">
        <f t="shared" si="2"/>
        <v>77750</v>
      </c>
      <c r="AA13">
        <f t="shared" si="3"/>
        <v>10681</v>
      </c>
      <c r="AB13">
        <f t="shared" si="4"/>
        <v>660753</v>
      </c>
      <c r="AC13">
        <f t="shared" si="5"/>
        <v>370253</v>
      </c>
      <c r="AD13">
        <f t="shared" si="6"/>
        <v>10644</v>
      </c>
      <c r="AE13">
        <f t="shared" si="7"/>
        <v>4</v>
      </c>
      <c r="AG13" t="str">
        <f t="shared" si="8"/>
        <v>Daman and Diu</v>
      </c>
      <c r="AH13">
        <f t="shared" si="9"/>
        <v>586956</v>
      </c>
      <c r="AJ13" t="str">
        <f t="shared" si="10"/>
        <v>Daman and Diu</v>
      </c>
      <c r="AK13">
        <f t="shared" si="11"/>
        <v>77750</v>
      </c>
      <c r="AM13" t="str">
        <f t="shared" si="12"/>
        <v>Daman and Diu</v>
      </c>
      <c r="AN13">
        <f t="shared" si="13"/>
        <v>10681</v>
      </c>
      <c r="AP13" t="str">
        <f t="shared" si="14"/>
        <v>Daman and Diu</v>
      </c>
      <c r="AQ13">
        <f t="shared" si="15"/>
        <v>660753</v>
      </c>
      <c r="AS13" t="str">
        <f t="shared" si="16"/>
        <v>Daman and Diu</v>
      </c>
      <c r="AT13">
        <f t="shared" si="17"/>
        <v>370253</v>
      </c>
      <c r="AV13" t="str">
        <f t="shared" si="18"/>
        <v>Daman and Diu</v>
      </c>
      <c r="AW13">
        <f t="shared" si="19"/>
        <v>10644</v>
      </c>
      <c r="AY13" t="str">
        <f t="shared" si="20"/>
        <v>Daman and Diu</v>
      </c>
      <c r="AZ13">
        <f t="shared" si="21"/>
        <v>4</v>
      </c>
    </row>
    <row r="14" spans="1:52" x14ac:dyDescent="0.35">
      <c r="A14" t="s">
        <v>780</v>
      </c>
      <c r="B14" t="s">
        <v>780</v>
      </c>
      <c r="C14" t="s">
        <v>706</v>
      </c>
      <c r="D14" t="s">
        <v>706</v>
      </c>
      <c r="E14">
        <v>4288113</v>
      </c>
      <c r="F14" s="23">
        <v>44161</v>
      </c>
      <c r="G14">
        <v>2999432</v>
      </c>
      <c r="H14">
        <v>1864960</v>
      </c>
      <c r="I14">
        <v>157737</v>
      </c>
      <c r="J14">
        <v>1127</v>
      </c>
      <c r="K14">
        <v>156492</v>
      </c>
      <c r="L14">
        <v>823851</v>
      </c>
      <c r="O14" s="20" t="s">
        <v>779</v>
      </c>
      <c r="P14">
        <v>19814000</v>
      </c>
      <c r="Q14">
        <v>30147688</v>
      </c>
      <c r="R14">
        <v>1439870</v>
      </c>
      <c r="S14">
        <v>13055636</v>
      </c>
      <c r="T14">
        <v>7425404</v>
      </c>
      <c r="U14">
        <v>1414431</v>
      </c>
      <c r="V14">
        <v>25091</v>
      </c>
      <c r="X14" t="str">
        <f t="shared" si="0"/>
        <v>Delhi</v>
      </c>
      <c r="Y14">
        <f t="shared" si="1"/>
        <v>19814000</v>
      </c>
      <c r="Z14">
        <f t="shared" si="2"/>
        <v>30147688</v>
      </c>
      <c r="AA14">
        <f t="shared" si="3"/>
        <v>1439870</v>
      </c>
      <c r="AB14">
        <f t="shared" si="4"/>
        <v>13055636</v>
      </c>
      <c r="AC14">
        <f t="shared" si="5"/>
        <v>7425404</v>
      </c>
      <c r="AD14">
        <f t="shared" si="6"/>
        <v>1414431</v>
      </c>
      <c r="AE14">
        <f t="shared" si="7"/>
        <v>25091</v>
      </c>
      <c r="AG14" t="str">
        <f t="shared" si="8"/>
        <v>Delhi</v>
      </c>
      <c r="AH14">
        <f t="shared" si="9"/>
        <v>19814000</v>
      </c>
      <c r="AJ14" t="str">
        <f t="shared" si="10"/>
        <v>Delhi</v>
      </c>
      <c r="AK14">
        <f t="shared" si="11"/>
        <v>30147688</v>
      </c>
      <c r="AM14" t="str">
        <f t="shared" si="12"/>
        <v>Delhi</v>
      </c>
      <c r="AN14">
        <f t="shared" si="13"/>
        <v>1439870</v>
      </c>
      <c r="AP14" t="str">
        <f t="shared" si="14"/>
        <v>Delhi</v>
      </c>
      <c r="AQ14">
        <f t="shared" si="15"/>
        <v>13055636</v>
      </c>
      <c r="AS14" t="str">
        <f t="shared" si="16"/>
        <v>Delhi</v>
      </c>
      <c r="AT14">
        <f t="shared" si="17"/>
        <v>7425404</v>
      </c>
      <c r="AV14" t="str">
        <f t="shared" si="18"/>
        <v>Delhi</v>
      </c>
      <c r="AW14">
        <f t="shared" si="19"/>
        <v>1414431</v>
      </c>
      <c r="AY14" t="str">
        <f t="shared" si="20"/>
        <v>Delhi</v>
      </c>
      <c r="AZ14">
        <f t="shared" si="21"/>
        <v>25091</v>
      </c>
    </row>
    <row r="15" spans="1:52" x14ac:dyDescent="0.35">
      <c r="A15" t="s">
        <v>780</v>
      </c>
      <c r="B15" t="s">
        <v>780</v>
      </c>
      <c r="C15" t="s">
        <v>659</v>
      </c>
      <c r="D15" t="s">
        <v>659</v>
      </c>
      <c r="E15">
        <v>2342868</v>
      </c>
      <c r="F15" s="23">
        <v>44161</v>
      </c>
      <c r="G15">
        <v>1393491</v>
      </c>
      <c r="H15">
        <v>996097</v>
      </c>
      <c r="I15">
        <v>82967</v>
      </c>
      <c r="J15">
        <v>672</v>
      </c>
      <c r="K15">
        <v>82231</v>
      </c>
      <c r="L15">
        <v>572916</v>
      </c>
      <c r="O15" s="20" t="s">
        <v>784</v>
      </c>
      <c r="P15">
        <v>1457723</v>
      </c>
      <c r="Q15">
        <v>714283</v>
      </c>
      <c r="R15">
        <v>0</v>
      </c>
      <c r="S15">
        <v>1262558</v>
      </c>
      <c r="T15">
        <v>911082</v>
      </c>
      <c r="U15">
        <v>0</v>
      </c>
      <c r="V15">
        <v>0</v>
      </c>
      <c r="X15" t="str">
        <f t="shared" si="0"/>
        <v>Goa</v>
      </c>
      <c r="Y15">
        <f t="shared" si="1"/>
        <v>1457723</v>
      </c>
      <c r="Z15">
        <f t="shared" si="2"/>
        <v>714283</v>
      </c>
      <c r="AA15">
        <f t="shared" si="3"/>
        <v>0</v>
      </c>
      <c r="AB15">
        <f t="shared" si="4"/>
        <v>1262558</v>
      </c>
      <c r="AC15">
        <f t="shared" si="5"/>
        <v>911082</v>
      </c>
      <c r="AD15">
        <f t="shared" si="6"/>
        <v>0</v>
      </c>
      <c r="AE15">
        <f t="shared" si="7"/>
        <v>0</v>
      </c>
      <c r="AG15" t="str">
        <f t="shared" si="8"/>
        <v>Goa</v>
      </c>
      <c r="AH15">
        <f t="shared" si="9"/>
        <v>1457723</v>
      </c>
      <c r="AJ15" t="str">
        <f t="shared" si="10"/>
        <v>Goa</v>
      </c>
      <c r="AK15">
        <f t="shared" si="11"/>
        <v>714283</v>
      </c>
      <c r="AM15" t="str">
        <f t="shared" si="12"/>
        <v>Goa</v>
      </c>
      <c r="AN15">
        <f t="shared" si="13"/>
        <v>0</v>
      </c>
      <c r="AP15" t="str">
        <f t="shared" si="14"/>
        <v>Goa</v>
      </c>
      <c r="AQ15">
        <f t="shared" si="15"/>
        <v>1262558</v>
      </c>
      <c r="AS15" t="str">
        <f t="shared" si="16"/>
        <v>Goa</v>
      </c>
      <c r="AT15">
        <f t="shared" si="17"/>
        <v>911082</v>
      </c>
      <c r="AV15" t="str">
        <f t="shared" si="18"/>
        <v>Goa</v>
      </c>
      <c r="AW15">
        <f t="shared" si="19"/>
        <v>0</v>
      </c>
      <c r="AY15" t="str">
        <f t="shared" si="20"/>
        <v>Goa</v>
      </c>
      <c r="AZ15">
        <f t="shared" si="21"/>
        <v>0</v>
      </c>
    </row>
    <row r="16" spans="1:52" x14ac:dyDescent="0.35">
      <c r="A16" t="s">
        <v>780</v>
      </c>
      <c r="B16" t="s">
        <v>780</v>
      </c>
      <c r="C16" t="s">
        <v>718</v>
      </c>
      <c r="D16" t="s">
        <v>718</v>
      </c>
      <c r="E16">
        <v>3934782</v>
      </c>
      <c r="F16" s="23">
        <v>44161</v>
      </c>
      <c r="G16">
        <v>2525317</v>
      </c>
      <c r="H16">
        <v>1778807</v>
      </c>
      <c r="I16">
        <v>179077</v>
      </c>
      <c r="J16">
        <v>1117</v>
      </c>
      <c r="K16">
        <v>177680</v>
      </c>
      <c r="L16">
        <v>882636</v>
      </c>
      <c r="O16" s="20" t="s">
        <v>785</v>
      </c>
      <c r="P16">
        <v>64845397</v>
      </c>
      <c r="Q16">
        <v>11313267</v>
      </c>
      <c r="R16">
        <v>826415</v>
      </c>
      <c r="S16">
        <v>44735126</v>
      </c>
      <c r="T16">
        <v>25971369</v>
      </c>
      <c r="U16">
        <v>816124</v>
      </c>
      <c r="V16">
        <v>10086</v>
      </c>
      <c r="X16" t="str">
        <f t="shared" si="0"/>
        <v>Gujarat</v>
      </c>
      <c r="Y16">
        <f t="shared" si="1"/>
        <v>64845397</v>
      </c>
      <c r="Z16">
        <f t="shared" si="2"/>
        <v>11313267</v>
      </c>
      <c r="AA16">
        <f t="shared" si="3"/>
        <v>826415</v>
      </c>
      <c r="AB16">
        <f t="shared" si="4"/>
        <v>44735126</v>
      </c>
      <c r="AC16">
        <f t="shared" si="5"/>
        <v>25971369</v>
      </c>
      <c r="AD16">
        <f t="shared" si="6"/>
        <v>816124</v>
      </c>
      <c r="AE16">
        <f t="shared" si="7"/>
        <v>10086</v>
      </c>
      <c r="AG16" t="str">
        <f t="shared" si="8"/>
        <v>Gujarat</v>
      </c>
      <c r="AH16">
        <f t="shared" si="9"/>
        <v>64845397</v>
      </c>
      <c r="AJ16" t="str">
        <f t="shared" si="10"/>
        <v>Gujarat</v>
      </c>
      <c r="AK16">
        <f t="shared" si="11"/>
        <v>11313267</v>
      </c>
      <c r="AM16" t="str">
        <f t="shared" si="12"/>
        <v>Gujarat</v>
      </c>
      <c r="AN16">
        <f t="shared" si="13"/>
        <v>826415</v>
      </c>
      <c r="AP16" t="str">
        <f t="shared" si="14"/>
        <v>Gujarat</v>
      </c>
      <c r="AQ16">
        <f t="shared" si="15"/>
        <v>44735126</v>
      </c>
      <c r="AS16" t="str">
        <f t="shared" si="16"/>
        <v>Gujarat</v>
      </c>
      <c r="AT16">
        <f t="shared" si="17"/>
        <v>25971369</v>
      </c>
      <c r="AV16" t="str">
        <f t="shared" si="18"/>
        <v>Gujarat</v>
      </c>
      <c r="AW16">
        <f t="shared" si="19"/>
        <v>816124</v>
      </c>
      <c r="AY16" t="str">
        <f t="shared" si="20"/>
        <v>Gujarat</v>
      </c>
      <c r="AZ16">
        <f t="shared" si="21"/>
        <v>10086</v>
      </c>
    </row>
    <row r="17" spans="1:52" x14ac:dyDescent="0.35">
      <c r="A17" t="s">
        <v>780</v>
      </c>
      <c r="B17" t="s">
        <v>780</v>
      </c>
      <c r="C17" t="s">
        <v>689</v>
      </c>
      <c r="D17" t="s">
        <v>689</v>
      </c>
      <c r="E17">
        <v>2884524</v>
      </c>
      <c r="F17" s="23">
        <v>44161</v>
      </c>
      <c r="G17">
        <v>1824032</v>
      </c>
      <c r="H17">
        <v>1328711</v>
      </c>
      <c r="I17">
        <v>115623</v>
      </c>
      <c r="J17">
        <v>644</v>
      </c>
      <c r="K17">
        <v>114904</v>
      </c>
      <c r="L17">
        <v>729572</v>
      </c>
      <c r="O17" s="20" t="s">
        <v>786</v>
      </c>
      <c r="P17">
        <v>25855357</v>
      </c>
      <c r="Q17">
        <v>4333765</v>
      </c>
      <c r="R17">
        <v>771252</v>
      </c>
      <c r="S17">
        <v>17772039</v>
      </c>
      <c r="T17">
        <v>8114801</v>
      </c>
      <c r="U17">
        <v>761068</v>
      </c>
      <c r="V17">
        <v>10049</v>
      </c>
      <c r="X17" t="str">
        <f t="shared" si="0"/>
        <v>Haryana</v>
      </c>
      <c r="Y17">
        <f t="shared" si="1"/>
        <v>25855357</v>
      </c>
      <c r="Z17">
        <f t="shared" si="2"/>
        <v>4333765</v>
      </c>
      <c r="AA17">
        <f t="shared" si="3"/>
        <v>771252</v>
      </c>
      <c r="AB17">
        <f t="shared" si="4"/>
        <v>17772039</v>
      </c>
      <c r="AC17">
        <f t="shared" si="5"/>
        <v>8114801</v>
      </c>
      <c r="AD17">
        <f t="shared" si="6"/>
        <v>761068</v>
      </c>
      <c r="AE17">
        <f t="shared" si="7"/>
        <v>10049</v>
      </c>
      <c r="AG17" t="str">
        <f t="shared" si="8"/>
        <v>Haryana</v>
      </c>
      <c r="AH17">
        <f t="shared" si="9"/>
        <v>25855357</v>
      </c>
      <c r="AJ17" t="str">
        <f t="shared" si="10"/>
        <v>Haryana</v>
      </c>
      <c r="AK17">
        <f t="shared" si="11"/>
        <v>4333765</v>
      </c>
      <c r="AM17" t="str">
        <f t="shared" si="12"/>
        <v>Haryana</v>
      </c>
      <c r="AN17">
        <f t="shared" si="13"/>
        <v>771252</v>
      </c>
      <c r="AP17" t="str">
        <f t="shared" si="14"/>
        <v>Haryana</v>
      </c>
      <c r="AQ17">
        <f t="shared" si="15"/>
        <v>17772039</v>
      </c>
      <c r="AS17" t="str">
        <f t="shared" si="16"/>
        <v>Haryana</v>
      </c>
      <c r="AT17">
        <f t="shared" si="17"/>
        <v>8114801</v>
      </c>
      <c r="AV17" t="str">
        <f t="shared" si="18"/>
        <v>Haryana</v>
      </c>
      <c r="AW17">
        <f t="shared" si="19"/>
        <v>761068</v>
      </c>
      <c r="AY17" t="str">
        <f t="shared" si="20"/>
        <v>Haryana</v>
      </c>
      <c r="AZ17">
        <f t="shared" si="21"/>
        <v>10049</v>
      </c>
    </row>
    <row r="18" spans="1:52" x14ac:dyDescent="0.35">
      <c r="A18" t="s">
        <v>781</v>
      </c>
      <c r="B18" t="s">
        <v>781</v>
      </c>
      <c r="C18" t="s">
        <v>108</v>
      </c>
      <c r="D18" t="s">
        <v>108</v>
      </c>
      <c r="E18">
        <v>21089</v>
      </c>
      <c r="F18" s="23">
        <v>44224</v>
      </c>
      <c r="G18">
        <v>11695</v>
      </c>
      <c r="H18">
        <v>7957</v>
      </c>
      <c r="I18">
        <v>1068</v>
      </c>
      <c r="J18">
        <v>3</v>
      </c>
      <c r="K18">
        <v>1065</v>
      </c>
      <c r="L18">
        <v>3379</v>
      </c>
      <c r="O18" s="20" t="s">
        <v>787</v>
      </c>
      <c r="P18">
        <v>6402216</v>
      </c>
      <c r="Q18">
        <v>538282</v>
      </c>
      <c r="R18">
        <v>206727</v>
      </c>
      <c r="S18">
        <v>5336363</v>
      </c>
      <c r="T18">
        <v>3174635</v>
      </c>
      <c r="U18">
        <v>201669</v>
      </c>
      <c r="V18">
        <v>3451</v>
      </c>
      <c r="X18" t="str">
        <f t="shared" si="0"/>
        <v>Himachal Pradesh</v>
      </c>
      <c r="Y18">
        <f t="shared" si="1"/>
        <v>6402216</v>
      </c>
      <c r="Z18">
        <f t="shared" si="2"/>
        <v>538282</v>
      </c>
      <c r="AA18">
        <f t="shared" si="3"/>
        <v>206727</v>
      </c>
      <c r="AB18">
        <f t="shared" si="4"/>
        <v>5336363</v>
      </c>
      <c r="AC18">
        <f t="shared" si="5"/>
        <v>3174635</v>
      </c>
      <c r="AD18">
        <f t="shared" si="6"/>
        <v>201669</v>
      </c>
      <c r="AE18">
        <f t="shared" si="7"/>
        <v>3451</v>
      </c>
      <c r="AG18" t="str">
        <f t="shared" si="8"/>
        <v>Himachal Pradesh</v>
      </c>
      <c r="AH18">
        <f t="shared" si="9"/>
        <v>6402216</v>
      </c>
      <c r="AJ18" t="str">
        <f t="shared" si="10"/>
        <v>Himachal Pradesh</v>
      </c>
      <c r="AK18">
        <f t="shared" si="11"/>
        <v>538282</v>
      </c>
      <c r="AM18" t="str">
        <f t="shared" si="12"/>
        <v>Himachal Pradesh</v>
      </c>
      <c r="AN18">
        <f t="shared" si="13"/>
        <v>206727</v>
      </c>
      <c r="AP18" t="str">
        <f t="shared" si="14"/>
        <v>Himachal Pradesh</v>
      </c>
      <c r="AQ18">
        <f t="shared" si="15"/>
        <v>5336363</v>
      </c>
      <c r="AS18" t="str">
        <f t="shared" si="16"/>
        <v>Himachal Pradesh</v>
      </c>
      <c r="AT18">
        <f t="shared" si="17"/>
        <v>3174635</v>
      </c>
      <c r="AV18" t="str">
        <f t="shared" si="18"/>
        <v>Himachal Pradesh</v>
      </c>
      <c r="AW18">
        <f t="shared" si="19"/>
        <v>201669</v>
      </c>
      <c r="AY18" t="str">
        <f t="shared" si="20"/>
        <v>Himachal Pradesh</v>
      </c>
      <c r="AZ18">
        <f t="shared" si="21"/>
        <v>3451</v>
      </c>
    </row>
    <row r="19" spans="1:52" x14ac:dyDescent="0.35">
      <c r="A19" t="s">
        <v>781</v>
      </c>
      <c r="B19" t="s">
        <v>781</v>
      </c>
      <c r="C19" t="s">
        <v>380</v>
      </c>
      <c r="D19" t="s">
        <v>380</v>
      </c>
      <c r="E19">
        <v>235122</v>
      </c>
      <c r="F19" s="23">
        <v>44189</v>
      </c>
      <c r="G19">
        <v>0</v>
      </c>
      <c r="H19">
        <v>0</v>
      </c>
      <c r="I19">
        <v>0</v>
      </c>
      <c r="J19">
        <v>0</v>
      </c>
      <c r="K19">
        <v>0</v>
      </c>
      <c r="L19">
        <v>115210</v>
      </c>
      <c r="O19" s="20" t="s">
        <v>788</v>
      </c>
      <c r="P19">
        <v>12258093</v>
      </c>
      <c r="Q19">
        <v>6032800</v>
      </c>
      <c r="R19">
        <v>332249</v>
      </c>
      <c r="S19">
        <v>9511010</v>
      </c>
      <c r="T19">
        <v>5146748</v>
      </c>
      <c r="U19">
        <v>326915</v>
      </c>
      <c r="V19">
        <v>4432</v>
      </c>
      <c r="X19" t="str">
        <f t="shared" si="0"/>
        <v>Jammu and Kashmir</v>
      </c>
      <c r="Y19">
        <f t="shared" si="1"/>
        <v>12258093</v>
      </c>
      <c r="Z19">
        <f t="shared" si="2"/>
        <v>6032800</v>
      </c>
      <c r="AA19">
        <f t="shared" si="3"/>
        <v>332249</v>
      </c>
      <c r="AB19">
        <f t="shared" si="4"/>
        <v>9511010</v>
      </c>
      <c r="AC19">
        <f t="shared" si="5"/>
        <v>5146748</v>
      </c>
      <c r="AD19">
        <f t="shared" si="6"/>
        <v>326915</v>
      </c>
      <c r="AE19">
        <f t="shared" si="7"/>
        <v>4432</v>
      </c>
      <c r="AG19" t="str">
        <f t="shared" si="8"/>
        <v>Jammu and Kashmir</v>
      </c>
      <c r="AH19">
        <f t="shared" si="9"/>
        <v>12258093</v>
      </c>
      <c r="AJ19" t="str">
        <f t="shared" si="10"/>
        <v>Jammu and Kashmir</v>
      </c>
      <c r="AK19">
        <f t="shared" si="11"/>
        <v>6032800</v>
      </c>
      <c r="AM19" t="str">
        <f t="shared" si="12"/>
        <v>Jammu and Kashmir</v>
      </c>
      <c r="AN19">
        <f t="shared" si="13"/>
        <v>332249</v>
      </c>
      <c r="AP19" t="str">
        <f t="shared" si="14"/>
        <v>Jammu and Kashmir</v>
      </c>
      <c r="AQ19">
        <f t="shared" si="15"/>
        <v>9511010</v>
      </c>
      <c r="AS19" t="str">
        <f t="shared" si="16"/>
        <v>Jammu and Kashmir</v>
      </c>
      <c r="AT19">
        <f t="shared" si="17"/>
        <v>5146748</v>
      </c>
      <c r="AV19" t="str">
        <f t="shared" si="18"/>
        <v>Jammu and Kashmir</v>
      </c>
      <c r="AW19">
        <f t="shared" si="19"/>
        <v>326915</v>
      </c>
      <c r="AY19" t="str">
        <f t="shared" si="20"/>
        <v>Jammu and Kashmir</v>
      </c>
      <c r="AZ19">
        <f t="shared" si="21"/>
        <v>4432</v>
      </c>
    </row>
    <row r="20" spans="1:52" x14ac:dyDescent="0.35">
      <c r="A20" t="s">
        <v>781</v>
      </c>
      <c r="B20" t="s">
        <v>781</v>
      </c>
      <c r="C20" t="s">
        <v>201</v>
      </c>
      <c r="D20" t="s">
        <v>201</v>
      </c>
      <c r="E20">
        <v>147951</v>
      </c>
      <c r="F20" s="23">
        <v>44224</v>
      </c>
      <c r="G20">
        <v>88857</v>
      </c>
      <c r="H20">
        <v>55361</v>
      </c>
      <c r="I20">
        <v>3807</v>
      </c>
      <c r="J20">
        <v>22</v>
      </c>
      <c r="K20">
        <v>3780</v>
      </c>
      <c r="L20">
        <v>25764</v>
      </c>
      <c r="O20" s="20" t="s">
        <v>789</v>
      </c>
      <c r="P20">
        <v>32966238</v>
      </c>
      <c r="Q20">
        <v>9933657</v>
      </c>
      <c r="R20">
        <v>348764</v>
      </c>
      <c r="S20">
        <v>14983565</v>
      </c>
      <c r="T20">
        <v>5582373</v>
      </c>
      <c r="U20">
        <v>343518</v>
      </c>
      <c r="V20">
        <v>5138</v>
      </c>
      <c r="X20" t="str">
        <f t="shared" si="0"/>
        <v>Jharkhand</v>
      </c>
      <c r="Y20">
        <f t="shared" si="1"/>
        <v>32966238</v>
      </c>
      <c r="Z20">
        <f t="shared" si="2"/>
        <v>9933657</v>
      </c>
      <c r="AA20">
        <f t="shared" si="3"/>
        <v>348764</v>
      </c>
      <c r="AB20">
        <f t="shared" si="4"/>
        <v>14983565</v>
      </c>
      <c r="AC20">
        <f t="shared" si="5"/>
        <v>5582373</v>
      </c>
      <c r="AD20">
        <f t="shared" si="6"/>
        <v>343518</v>
      </c>
      <c r="AE20">
        <f t="shared" si="7"/>
        <v>5138</v>
      </c>
      <c r="AG20" t="str">
        <f t="shared" si="8"/>
        <v>Jharkhand</v>
      </c>
      <c r="AH20">
        <f t="shared" si="9"/>
        <v>32966238</v>
      </c>
      <c r="AJ20" t="str">
        <f t="shared" si="10"/>
        <v>Jharkhand</v>
      </c>
      <c r="AK20">
        <f t="shared" si="11"/>
        <v>9933657</v>
      </c>
      <c r="AM20" t="str">
        <f t="shared" si="12"/>
        <v>Jharkhand</v>
      </c>
      <c r="AN20">
        <f t="shared" si="13"/>
        <v>348764</v>
      </c>
      <c r="AP20" t="str">
        <f t="shared" si="14"/>
        <v>Jharkhand</v>
      </c>
      <c r="AQ20">
        <f t="shared" si="15"/>
        <v>14983565</v>
      </c>
      <c r="AS20" t="str">
        <f t="shared" si="16"/>
        <v>Jharkhand</v>
      </c>
      <c r="AT20">
        <f t="shared" si="17"/>
        <v>5582373</v>
      </c>
      <c r="AV20" t="str">
        <f t="shared" si="18"/>
        <v>Jharkhand</v>
      </c>
      <c r="AW20">
        <f t="shared" si="19"/>
        <v>343518</v>
      </c>
      <c r="AY20" t="str">
        <f t="shared" si="20"/>
        <v>Jharkhand</v>
      </c>
      <c r="AZ20">
        <f t="shared" si="21"/>
        <v>5138</v>
      </c>
    </row>
    <row r="21" spans="1:52" x14ac:dyDescent="0.35">
      <c r="A21" t="s">
        <v>781</v>
      </c>
      <c r="B21" t="s">
        <v>781</v>
      </c>
      <c r="C21" t="s">
        <v>141</v>
      </c>
      <c r="D21" t="s">
        <v>141</v>
      </c>
      <c r="E21">
        <v>78413</v>
      </c>
      <c r="F21" s="23">
        <v>44224</v>
      </c>
      <c r="G21">
        <v>22931</v>
      </c>
      <c r="H21">
        <v>15646</v>
      </c>
      <c r="I21">
        <v>1094</v>
      </c>
      <c r="J21">
        <v>0</v>
      </c>
      <c r="K21">
        <v>1094</v>
      </c>
      <c r="L21">
        <v>8036</v>
      </c>
      <c r="O21" s="20" t="s">
        <v>790</v>
      </c>
      <c r="P21">
        <v>61047156</v>
      </c>
      <c r="Q21">
        <v>11285476</v>
      </c>
      <c r="R21">
        <v>2988297</v>
      </c>
      <c r="S21">
        <v>42496209</v>
      </c>
      <c r="T21">
        <v>22857316</v>
      </c>
      <c r="U21">
        <v>2941545</v>
      </c>
      <c r="V21">
        <v>38079</v>
      </c>
      <c r="X21" t="str">
        <f t="shared" si="0"/>
        <v>Karnataka</v>
      </c>
      <c r="Y21">
        <f t="shared" si="1"/>
        <v>61047156</v>
      </c>
      <c r="Z21">
        <f t="shared" si="2"/>
        <v>11285476</v>
      </c>
      <c r="AA21">
        <f t="shared" si="3"/>
        <v>2988297</v>
      </c>
      <c r="AB21">
        <f t="shared" si="4"/>
        <v>42496209</v>
      </c>
      <c r="AC21">
        <f t="shared" si="5"/>
        <v>22857316</v>
      </c>
      <c r="AD21">
        <f t="shared" si="6"/>
        <v>2941545</v>
      </c>
      <c r="AE21">
        <f t="shared" si="7"/>
        <v>38079</v>
      </c>
      <c r="AG21" t="str">
        <f t="shared" si="8"/>
        <v>Karnataka</v>
      </c>
      <c r="AH21">
        <f t="shared" si="9"/>
        <v>61047156</v>
      </c>
      <c r="AJ21" t="str">
        <f t="shared" si="10"/>
        <v>Karnataka</v>
      </c>
      <c r="AK21">
        <f t="shared" si="11"/>
        <v>11285476</v>
      </c>
      <c r="AM21" t="str">
        <f t="shared" si="12"/>
        <v>Karnataka</v>
      </c>
      <c r="AN21">
        <f t="shared" si="13"/>
        <v>2988297</v>
      </c>
      <c r="AP21" t="str">
        <f t="shared" si="14"/>
        <v>Karnataka</v>
      </c>
      <c r="AQ21">
        <f t="shared" si="15"/>
        <v>42496209</v>
      </c>
      <c r="AS21" t="str">
        <f t="shared" si="16"/>
        <v>Karnataka</v>
      </c>
      <c r="AT21">
        <f t="shared" si="17"/>
        <v>22857316</v>
      </c>
      <c r="AV21" t="str">
        <f t="shared" si="18"/>
        <v>Karnataka</v>
      </c>
      <c r="AW21">
        <f t="shared" si="19"/>
        <v>2941545</v>
      </c>
      <c r="AY21" t="str">
        <f t="shared" si="20"/>
        <v>Karnataka</v>
      </c>
      <c r="AZ21">
        <f t="shared" si="21"/>
        <v>38079</v>
      </c>
    </row>
    <row r="22" spans="1:52" x14ac:dyDescent="0.35">
      <c r="A22" t="s">
        <v>781</v>
      </c>
      <c r="B22" t="s">
        <v>781</v>
      </c>
      <c r="C22" t="s">
        <v>194</v>
      </c>
      <c r="D22" t="s">
        <v>194</v>
      </c>
      <c r="E22">
        <v>99019</v>
      </c>
      <c r="F22" s="23">
        <v>44224</v>
      </c>
      <c r="G22">
        <v>54001</v>
      </c>
      <c r="H22">
        <v>39434</v>
      </c>
      <c r="I22">
        <v>3206</v>
      </c>
      <c r="J22">
        <v>17</v>
      </c>
      <c r="K22">
        <v>3183</v>
      </c>
      <c r="L22">
        <v>23470</v>
      </c>
      <c r="O22" s="20" t="s">
        <v>791</v>
      </c>
      <c r="P22">
        <v>33387677</v>
      </c>
      <c r="Q22">
        <v>11902938</v>
      </c>
      <c r="R22">
        <v>4968657</v>
      </c>
      <c r="S22">
        <v>25306499</v>
      </c>
      <c r="T22">
        <v>13658337</v>
      </c>
      <c r="U22">
        <v>4857181</v>
      </c>
      <c r="V22">
        <v>31681</v>
      </c>
      <c r="X22" t="str">
        <f t="shared" si="0"/>
        <v>Kerala</v>
      </c>
      <c r="Y22">
        <f t="shared" si="1"/>
        <v>33387677</v>
      </c>
      <c r="Z22">
        <f t="shared" si="2"/>
        <v>11902938</v>
      </c>
      <c r="AA22">
        <f t="shared" si="3"/>
        <v>4968657</v>
      </c>
      <c r="AB22">
        <f t="shared" si="4"/>
        <v>25306499</v>
      </c>
      <c r="AC22">
        <f t="shared" si="5"/>
        <v>13658337</v>
      </c>
      <c r="AD22">
        <f t="shared" si="6"/>
        <v>4857181</v>
      </c>
      <c r="AE22">
        <f t="shared" si="7"/>
        <v>31681</v>
      </c>
      <c r="AG22" t="str">
        <f t="shared" si="8"/>
        <v>Kerala</v>
      </c>
      <c r="AH22">
        <f t="shared" si="9"/>
        <v>33387677</v>
      </c>
      <c r="AJ22" t="str">
        <f t="shared" si="10"/>
        <v>Kerala</v>
      </c>
      <c r="AK22">
        <f t="shared" si="11"/>
        <v>11902938</v>
      </c>
      <c r="AM22" t="str">
        <f t="shared" si="12"/>
        <v>Kerala</v>
      </c>
      <c r="AN22">
        <f t="shared" si="13"/>
        <v>4968657</v>
      </c>
      <c r="AP22" t="str">
        <f t="shared" si="14"/>
        <v>Kerala</v>
      </c>
      <c r="AQ22">
        <f t="shared" si="15"/>
        <v>25306499</v>
      </c>
      <c r="AS22" t="str">
        <f t="shared" si="16"/>
        <v>Kerala</v>
      </c>
      <c r="AT22">
        <f t="shared" si="17"/>
        <v>13658337</v>
      </c>
      <c r="AV22" t="str">
        <f t="shared" si="18"/>
        <v>Kerala</v>
      </c>
      <c r="AW22">
        <f t="shared" si="19"/>
        <v>4857181</v>
      </c>
      <c r="AY22" t="str">
        <f t="shared" si="20"/>
        <v>Kerala</v>
      </c>
      <c r="AZ22">
        <f t="shared" si="21"/>
        <v>31681</v>
      </c>
    </row>
    <row r="23" spans="1:52" x14ac:dyDescent="0.35">
      <c r="A23" t="s">
        <v>781</v>
      </c>
      <c r="B23" t="s">
        <v>781</v>
      </c>
      <c r="C23" t="s">
        <v>85</v>
      </c>
      <c r="D23" t="s">
        <v>85</v>
      </c>
      <c r="E23">
        <v>22256</v>
      </c>
      <c r="F23" s="23">
        <v>44224</v>
      </c>
      <c r="G23">
        <v>6946</v>
      </c>
      <c r="H23">
        <v>3874</v>
      </c>
      <c r="I23">
        <v>512</v>
      </c>
      <c r="J23">
        <v>0</v>
      </c>
      <c r="K23">
        <v>512</v>
      </c>
      <c r="L23">
        <v>1641</v>
      </c>
      <c r="O23" s="20" t="s">
        <v>808</v>
      </c>
      <c r="P23">
        <v>290000</v>
      </c>
      <c r="Q23">
        <v>120548</v>
      </c>
      <c r="R23">
        <v>20962</v>
      </c>
      <c r="S23">
        <v>208798</v>
      </c>
      <c r="T23">
        <v>152280</v>
      </c>
      <c r="U23">
        <v>20687</v>
      </c>
      <c r="V23">
        <v>208</v>
      </c>
      <c r="X23" t="str">
        <f t="shared" si="0"/>
        <v>Ladakh</v>
      </c>
      <c r="Y23">
        <f t="shared" si="1"/>
        <v>290000</v>
      </c>
      <c r="Z23">
        <f t="shared" si="2"/>
        <v>120548</v>
      </c>
      <c r="AA23">
        <f t="shared" si="3"/>
        <v>20962</v>
      </c>
      <c r="AB23">
        <f t="shared" si="4"/>
        <v>208798</v>
      </c>
      <c r="AC23">
        <f t="shared" si="5"/>
        <v>152280</v>
      </c>
      <c r="AD23">
        <f t="shared" si="6"/>
        <v>20687</v>
      </c>
      <c r="AE23">
        <f t="shared" si="7"/>
        <v>208</v>
      </c>
      <c r="AG23" t="str">
        <f t="shared" si="8"/>
        <v>Ladakh</v>
      </c>
      <c r="AH23">
        <f t="shared" si="9"/>
        <v>290000</v>
      </c>
      <c r="AJ23" t="str">
        <f t="shared" si="10"/>
        <v>Ladakh</v>
      </c>
      <c r="AK23">
        <f t="shared" si="11"/>
        <v>120548</v>
      </c>
      <c r="AM23" t="str">
        <f t="shared" si="12"/>
        <v>Ladakh</v>
      </c>
      <c r="AN23">
        <f t="shared" si="13"/>
        <v>20962</v>
      </c>
      <c r="AP23" t="str">
        <f t="shared" si="14"/>
        <v>Ladakh</v>
      </c>
      <c r="AQ23">
        <f t="shared" si="15"/>
        <v>208798</v>
      </c>
      <c r="AS23" t="str">
        <f t="shared" si="16"/>
        <v>Ladakh</v>
      </c>
      <c r="AT23">
        <f t="shared" si="17"/>
        <v>152280</v>
      </c>
      <c r="AV23" t="str">
        <f t="shared" si="18"/>
        <v>Ladakh</v>
      </c>
      <c r="AW23">
        <f t="shared" si="19"/>
        <v>20687</v>
      </c>
      <c r="AY23" t="str">
        <f t="shared" si="20"/>
        <v>Ladakh</v>
      </c>
      <c r="AZ23">
        <f t="shared" si="21"/>
        <v>208</v>
      </c>
    </row>
    <row r="24" spans="1:52" ht="15.75" customHeight="1" x14ac:dyDescent="0.35">
      <c r="A24" t="s">
        <v>781</v>
      </c>
      <c r="B24" t="s">
        <v>781</v>
      </c>
      <c r="C24" t="s">
        <v>111</v>
      </c>
      <c r="D24" t="s">
        <v>111</v>
      </c>
      <c r="E24">
        <v>6567</v>
      </c>
      <c r="F24" s="23">
        <v>44224</v>
      </c>
      <c r="G24">
        <v>6275</v>
      </c>
      <c r="H24">
        <v>3272</v>
      </c>
      <c r="I24">
        <v>270</v>
      </c>
      <c r="J24">
        <v>0</v>
      </c>
      <c r="K24">
        <v>270</v>
      </c>
      <c r="L24">
        <v>3353</v>
      </c>
      <c r="O24" s="20" t="s">
        <v>510</v>
      </c>
      <c r="P24">
        <v>64473</v>
      </c>
      <c r="Q24">
        <v>268723</v>
      </c>
      <c r="R24">
        <v>10365</v>
      </c>
      <c r="S24">
        <v>55129</v>
      </c>
      <c r="T24">
        <v>45951</v>
      </c>
      <c r="U24">
        <v>10270</v>
      </c>
      <c r="V24">
        <v>51</v>
      </c>
      <c r="X24" t="str">
        <f t="shared" si="0"/>
        <v>Lakshadweep</v>
      </c>
      <c r="Y24">
        <f t="shared" si="1"/>
        <v>64473</v>
      </c>
      <c r="Z24">
        <f t="shared" si="2"/>
        <v>268723</v>
      </c>
      <c r="AA24">
        <f t="shared" si="3"/>
        <v>10365</v>
      </c>
      <c r="AB24">
        <f t="shared" si="4"/>
        <v>55129</v>
      </c>
      <c r="AC24">
        <f t="shared" si="5"/>
        <v>45951</v>
      </c>
      <c r="AD24">
        <f t="shared" si="6"/>
        <v>10270</v>
      </c>
      <c r="AE24">
        <f t="shared" si="7"/>
        <v>51</v>
      </c>
      <c r="AG24" t="str">
        <f t="shared" si="8"/>
        <v>Lakshadweep</v>
      </c>
      <c r="AH24">
        <f t="shared" si="9"/>
        <v>64473</v>
      </c>
      <c r="AJ24" t="str">
        <f t="shared" si="10"/>
        <v>Lakshadweep</v>
      </c>
      <c r="AK24">
        <f t="shared" si="11"/>
        <v>268723</v>
      </c>
      <c r="AM24" t="str">
        <f t="shared" si="12"/>
        <v>Lakshadweep</v>
      </c>
      <c r="AN24">
        <f t="shared" si="13"/>
        <v>10365</v>
      </c>
      <c r="AP24" t="str">
        <f t="shared" si="14"/>
        <v>Lakshadweep</v>
      </c>
      <c r="AQ24">
        <f t="shared" si="15"/>
        <v>55129</v>
      </c>
      <c r="AS24" t="str">
        <f t="shared" si="16"/>
        <v>Lakshadweep</v>
      </c>
      <c r="AT24">
        <f t="shared" si="17"/>
        <v>45951</v>
      </c>
      <c r="AV24" t="str">
        <f t="shared" si="18"/>
        <v>Lakshadweep</v>
      </c>
      <c r="AW24">
        <f t="shared" si="19"/>
        <v>10270</v>
      </c>
      <c r="AY24" t="str">
        <f t="shared" si="20"/>
        <v>Lakshadweep</v>
      </c>
      <c r="AZ24">
        <f t="shared" si="21"/>
        <v>51</v>
      </c>
    </row>
    <row r="25" spans="1:52" x14ac:dyDescent="0.35">
      <c r="A25" t="s">
        <v>781</v>
      </c>
      <c r="B25" t="s">
        <v>781</v>
      </c>
      <c r="C25" t="s">
        <v>120</v>
      </c>
      <c r="D25" t="s">
        <v>120</v>
      </c>
      <c r="E25">
        <v>89717</v>
      </c>
      <c r="F25" s="23">
        <v>44224</v>
      </c>
      <c r="G25">
        <v>9121</v>
      </c>
      <c r="H25">
        <v>5601</v>
      </c>
      <c r="I25">
        <v>511</v>
      </c>
      <c r="J25">
        <v>1</v>
      </c>
      <c r="K25">
        <v>510</v>
      </c>
      <c r="L25">
        <v>4456</v>
      </c>
      <c r="O25" s="20" t="s">
        <v>792</v>
      </c>
      <c r="P25">
        <v>72643901</v>
      </c>
      <c r="Q25">
        <v>5727295</v>
      </c>
      <c r="R25">
        <v>788134</v>
      </c>
      <c r="S25">
        <v>49486983</v>
      </c>
      <c r="T25">
        <v>20708290</v>
      </c>
      <c r="U25">
        <v>777348</v>
      </c>
      <c r="V25">
        <v>8963</v>
      </c>
      <c r="X25" t="str">
        <f t="shared" si="0"/>
        <v>Madhya Pradesh</v>
      </c>
      <c r="Y25">
        <f t="shared" si="1"/>
        <v>72643901</v>
      </c>
      <c r="Z25">
        <f t="shared" si="2"/>
        <v>5727295</v>
      </c>
      <c r="AA25">
        <f t="shared" si="3"/>
        <v>788134</v>
      </c>
      <c r="AB25">
        <f t="shared" si="4"/>
        <v>49486983</v>
      </c>
      <c r="AC25">
        <f t="shared" si="5"/>
        <v>20708290</v>
      </c>
      <c r="AD25">
        <f t="shared" si="6"/>
        <v>777348</v>
      </c>
      <c r="AE25">
        <f t="shared" si="7"/>
        <v>8963</v>
      </c>
      <c r="AG25" t="str">
        <f t="shared" si="8"/>
        <v>Madhya Pradesh</v>
      </c>
      <c r="AH25">
        <f t="shared" si="9"/>
        <v>72643901</v>
      </c>
      <c r="AJ25" t="str">
        <f t="shared" si="10"/>
        <v>Madhya Pradesh</v>
      </c>
      <c r="AK25">
        <f t="shared" si="11"/>
        <v>5727295</v>
      </c>
      <c r="AM25" t="str">
        <f t="shared" si="12"/>
        <v>Madhya Pradesh</v>
      </c>
      <c r="AN25">
        <f t="shared" si="13"/>
        <v>788134</v>
      </c>
      <c r="AP25" t="str">
        <f t="shared" si="14"/>
        <v>Madhya Pradesh</v>
      </c>
      <c r="AQ25">
        <f t="shared" si="15"/>
        <v>49486983</v>
      </c>
      <c r="AS25" t="str">
        <f t="shared" si="16"/>
        <v>Madhya Pradesh</v>
      </c>
      <c r="AT25">
        <f t="shared" si="17"/>
        <v>20708290</v>
      </c>
      <c r="AV25" t="str">
        <f t="shared" si="18"/>
        <v>Madhya Pradesh</v>
      </c>
      <c r="AW25">
        <f t="shared" si="19"/>
        <v>777348</v>
      </c>
      <c r="AY25" t="str">
        <f t="shared" si="20"/>
        <v>Madhya Pradesh</v>
      </c>
      <c r="AZ25">
        <f t="shared" si="21"/>
        <v>8963</v>
      </c>
    </row>
    <row r="26" spans="1:52" x14ac:dyDescent="0.35">
      <c r="A26" t="s">
        <v>781</v>
      </c>
      <c r="B26" t="s">
        <v>781</v>
      </c>
      <c r="C26" t="s">
        <v>137</v>
      </c>
      <c r="D26" t="s">
        <v>137</v>
      </c>
      <c r="E26">
        <v>13769</v>
      </c>
      <c r="F26" s="23">
        <v>44224</v>
      </c>
      <c r="G26">
        <v>13328</v>
      </c>
      <c r="H26">
        <v>10176</v>
      </c>
      <c r="I26">
        <v>874</v>
      </c>
      <c r="J26">
        <v>3</v>
      </c>
      <c r="K26">
        <v>871</v>
      </c>
      <c r="L26">
        <v>7184</v>
      </c>
      <c r="O26" s="20" t="s">
        <v>793</v>
      </c>
      <c r="P26">
        <v>115333031</v>
      </c>
      <c r="Q26">
        <v>20309367</v>
      </c>
      <c r="R26">
        <v>6610934</v>
      </c>
      <c r="S26">
        <v>67196330</v>
      </c>
      <c r="T26">
        <v>30974759</v>
      </c>
      <c r="U26">
        <v>6450554</v>
      </c>
      <c r="V26">
        <v>140105</v>
      </c>
      <c r="X26" t="str">
        <f t="shared" si="0"/>
        <v>Maharashtra</v>
      </c>
      <c r="Y26">
        <f t="shared" si="1"/>
        <v>115333031</v>
      </c>
      <c r="Z26">
        <f t="shared" si="2"/>
        <v>20309367</v>
      </c>
      <c r="AA26">
        <f t="shared" si="3"/>
        <v>6610934</v>
      </c>
      <c r="AB26">
        <f t="shared" si="4"/>
        <v>67196330</v>
      </c>
      <c r="AC26">
        <f t="shared" si="5"/>
        <v>30974759</v>
      </c>
      <c r="AD26">
        <f t="shared" si="6"/>
        <v>6450554</v>
      </c>
      <c r="AE26">
        <f t="shared" si="7"/>
        <v>140105</v>
      </c>
      <c r="AG26" t="str">
        <f t="shared" si="8"/>
        <v>Maharashtra</v>
      </c>
      <c r="AH26">
        <f t="shared" si="9"/>
        <v>115333031</v>
      </c>
      <c r="AJ26" t="str">
        <f t="shared" si="10"/>
        <v>Maharashtra</v>
      </c>
      <c r="AK26">
        <f t="shared" si="11"/>
        <v>20309367</v>
      </c>
      <c r="AM26" t="str">
        <f t="shared" si="12"/>
        <v>Maharashtra</v>
      </c>
      <c r="AN26">
        <f t="shared" si="13"/>
        <v>6610934</v>
      </c>
      <c r="AP26" t="str">
        <f t="shared" si="14"/>
        <v>Maharashtra</v>
      </c>
      <c r="AQ26">
        <f t="shared" si="15"/>
        <v>67196330</v>
      </c>
      <c r="AS26" t="str">
        <f t="shared" si="16"/>
        <v>Maharashtra</v>
      </c>
      <c r="AT26">
        <f t="shared" si="17"/>
        <v>30974759</v>
      </c>
      <c r="AV26" t="str">
        <f t="shared" si="18"/>
        <v>Maharashtra</v>
      </c>
      <c r="AW26">
        <f t="shared" si="19"/>
        <v>6450554</v>
      </c>
      <c r="AY26" t="str">
        <f t="shared" si="20"/>
        <v>Maharashtra</v>
      </c>
      <c r="AZ26">
        <f t="shared" si="21"/>
        <v>140105</v>
      </c>
    </row>
    <row r="27" spans="1:52" x14ac:dyDescent="0.35">
      <c r="A27" t="s">
        <v>781</v>
      </c>
      <c r="B27" t="s">
        <v>781</v>
      </c>
      <c r="C27" t="s">
        <v>175</v>
      </c>
      <c r="D27" t="s">
        <v>175</v>
      </c>
      <c r="E27">
        <v>145538</v>
      </c>
      <c r="F27" s="23">
        <v>44224</v>
      </c>
      <c r="G27">
        <v>31120</v>
      </c>
      <c r="H27">
        <v>22003</v>
      </c>
      <c r="I27">
        <v>2885</v>
      </c>
      <c r="J27">
        <v>26</v>
      </c>
      <c r="K27">
        <v>2851</v>
      </c>
      <c r="L27">
        <v>16387</v>
      </c>
      <c r="O27" s="20" t="s">
        <v>794</v>
      </c>
      <c r="P27">
        <v>2993721</v>
      </c>
      <c r="Q27">
        <v>1347534</v>
      </c>
      <c r="R27">
        <v>0</v>
      </c>
      <c r="S27">
        <v>1167402</v>
      </c>
      <c r="T27">
        <v>678413</v>
      </c>
      <c r="U27">
        <v>0</v>
      </c>
      <c r="V27">
        <v>0</v>
      </c>
      <c r="X27" t="str">
        <f t="shared" si="0"/>
        <v>Manipur</v>
      </c>
      <c r="Y27">
        <f t="shared" si="1"/>
        <v>2993721</v>
      </c>
      <c r="Z27">
        <f t="shared" si="2"/>
        <v>1347534</v>
      </c>
      <c r="AA27">
        <f t="shared" si="3"/>
        <v>0</v>
      </c>
      <c r="AB27">
        <f t="shared" si="4"/>
        <v>1167402</v>
      </c>
      <c r="AC27">
        <f t="shared" si="5"/>
        <v>678413</v>
      </c>
      <c r="AD27">
        <f t="shared" si="6"/>
        <v>0</v>
      </c>
      <c r="AE27">
        <f t="shared" si="7"/>
        <v>0</v>
      </c>
      <c r="AG27" t="str">
        <f t="shared" si="8"/>
        <v>Manipur</v>
      </c>
      <c r="AH27">
        <f t="shared" si="9"/>
        <v>2993721</v>
      </c>
      <c r="AJ27" t="str">
        <f t="shared" si="10"/>
        <v>Manipur</v>
      </c>
      <c r="AK27">
        <f t="shared" si="11"/>
        <v>1347534</v>
      </c>
      <c r="AM27" t="str">
        <f t="shared" si="12"/>
        <v>Manipur</v>
      </c>
      <c r="AN27">
        <f t="shared" si="13"/>
        <v>0</v>
      </c>
      <c r="AP27" t="str">
        <f t="shared" si="14"/>
        <v>Manipur</v>
      </c>
      <c r="AQ27">
        <f t="shared" si="15"/>
        <v>1167402</v>
      </c>
      <c r="AS27" t="str">
        <f t="shared" si="16"/>
        <v>Manipur</v>
      </c>
      <c r="AT27">
        <f t="shared" si="17"/>
        <v>678413</v>
      </c>
      <c r="AV27" t="str">
        <f t="shared" si="18"/>
        <v>Manipur</v>
      </c>
      <c r="AW27">
        <f t="shared" si="19"/>
        <v>0</v>
      </c>
      <c r="AY27" t="str">
        <f t="shared" si="20"/>
        <v>Manipur</v>
      </c>
      <c r="AZ27">
        <f t="shared" si="21"/>
        <v>0</v>
      </c>
    </row>
    <row r="28" spans="1:52" x14ac:dyDescent="0.35">
      <c r="A28" t="s">
        <v>781</v>
      </c>
      <c r="B28" t="s">
        <v>781</v>
      </c>
      <c r="C28" t="s">
        <v>150</v>
      </c>
      <c r="D28" t="s">
        <v>150</v>
      </c>
      <c r="E28">
        <v>60000</v>
      </c>
      <c r="F28" s="23">
        <v>44224</v>
      </c>
      <c r="G28">
        <v>19259</v>
      </c>
      <c r="H28">
        <v>7826</v>
      </c>
      <c r="I28">
        <v>752</v>
      </c>
      <c r="J28">
        <v>2</v>
      </c>
      <c r="K28">
        <v>749</v>
      </c>
      <c r="L28">
        <v>10718</v>
      </c>
      <c r="O28" s="20" t="s">
        <v>795</v>
      </c>
      <c r="P28">
        <v>3364915</v>
      </c>
      <c r="Q28">
        <v>1690615</v>
      </c>
      <c r="R28">
        <v>83627</v>
      </c>
      <c r="S28">
        <v>1103273</v>
      </c>
      <c r="T28">
        <v>641816</v>
      </c>
      <c r="U28">
        <v>81746</v>
      </c>
      <c r="V28">
        <v>1450</v>
      </c>
      <c r="X28" t="str">
        <f t="shared" si="0"/>
        <v>Meghalaya</v>
      </c>
      <c r="Y28">
        <f t="shared" si="1"/>
        <v>3364915</v>
      </c>
      <c r="Z28">
        <f t="shared" si="2"/>
        <v>1690615</v>
      </c>
      <c r="AA28">
        <f t="shared" si="3"/>
        <v>83627</v>
      </c>
      <c r="AB28">
        <f t="shared" si="4"/>
        <v>1103273</v>
      </c>
      <c r="AC28">
        <f t="shared" si="5"/>
        <v>641816</v>
      </c>
      <c r="AD28">
        <f t="shared" si="6"/>
        <v>81746</v>
      </c>
      <c r="AE28">
        <f t="shared" si="7"/>
        <v>1450</v>
      </c>
      <c r="AG28" t="str">
        <f t="shared" si="8"/>
        <v>Meghalaya</v>
      </c>
      <c r="AH28">
        <f t="shared" si="9"/>
        <v>3364915</v>
      </c>
      <c r="AJ28" t="str">
        <f t="shared" si="10"/>
        <v>Meghalaya</v>
      </c>
      <c r="AK28">
        <f t="shared" si="11"/>
        <v>1690615</v>
      </c>
      <c r="AM28" t="str">
        <f t="shared" si="12"/>
        <v>Meghalaya</v>
      </c>
      <c r="AN28">
        <f t="shared" si="13"/>
        <v>83627</v>
      </c>
      <c r="AP28" t="str">
        <f t="shared" si="14"/>
        <v>Meghalaya</v>
      </c>
      <c r="AQ28">
        <f t="shared" si="15"/>
        <v>1103273</v>
      </c>
      <c r="AS28" t="str">
        <f t="shared" si="16"/>
        <v>Meghalaya</v>
      </c>
      <c r="AT28">
        <f t="shared" si="17"/>
        <v>641816</v>
      </c>
      <c r="AV28" t="str">
        <f t="shared" si="18"/>
        <v>Meghalaya</v>
      </c>
      <c r="AW28">
        <f t="shared" si="19"/>
        <v>81746</v>
      </c>
      <c r="AY28" t="str">
        <f t="shared" si="20"/>
        <v>Meghalaya</v>
      </c>
      <c r="AZ28">
        <f t="shared" si="21"/>
        <v>1450</v>
      </c>
    </row>
    <row r="29" spans="1:52" x14ac:dyDescent="0.35">
      <c r="A29" t="s">
        <v>781</v>
      </c>
      <c r="B29" t="s">
        <v>781</v>
      </c>
      <c r="C29" t="s">
        <v>163</v>
      </c>
      <c r="D29" t="s">
        <v>163</v>
      </c>
      <c r="E29">
        <v>53986</v>
      </c>
      <c r="F29" s="23">
        <v>44224</v>
      </c>
      <c r="G29">
        <v>32639</v>
      </c>
      <c r="H29">
        <v>22089</v>
      </c>
      <c r="I29">
        <v>2426</v>
      </c>
      <c r="J29">
        <v>11</v>
      </c>
      <c r="K29">
        <v>2397</v>
      </c>
      <c r="L29">
        <v>13382</v>
      </c>
      <c r="O29" s="20" t="s">
        <v>796</v>
      </c>
      <c r="P29">
        <v>1091014</v>
      </c>
      <c r="Q29">
        <v>594159</v>
      </c>
      <c r="R29">
        <v>119135</v>
      </c>
      <c r="S29">
        <v>711595</v>
      </c>
      <c r="T29">
        <v>512017</v>
      </c>
      <c r="U29">
        <v>112647</v>
      </c>
      <c r="V29">
        <v>427</v>
      </c>
      <c r="X29" t="str">
        <f t="shared" si="0"/>
        <v>Mizoram</v>
      </c>
      <c r="Y29">
        <f t="shared" si="1"/>
        <v>1091014</v>
      </c>
      <c r="Z29">
        <f t="shared" si="2"/>
        <v>594159</v>
      </c>
      <c r="AA29">
        <f t="shared" si="3"/>
        <v>119135</v>
      </c>
      <c r="AB29">
        <f t="shared" si="4"/>
        <v>711595</v>
      </c>
      <c r="AC29">
        <f t="shared" si="5"/>
        <v>512017</v>
      </c>
      <c r="AD29">
        <f t="shared" si="6"/>
        <v>112647</v>
      </c>
      <c r="AE29">
        <f t="shared" si="7"/>
        <v>427</v>
      </c>
      <c r="AG29" t="str">
        <f t="shared" si="8"/>
        <v>Mizoram</v>
      </c>
      <c r="AH29">
        <f t="shared" si="9"/>
        <v>1091014</v>
      </c>
      <c r="AJ29" t="str">
        <f t="shared" si="10"/>
        <v>Mizoram</v>
      </c>
      <c r="AK29">
        <f t="shared" si="11"/>
        <v>594159</v>
      </c>
      <c r="AM29" t="str">
        <f t="shared" si="12"/>
        <v>Mizoram</v>
      </c>
      <c r="AN29">
        <f t="shared" si="13"/>
        <v>119135</v>
      </c>
      <c r="AP29" t="str">
        <f t="shared" si="14"/>
        <v>Mizoram</v>
      </c>
      <c r="AQ29">
        <f t="shared" si="15"/>
        <v>711595</v>
      </c>
      <c r="AS29" t="str">
        <f t="shared" si="16"/>
        <v>Mizoram</v>
      </c>
      <c r="AT29">
        <f t="shared" si="17"/>
        <v>512017</v>
      </c>
      <c r="AV29" t="str">
        <f t="shared" si="18"/>
        <v>Mizoram</v>
      </c>
      <c r="AW29">
        <f t="shared" si="19"/>
        <v>112647</v>
      </c>
      <c r="AY29" t="str">
        <f t="shared" si="20"/>
        <v>Mizoram</v>
      </c>
      <c r="AZ29">
        <f t="shared" si="21"/>
        <v>427</v>
      </c>
    </row>
    <row r="30" spans="1:52" x14ac:dyDescent="0.35">
      <c r="A30" t="s">
        <v>781</v>
      </c>
      <c r="B30" t="s">
        <v>781</v>
      </c>
      <c r="C30" t="s">
        <v>140</v>
      </c>
      <c r="D30" t="s">
        <v>140</v>
      </c>
      <c r="E30">
        <v>80597</v>
      </c>
      <c r="F30" s="23">
        <v>44224</v>
      </c>
      <c r="G30">
        <v>16565</v>
      </c>
      <c r="H30">
        <v>9990</v>
      </c>
      <c r="I30">
        <v>738</v>
      </c>
      <c r="J30">
        <v>8</v>
      </c>
      <c r="K30">
        <v>730</v>
      </c>
      <c r="L30">
        <v>7439</v>
      </c>
      <c r="O30" s="20" t="s">
        <v>797</v>
      </c>
      <c r="P30">
        <v>2275875</v>
      </c>
      <c r="Q30">
        <v>132277</v>
      </c>
      <c r="R30">
        <v>31842</v>
      </c>
      <c r="S30">
        <v>709551</v>
      </c>
      <c r="T30">
        <v>490651</v>
      </c>
      <c r="U30">
        <v>29904</v>
      </c>
      <c r="V30">
        <v>685</v>
      </c>
      <c r="X30" t="str">
        <f t="shared" si="0"/>
        <v>Nagaland</v>
      </c>
      <c r="Y30">
        <f t="shared" si="1"/>
        <v>2275875</v>
      </c>
      <c r="Z30">
        <f t="shared" si="2"/>
        <v>132277</v>
      </c>
      <c r="AA30">
        <f t="shared" si="3"/>
        <v>31842</v>
      </c>
      <c r="AB30">
        <f t="shared" si="4"/>
        <v>709551</v>
      </c>
      <c r="AC30">
        <f t="shared" si="5"/>
        <v>490651</v>
      </c>
      <c r="AD30">
        <f t="shared" si="6"/>
        <v>29904</v>
      </c>
      <c r="AE30">
        <f t="shared" si="7"/>
        <v>685</v>
      </c>
      <c r="AG30" t="str">
        <f t="shared" si="8"/>
        <v>Nagaland</v>
      </c>
      <c r="AH30">
        <f t="shared" si="9"/>
        <v>2275875</v>
      </c>
      <c r="AJ30" t="str">
        <f t="shared" si="10"/>
        <v>Nagaland</v>
      </c>
      <c r="AK30">
        <f t="shared" si="11"/>
        <v>132277</v>
      </c>
      <c r="AM30" t="str">
        <f t="shared" si="12"/>
        <v>Nagaland</v>
      </c>
      <c r="AN30">
        <f t="shared" si="13"/>
        <v>31842</v>
      </c>
      <c r="AP30" t="str">
        <f t="shared" si="14"/>
        <v>Nagaland</v>
      </c>
      <c r="AQ30">
        <f t="shared" si="15"/>
        <v>709551</v>
      </c>
      <c r="AS30" t="str">
        <f t="shared" si="16"/>
        <v>Nagaland</v>
      </c>
      <c r="AT30">
        <f t="shared" si="17"/>
        <v>490651</v>
      </c>
      <c r="AV30" t="str">
        <f t="shared" si="18"/>
        <v>Nagaland</v>
      </c>
      <c r="AW30">
        <f t="shared" si="19"/>
        <v>29904</v>
      </c>
      <c r="AY30" t="str">
        <f t="shared" si="20"/>
        <v>Nagaland</v>
      </c>
      <c r="AZ30">
        <f t="shared" si="21"/>
        <v>685</v>
      </c>
    </row>
    <row r="31" spans="1:52" x14ac:dyDescent="0.35">
      <c r="A31" t="s">
        <v>781</v>
      </c>
      <c r="B31" t="s">
        <v>781</v>
      </c>
      <c r="C31" t="s">
        <v>151</v>
      </c>
      <c r="D31" t="s">
        <v>151</v>
      </c>
      <c r="E31">
        <v>82839</v>
      </c>
      <c r="F31" s="23">
        <v>44224</v>
      </c>
      <c r="G31">
        <v>26916</v>
      </c>
      <c r="H31">
        <v>18827</v>
      </c>
      <c r="I31">
        <v>3036</v>
      </c>
      <c r="J31">
        <v>15</v>
      </c>
      <c r="K31">
        <v>3015</v>
      </c>
      <c r="L31">
        <v>12082</v>
      </c>
      <c r="O31" s="20" t="s">
        <v>811</v>
      </c>
      <c r="P31">
        <v>40121083</v>
      </c>
      <c r="Q31">
        <v>6368071</v>
      </c>
      <c r="R31">
        <v>965674</v>
      </c>
      <c r="S31">
        <v>24647541</v>
      </c>
      <c r="T31">
        <v>11176259</v>
      </c>
      <c r="U31">
        <v>954099</v>
      </c>
      <c r="V31">
        <v>8214</v>
      </c>
      <c r="X31" t="str">
        <f t="shared" si="0"/>
        <v>Odisha</v>
      </c>
      <c r="Y31">
        <f t="shared" si="1"/>
        <v>40121083</v>
      </c>
      <c r="Z31">
        <f t="shared" si="2"/>
        <v>6368071</v>
      </c>
      <c r="AA31">
        <f t="shared" si="3"/>
        <v>965674</v>
      </c>
      <c r="AB31">
        <f t="shared" si="4"/>
        <v>24647541</v>
      </c>
      <c r="AC31">
        <f t="shared" si="5"/>
        <v>11176259</v>
      </c>
      <c r="AD31">
        <f t="shared" si="6"/>
        <v>954099</v>
      </c>
      <c r="AE31">
        <f t="shared" si="7"/>
        <v>8214</v>
      </c>
      <c r="AG31" t="str">
        <f t="shared" si="8"/>
        <v>Odisha</v>
      </c>
      <c r="AH31">
        <f t="shared" si="9"/>
        <v>40121083</v>
      </c>
      <c r="AJ31" t="str">
        <f t="shared" si="10"/>
        <v>Odisha</v>
      </c>
      <c r="AK31">
        <f t="shared" si="11"/>
        <v>6368071</v>
      </c>
      <c r="AM31" t="str">
        <f t="shared" si="12"/>
        <v>Odisha</v>
      </c>
      <c r="AN31">
        <f t="shared" si="13"/>
        <v>965674</v>
      </c>
      <c r="AP31" t="str">
        <f t="shared" si="14"/>
        <v>Odisha</v>
      </c>
      <c r="AQ31">
        <f t="shared" si="15"/>
        <v>24647541</v>
      </c>
      <c r="AS31" t="str">
        <f t="shared" si="16"/>
        <v>Odisha</v>
      </c>
      <c r="AT31">
        <f t="shared" si="17"/>
        <v>11176259</v>
      </c>
      <c r="AV31" t="str">
        <f t="shared" si="18"/>
        <v>Odisha</v>
      </c>
      <c r="AW31">
        <f t="shared" si="19"/>
        <v>954099</v>
      </c>
      <c r="AY31" t="str">
        <f t="shared" si="20"/>
        <v>Odisha</v>
      </c>
      <c r="AZ31">
        <f t="shared" si="21"/>
        <v>8214</v>
      </c>
    </row>
    <row r="32" spans="1:52" x14ac:dyDescent="0.35">
      <c r="A32" t="s">
        <v>781</v>
      </c>
      <c r="B32" t="s">
        <v>781</v>
      </c>
      <c r="C32" t="s">
        <v>186</v>
      </c>
      <c r="D32" t="s">
        <v>186</v>
      </c>
      <c r="E32">
        <v>95950</v>
      </c>
      <c r="F32" s="23">
        <v>44224</v>
      </c>
      <c r="G32">
        <v>63539</v>
      </c>
      <c r="H32">
        <v>47104</v>
      </c>
      <c r="I32">
        <v>2124</v>
      </c>
      <c r="J32">
        <v>17</v>
      </c>
      <c r="K32">
        <v>2102</v>
      </c>
      <c r="L32">
        <v>21049</v>
      </c>
      <c r="O32" s="20" t="s">
        <v>612</v>
      </c>
      <c r="P32">
        <v>1192327</v>
      </c>
      <c r="Q32">
        <v>601815</v>
      </c>
      <c r="R32">
        <v>121240</v>
      </c>
      <c r="S32">
        <v>703878</v>
      </c>
      <c r="T32">
        <v>388898</v>
      </c>
      <c r="U32">
        <v>119065</v>
      </c>
      <c r="V32">
        <v>1750</v>
      </c>
      <c r="X32" t="str">
        <f t="shared" si="0"/>
        <v>Puducherry</v>
      </c>
      <c r="Y32">
        <f t="shared" si="1"/>
        <v>1192327</v>
      </c>
      <c r="Z32">
        <f t="shared" si="2"/>
        <v>601815</v>
      </c>
      <c r="AA32">
        <f t="shared" si="3"/>
        <v>121240</v>
      </c>
      <c r="AB32">
        <f t="shared" si="4"/>
        <v>703878</v>
      </c>
      <c r="AC32">
        <f t="shared" si="5"/>
        <v>388898</v>
      </c>
      <c r="AD32">
        <f t="shared" si="6"/>
        <v>119065</v>
      </c>
      <c r="AE32">
        <f t="shared" si="7"/>
        <v>1750</v>
      </c>
      <c r="AG32" t="str">
        <f t="shared" si="8"/>
        <v>Puducherry</v>
      </c>
      <c r="AH32">
        <f t="shared" si="9"/>
        <v>1192327</v>
      </c>
      <c r="AJ32" t="str">
        <f t="shared" si="10"/>
        <v>Puducherry</v>
      </c>
      <c r="AK32">
        <f t="shared" si="11"/>
        <v>601815</v>
      </c>
      <c r="AM32" t="str">
        <f t="shared" si="12"/>
        <v>Puducherry</v>
      </c>
      <c r="AN32">
        <f t="shared" si="13"/>
        <v>121240</v>
      </c>
      <c r="AP32" t="str">
        <f t="shared" si="14"/>
        <v>Puducherry</v>
      </c>
      <c r="AQ32">
        <f t="shared" si="15"/>
        <v>703878</v>
      </c>
      <c r="AS32" t="str">
        <f t="shared" si="16"/>
        <v>Puducherry</v>
      </c>
      <c r="AT32">
        <f t="shared" si="17"/>
        <v>388898</v>
      </c>
      <c r="AV32" t="str">
        <f t="shared" si="18"/>
        <v>Puducherry</v>
      </c>
      <c r="AW32">
        <f t="shared" si="19"/>
        <v>119065</v>
      </c>
      <c r="AY32" t="str">
        <f t="shared" si="20"/>
        <v>Puducherry</v>
      </c>
      <c r="AZ32">
        <f t="shared" si="21"/>
        <v>1750</v>
      </c>
    </row>
    <row r="33" spans="1:52" x14ac:dyDescent="0.35">
      <c r="A33" t="s">
        <v>781</v>
      </c>
      <c r="B33" t="s">
        <v>781</v>
      </c>
      <c r="C33" t="s">
        <v>113</v>
      </c>
      <c r="D33" t="s">
        <v>113</v>
      </c>
      <c r="E33">
        <v>6790</v>
      </c>
      <c r="F33" s="23">
        <v>44224</v>
      </c>
      <c r="G33">
        <v>8004</v>
      </c>
      <c r="H33">
        <v>4998</v>
      </c>
      <c r="I33">
        <v>453</v>
      </c>
      <c r="J33">
        <v>0</v>
      </c>
      <c r="K33">
        <v>453</v>
      </c>
      <c r="L33">
        <v>3553</v>
      </c>
      <c r="O33" s="20" t="s">
        <v>798</v>
      </c>
      <c r="P33">
        <v>30510873</v>
      </c>
      <c r="Q33">
        <v>3239672</v>
      </c>
      <c r="R33">
        <v>602401</v>
      </c>
      <c r="S33">
        <v>15942523</v>
      </c>
      <c r="T33">
        <v>6238789</v>
      </c>
      <c r="U33">
        <v>585591</v>
      </c>
      <c r="V33">
        <v>16559</v>
      </c>
      <c r="X33" t="str">
        <f t="shared" si="0"/>
        <v>Punjab</v>
      </c>
      <c r="Y33">
        <f t="shared" si="1"/>
        <v>30510873</v>
      </c>
      <c r="Z33">
        <f t="shared" si="2"/>
        <v>3239672</v>
      </c>
      <c r="AA33">
        <f t="shared" si="3"/>
        <v>602401</v>
      </c>
      <c r="AB33">
        <f t="shared" si="4"/>
        <v>15942523</v>
      </c>
      <c r="AC33">
        <f t="shared" si="5"/>
        <v>6238789</v>
      </c>
      <c r="AD33">
        <f t="shared" si="6"/>
        <v>585591</v>
      </c>
      <c r="AE33">
        <f t="shared" si="7"/>
        <v>16559</v>
      </c>
      <c r="AG33" t="str">
        <f t="shared" si="8"/>
        <v>Punjab</v>
      </c>
      <c r="AH33">
        <f t="shared" si="9"/>
        <v>30510873</v>
      </c>
      <c r="AJ33" t="str">
        <f t="shared" si="10"/>
        <v>Punjab</v>
      </c>
      <c r="AK33">
        <f t="shared" si="11"/>
        <v>3239672</v>
      </c>
      <c r="AM33" t="str">
        <f t="shared" si="12"/>
        <v>Punjab</v>
      </c>
      <c r="AN33">
        <f t="shared" si="13"/>
        <v>602401</v>
      </c>
      <c r="AP33" t="str">
        <f t="shared" si="14"/>
        <v>Punjab</v>
      </c>
      <c r="AQ33">
        <f t="shared" si="15"/>
        <v>15942523</v>
      </c>
      <c r="AS33" t="str">
        <f t="shared" si="16"/>
        <v>Punjab</v>
      </c>
      <c r="AT33">
        <f t="shared" si="17"/>
        <v>6238789</v>
      </c>
      <c r="AV33" t="str">
        <f t="shared" si="18"/>
        <v>Punjab</v>
      </c>
      <c r="AW33">
        <f t="shared" si="19"/>
        <v>585591</v>
      </c>
      <c r="AY33" t="str">
        <f t="shared" si="20"/>
        <v>Punjab</v>
      </c>
      <c r="AZ33">
        <f t="shared" si="21"/>
        <v>16559</v>
      </c>
    </row>
    <row r="34" spans="1:52" x14ac:dyDescent="0.35">
      <c r="A34" t="s">
        <v>781</v>
      </c>
      <c r="B34" t="s">
        <v>781</v>
      </c>
      <c r="C34" t="s">
        <v>241</v>
      </c>
      <c r="D34" t="s">
        <v>241</v>
      </c>
      <c r="E34">
        <v>176385</v>
      </c>
      <c r="F34" s="23">
        <v>44224</v>
      </c>
      <c r="G34">
        <v>141168</v>
      </c>
      <c r="H34">
        <v>100258</v>
      </c>
      <c r="I34">
        <v>18316</v>
      </c>
      <c r="J34">
        <v>98</v>
      </c>
      <c r="K34">
        <v>18212</v>
      </c>
      <c r="L34">
        <v>51118</v>
      </c>
      <c r="O34" s="20" t="s">
        <v>799</v>
      </c>
      <c r="P34">
        <v>69579056</v>
      </c>
      <c r="Q34">
        <v>6349659</v>
      </c>
      <c r="R34">
        <v>990684</v>
      </c>
      <c r="S34">
        <v>42975649</v>
      </c>
      <c r="T34">
        <v>20132113</v>
      </c>
      <c r="U34">
        <v>981526</v>
      </c>
      <c r="V34">
        <v>9024</v>
      </c>
      <c r="X34" t="str">
        <f t="shared" si="0"/>
        <v>Rajasthan</v>
      </c>
      <c r="Y34">
        <f t="shared" si="1"/>
        <v>69579056</v>
      </c>
      <c r="Z34">
        <f t="shared" si="2"/>
        <v>6349659</v>
      </c>
      <c r="AA34">
        <f t="shared" si="3"/>
        <v>990684</v>
      </c>
      <c r="AB34">
        <f t="shared" si="4"/>
        <v>42975649</v>
      </c>
      <c r="AC34">
        <f t="shared" si="5"/>
        <v>20132113</v>
      </c>
      <c r="AD34">
        <f t="shared" si="6"/>
        <v>981526</v>
      </c>
      <c r="AE34">
        <f t="shared" si="7"/>
        <v>9024</v>
      </c>
      <c r="AG34" t="str">
        <f t="shared" si="8"/>
        <v>Rajasthan</v>
      </c>
      <c r="AH34">
        <f t="shared" si="9"/>
        <v>69579056</v>
      </c>
      <c r="AJ34" t="str">
        <f t="shared" si="10"/>
        <v>Rajasthan</v>
      </c>
      <c r="AK34">
        <f t="shared" si="11"/>
        <v>6349659</v>
      </c>
      <c r="AM34" t="str">
        <f t="shared" si="12"/>
        <v>Rajasthan</v>
      </c>
      <c r="AN34">
        <f t="shared" si="13"/>
        <v>990684</v>
      </c>
      <c r="AP34" t="str">
        <f t="shared" si="14"/>
        <v>Rajasthan</v>
      </c>
      <c r="AQ34">
        <f t="shared" si="15"/>
        <v>42975649</v>
      </c>
      <c r="AS34" t="str">
        <f t="shared" si="16"/>
        <v>Rajasthan</v>
      </c>
      <c r="AT34">
        <f t="shared" si="17"/>
        <v>20132113</v>
      </c>
      <c r="AV34" t="str">
        <f t="shared" si="18"/>
        <v>Rajasthan</v>
      </c>
      <c r="AW34">
        <f t="shared" si="19"/>
        <v>981526</v>
      </c>
      <c r="AY34" t="str">
        <f t="shared" si="20"/>
        <v>Rajasthan</v>
      </c>
      <c r="AZ34">
        <f t="shared" si="21"/>
        <v>9024</v>
      </c>
    </row>
    <row r="35" spans="1:52" x14ac:dyDescent="0.35">
      <c r="A35" t="s">
        <v>781</v>
      </c>
      <c r="B35" t="s">
        <v>781</v>
      </c>
      <c r="C35" t="s">
        <v>101</v>
      </c>
      <c r="D35" t="s">
        <v>101</v>
      </c>
      <c r="E35">
        <v>13310</v>
      </c>
      <c r="F35" s="23">
        <v>44224</v>
      </c>
      <c r="G35">
        <v>6910</v>
      </c>
      <c r="H35">
        <v>5663</v>
      </c>
      <c r="I35">
        <v>262</v>
      </c>
      <c r="J35">
        <v>0</v>
      </c>
      <c r="K35">
        <v>261</v>
      </c>
      <c r="L35">
        <v>2300</v>
      </c>
      <c r="O35" s="20" t="s">
        <v>800</v>
      </c>
      <c r="P35">
        <v>607688</v>
      </c>
      <c r="Q35">
        <v>297765</v>
      </c>
      <c r="R35">
        <v>0</v>
      </c>
      <c r="S35">
        <v>521763</v>
      </c>
      <c r="T35">
        <v>451509</v>
      </c>
      <c r="U35">
        <v>0</v>
      </c>
      <c r="V35">
        <v>0</v>
      </c>
      <c r="X35" t="str">
        <f t="shared" si="0"/>
        <v>Sikkim</v>
      </c>
      <c r="Y35">
        <f t="shared" si="1"/>
        <v>607688</v>
      </c>
      <c r="Z35">
        <f t="shared" si="2"/>
        <v>297765</v>
      </c>
      <c r="AA35">
        <f t="shared" si="3"/>
        <v>0</v>
      </c>
      <c r="AB35">
        <f t="shared" si="4"/>
        <v>521763</v>
      </c>
      <c r="AC35">
        <f t="shared" si="5"/>
        <v>451509</v>
      </c>
      <c r="AD35">
        <f t="shared" si="6"/>
        <v>0</v>
      </c>
      <c r="AE35">
        <f t="shared" si="7"/>
        <v>0</v>
      </c>
      <c r="AG35" t="str">
        <f t="shared" si="8"/>
        <v>Sikkim</v>
      </c>
      <c r="AH35">
        <f t="shared" si="9"/>
        <v>607688</v>
      </c>
      <c r="AJ35" t="str">
        <f t="shared" si="10"/>
        <v>Sikkim</v>
      </c>
      <c r="AK35">
        <f t="shared" si="11"/>
        <v>297765</v>
      </c>
      <c r="AM35" t="str">
        <f t="shared" si="12"/>
        <v>Sikkim</v>
      </c>
      <c r="AN35">
        <f t="shared" si="13"/>
        <v>0</v>
      </c>
      <c r="AP35" t="str">
        <f t="shared" si="14"/>
        <v>Sikkim</v>
      </c>
      <c r="AQ35">
        <f t="shared" si="15"/>
        <v>521763</v>
      </c>
      <c r="AS35" t="str">
        <f t="shared" si="16"/>
        <v>Sikkim</v>
      </c>
      <c r="AT35">
        <f t="shared" si="17"/>
        <v>451509</v>
      </c>
      <c r="AV35" t="str">
        <f t="shared" si="18"/>
        <v>Sikkim</v>
      </c>
      <c r="AW35">
        <f t="shared" si="19"/>
        <v>0</v>
      </c>
      <c r="AY35" t="str">
        <f t="shared" si="20"/>
        <v>Sikkim</v>
      </c>
      <c r="AZ35">
        <f t="shared" si="21"/>
        <v>0</v>
      </c>
    </row>
    <row r="36" spans="1:52" x14ac:dyDescent="0.35">
      <c r="A36" t="s">
        <v>781</v>
      </c>
      <c r="B36" t="s">
        <v>781</v>
      </c>
      <c r="C36" t="s">
        <v>121</v>
      </c>
      <c r="D36" t="s">
        <v>121</v>
      </c>
      <c r="E36">
        <v>31920</v>
      </c>
      <c r="F36" s="23">
        <v>44224</v>
      </c>
      <c r="G36">
        <v>14408</v>
      </c>
      <c r="H36">
        <v>9068</v>
      </c>
      <c r="I36">
        <v>411</v>
      </c>
      <c r="J36">
        <v>3</v>
      </c>
      <c r="K36">
        <v>408</v>
      </c>
      <c r="L36">
        <v>4475</v>
      </c>
      <c r="O36" s="20" t="s">
        <v>801</v>
      </c>
      <c r="P36">
        <v>76448848</v>
      </c>
      <c r="Q36">
        <v>6205485</v>
      </c>
      <c r="R36">
        <v>2700082</v>
      </c>
      <c r="S36">
        <v>41277027</v>
      </c>
      <c r="T36">
        <v>17618141</v>
      </c>
      <c r="U36">
        <v>2652480</v>
      </c>
      <c r="V36">
        <v>36114</v>
      </c>
      <c r="X36" t="str">
        <f t="shared" si="0"/>
        <v>Tamil Nadu</v>
      </c>
      <c r="Y36">
        <f t="shared" si="1"/>
        <v>76448848</v>
      </c>
      <c r="Z36">
        <f t="shared" si="2"/>
        <v>6205485</v>
      </c>
      <c r="AA36">
        <f t="shared" si="3"/>
        <v>2700082</v>
      </c>
      <c r="AB36">
        <f t="shared" si="4"/>
        <v>41277027</v>
      </c>
      <c r="AC36">
        <f t="shared" si="5"/>
        <v>17618141</v>
      </c>
      <c r="AD36">
        <f t="shared" si="6"/>
        <v>2652480</v>
      </c>
      <c r="AE36">
        <f t="shared" si="7"/>
        <v>36114</v>
      </c>
      <c r="AG36" t="str">
        <f t="shared" si="8"/>
        <v>Tamil Nadu</v>
      </c>
      <c r="AH36">
        <f t="shared" si="9"/>
        <v>76448848</v>
      </c>
      <c r="AJ36" t="str">
        <f t="shared" si="10"/>
        <v>Tamil Nadu</v>
      </c>
      <c r="AK36">
        <f t="shared" si="11"/>
        <v>6205485</v>
      </c>
      <c r="AM36" t="str">
        <f t="shared" si="12"/>
        <v>Tamil Nadu</v>
      </c>
      <c r="AN36">
        <f t="shared" si="13"/>
        <v>2700082</v>
      </c>
      <c r="AP36" t="str">
        <f t="shared" si="14"/>
        <v>Tamil Nadu</v>
      </c>
      <c r="AQ36">
        <f t="shared" si="15"/>
        <v>41277027</v>
      </c>
      <c r="AS36" t="str">
        <f t="shared" si="16"/>
        <v>Tamil Nadu</v>
      </c>
      <c r="AT36">
        <f t="shared" si="17"/>
        <v>17618141</v>
      </c>
      <c r="AV36" t="str">
        <f t="shared" si="18"/>
        <v>Tamil Nadu</v>
      </c>
      <c r="AW36">
        <f t="shared" si="19"/>
        <v>2652480</v>
      </c>
      <c r="AY36" t="str">
        <f t="shared" si="20"/>
        <v>Tamil Nadu</v>
      </c>
      <c r="AZ36">
        <f t="shared" si="21"/>
        <v>36114</v>
      </c>
    </row>
    <row r="37" spans="1:52" x14ac:dyDescent="0.35">
      <c r="A37" t="s">
        <v>781</v>
      </c>
      <c r="B37" t="s">
        <v>781</v>
      </c>
      <c r="C37" t="s">
        <v>171</v>
      </c>
      <c r="D37" t="s">
        <v>171</v>
      </c>
      <c r="E37">
        <v>49950</v>
      </c>
      <c r="F37" s="23">
        <v>44224</v>
      </c>
      <c r="G37">
        <v>29553</v>
      </c>
      <c r="H37">
        <v>23287</v>
      </c>
      <c r="I37">
        <v>2577</v>
      </c>
      <c r="J37">
        <v>20</v>
      </c>
      <c r="K37">
        <v>2533</v>
      </c>
      <c r="L37">
        <v>15512</v>
      </c>
      <c r="O37" s="20" t="s">
        <v>809</v>
      </c>
      <c r="P37">
        <v>35095069</v>
      </c>
      <c r="Q37">
        <v>17196566</v>
      </c>
      <c r="R37">
        <v>0</v>
      </c>
      <c r="S37">
        <v>22014941</v>
      </c>
      <c r="T37">
        <v>9621241</v>
      </c>
      <c r="U37">
        <v>0</v>
      </c>
      <c r="V37">
        <v>0</v>
      </c>
      <c r="X37" t="str">
        <f t="shared" si="0"/>
        <v>Telangana</v>
      </c>
      <c r="Y37">
        <f t="shared" si="1"/>
        <v>35095069</v>
      </c>
      <c r="Z37">
        <f t="shared" si="2"/>
        <v>17196566</v>
      </c>
      <c r="AA37">
        <f t="shared" si="3"/>
        <v>0</v>
      </c>
      <c r="AB37">
        <f t="shared" si="4"/>
        <v>22014941</v>
      </c>
      <c r="AC37">
        <f t="shared" si="5"/>
        <v>9621241</v>
      </c>
      <c r="AD37">
        <f t="shared" si="6"/>
        <v>0</v>
      </c>
      <c r="AE37">
        <f t="shared" si="7"/>
        <v>0</v>
      </c>
      <c r="AG37" t="str">
        <f t="shared" si="8"/>
        <v>Telangana</v>
      </c>
      <c r="AH37">
        <f t="shared" si="9"/>
        <v>35095069</v>
      </c>
      <c r="AJ37" t="str">
        <f t="shared" si="10"/>
        <v>Telangana</v>
      </c>
      <c r="AK37">
        <f t="shared" si="11"/>
        <v>17196566</v>
      </c>
      <c r="AM37" t="str">
        <f t="shared" si="12"/>
        <v>Telangana</v>
      </c>
      <c r="AN37">
        <f t="shared" si="13"/>
        <v>0</v>
      </c>
      <c r="AP37" t="str">
        <f t="shared" si="14"/>
        <v>Telangana</v>
      </c>
      <c r="AQ37">
        <f t="shared" si="15"/>
        <v>22014941</v>
      </c>
      <c r="AS37" t="str">
        <f t="shared" si="16"/>
        <v>Telangana</v>
      </c>
      <c r="AT37">
        <f t="shared" si="17"/>
        <v>9621241</v>
      </c>
      <c r="AV37" t="str">
        <f t="shared" si="18"/>
        <v>Telangana</v>
      </c>
      <c r="AW37">
        <f t="shared" si="19"/>
        <v>0</v>
      </c>
      <c r="AY37" t="str">
        <f t="shared" si="20"/>
        <v>Telangana</v>
      </c>
      <c r="AZ37">
        <f t="shared" si="21"/>
        <v>0</v>
      </c>
    </row>
    <row r="38" spans="1:52" x14ac:dyDescent="0.35">
      <c r="A38" t="s">
        <v>781</v>
      </c>
      <c r="B38" t="s">
        <v>781</v>
      </c>
      <c r="C38" t="s">
        <v>173</v>
      </c>
      <c r="D38" t="s">
        <v>173</v>
      </c>
      <c r="E38">
        <v>111997</v>
      </c>
      <c r="F38" s="23">
        <v>44224</v>
      </c>
      <c r="G38">
        <v>31565</v>
      </c>
      <c r="H38">
        <v>21200</v>
      </c>
      <c r="I38">
        <v>1109</v>
      </c>
      <c r="J38">
        <v>5</v>
      </c>
      <c r="K38">
        <v>1102</v>
      </c>
      <c r="L38">
        <v>15211</v>
      </c>
      <c r="O38" s="20" t="s">
        <v>802</v>
      </c>
      <c r="P38">
        <v>3671032</v>
      </c>
      <c r="Q38">
        <v>650194</v>
      </c>
      <c r="R38">
        <v>84468</v>
      </c>
      <c r="S38">
        <v>2508476</v>
      </c>
      <c r="T38">
        <v>1620981</v>
      </c>
      <c r="U38">
        <v>83466</v>
      </c>
      <c r="V38">
        <v>813</v>
      </c>
      <c r="X38" t="str">
        <f t="shared" si="0"/>
        <v>Tripura</v>
      </c>
      <c r="Y38">
        <f t="shared" si="1"/>
        <v>3671032</v>
      </c>
      <c r="Z38">
        <f t="shared" si="2"/>
        <v>650194</v>
      </c>
      <c r="AA38">
        <f t="shared" si="3"/>
        <v>84468</v>
      </c>
      <c r="AB38">
        <f t="shared" si="4"/>
        <v>2508476</v>
      </c>
      <c r="AC38">
        <f t="shared" si="5"/>
        <v>1620981</v>
      </c>
      <c r="AD38">
        <f t="shared" si="6"/>
        <v>83466</v>
      </c>
      <c r="AE38">
        <f t="shared" si="7"/>
        <v>813</v>
      </c>
      <c r="AG38" t="str">
        <f t="shared" si="8"/>
        <v>Tripura</v>
      </c>
      <c r="AH38">
        <f t="shared" si="9"/>
        <v>3671032</v>
      </c>
      <c r="AJ38" t="str">
        <f t="shared" si="10"/>
        <v>Tripura</v>
      </c>
      <c r="AK38">
        <f t="shared" si="11"/>
        <v>650194</v>
      </c>
      <c r="AM38" t="str">
        <f t="shared" si="12"/>
        <v>Tripura</v>
      </c>
      <c r="AN38">
        <f t="shared" si="13"/>
        <v>84468</v>
      </c>
      <c r="AP38" t="str">
        <f t="shared" si="14"/>
        <v>Tripura</v>
      </c>
      <c r="AQ38">
        <f t="shared" si="15"/>
        <v>2508476</v>
      </c>
      <c r="AS38" t="str">
        <f t="shared" si="16"/>
        <v>Tripura</v>
      </c>
      <c r="AT38">
        <f t="shared" si="17"/>
        <v>1620981</v>
      </c>
      <c r="AV38" t="str">
        <f t="shared" si="18"/>
        <v>Tripura</v>
      </c>
      <c r="AW38">
        <f t="shared" si="19"/>
        <v>83466</v>
      </c>
      <c r="AY38" t="str">
        <f t="shared" si="20"/>
        <v>Tripura</v>
      </c>
      <c r="AZ38">
        <f t="shared" si="21"/>
        <v>813</v>
      </c>
    </row>
    <row r="39" spans="1:52" x14ac:dyDescent="0.35">
      <c r="A39" t="s">
        <v>781</v>
      </c>
      <c r="B39" t="s">
        <v>781</v>
      </c>
      <c r="C39" t="s">
        <v>96</v>
      </c>
      <c r="D39" t="s">
        <v>96</v>
      </c>
      <c r="E39">
        <v>7948</v>
      </c>
      <c r="F39" s="23">
        <v>44224</v>
      </c>
      <c r="G39">
        <v>4156</v>
      </c>
      <c r="H39">
        <v>2603</v>
      </c>
      <c r="I39">
        <v>337</v>
      </c>
      <c r="J39">
        <v>2</v>
      </c>
      <c r="K39">
        <v>335</v>
      </c>
      <c r="L39">
        <v>2078</v>
      </c>
      <c r="O39" s="20" t="s">
        <v>804</v>
      </c>
      <c r="P39">
        <v>205867440</v>
      </c>
      <c r="Q39">
        <v>24579645</v>
      </c>
      <c r="R39">
        <v>1710158</v>
      </c>
      <c r="S39">
        <v>98175781</v>
      </c>
      <c r="T39">
        <v>32678549</v>
      </c>
      <c r="U39">
        <v>1687151</v>
      </c>
      <c r="V39">
        <v>22900</v>
      </c>
      <c r="X39" t="str">
        <f t="shared" si="0"/>
        <v>Uttar Pradesh</v>
      </c>
      <c r="Y39">
        <f t="shared" si="1"/>
        <v>205867440</v>
      </c>
      <c r="Z39">
        <f t="shared" si="2"/>
        <v>24579645</v>
      </c>
      <c r="AA39">
        <f t="shared" si="3"/>
        <v>1710158</v>
      </c>
      <c r="AB39">
        <f t="shared" si="4"/>
        <v>98175781</v>
      </c>
      <c r="AC39">
        <f t="shared" si="5"/>
        <v>32678549</v>
      </c>
      <c r="AD39">
        <f t="shared" si="6"/>
        <v>1687151</v>
      </c>
      <c r="AE39">
        <f t="shared" si="7"/>
        <v>22900</v>
      </c>
      <c r="AG39" t="str">
        <f t="shared" si="8"/>
        <v>Uttar Pradesh</v>
      </c>
      <c r="AH39">
        <f t="shared" si="9"/>
        <v>205867440</v>
      </c>
      <c r="AJ39" t="str">
        <f t="shared" si="10"/>
        <v>Uttar Pradesh</v>
      </c>
      <c r="AK39">
        <f t="shared" si="11"/>
        <v>24579645</v>
      </c>
      <c r="AM39" t="str">
        <f t="shared" si="12"/>
        <v>Uttar Pradesh</v>
      </c>
      <c r="AN39">
        <f t="shared" si="13"/>
        <v>1710158</v>
      </c>
      <c r="AP39" t="str">
        <f t="shared" si="14"/>
        <v>Uttar Pradesh</v>
      </c>
      <c r="AQ39">
        <f t="shared" si="15"/>
        <v>98175781</v>
      </c>
      <c r="AS39" t="str">
        <f t="shared" si="16"/>
        <v>Uttar Pradesh</v>
      </c>
      <c r="AT39">
        <f t="shared" si="17"/>
        <v>32678549</v>
      </c>
      <c r="AV39" t="str">
        <f t="shared" si="18"/>
        <v>Uttar Pradesh</v>
      </c>
      <c r="AW39">
        <f t="shared" si="19"/>
        <v>1687151</v>
      </c>
      <c r="AY39" t="str">
        <f t="shared" si="20"/>
        <v>Uttar Pradesh</v>
      </c>
      <c r="AZ39">
        <f t="shared" si="21"/>
        <v>22900</v>
      </c>
    </row>
    <row r="40" spans="1:52" x14ac:dyDescent="0.35">
      <c r="A40" t="s">
        <v>781</v>
      </c>
      <c r="B40" t="s">
        <v>781</v>
      </c>
      <c r="C40" t="s">
        <v>135</v>
      </c>
      <c r="D40" t="s">
        <v>135</v>
      </c>
      <c r="E40">
        <v>35289</v>
      </c>
      <c r="F40" s="23">
        <v>44224</v>
      </c>
      <c r="G40">
        <v>18594</v>
      </c>
      <c r="H40">
        <v>13671</v>
      </c>
      <c r="I40">
        <v>1016</v>
      </c>
      <c r="J40">
        <v>1</v>
      </c>
      <c r="K40">
        <v>1015</v>
      </c>
      <c r="L40">
        <v>7072</v>
      </c>
      <c r="O40" s="20" t="s">
        <v>803</v>
      </c>
      <c r="P40">
        <v>10116752</v>
      </c>
      <c r="Q40">
        <v>2299304</v>
      </c>
      <c r="R40">
        <v>343896</v>
      </c>
      <c r="S40">
        <v>7477999</v>
      </c>
      <c r="T40">
        <v>3898139</v>
      </c>
      <c r="U40">
        <v>330195</v>
      </c>
      <c r="V40">
        <v>6400</v>
      </c>
      <c r="X40" t="str">
        <f t="shared" si="0"/>
        <v>Uttarakhand</v>
      </c>
      <c r="Y40">
        <f t="shared" si="1"/>
        <v>10116752</v>
      </c>
      <c r="Z40">
        <f t="shared" si="2"/>
        <v>2299304</v>
      </c>
      <c r="AA40">
        <f t="shared" si="3"/>
        <v>343896</v>
      </c>
      <c r="AB40">
        <f t="shared" si="4"/>
        <v>7477999</v>
      </c>
      <c r="AC40">
        <f t="shared" si="5"/>
        <v>3898139</v>
      </c>
      <c r="AD40">
        <f t="shared" si="6"/>
        <v>330195</v>
      </c>
      <c r="AE40">
        <f t="shared" si="7"/>
        <v>6400</v>
      </c>
      <c r="AG40" t="str">
        <f t="shared" si="8"/>
        <v>Uttarakhand</v>
      </c>
      <c r="AH40">
        <f t="shared" si="9"/>
        <v>10116752</v>
      </c>
      <c r="AJ40" t="str">
        <f t="shared" si="10"/>
        <v>Uttarakhand</v>
      </c>
      <c r="AK40">
        <f t="shared" si="11"/>
        <v>2299304</v>
      </c>
      <c r="AM40" t="str">
        <f t="shared" si="12"/>
        <v>Uttarakhand</v>
      </c>
      <c r="AN40">
        <f t="shared" si="13"/>
        <v>343896</v>
      </c>
      <c r="AP40" t="str">
        <f t="shared" si="14"/>
        <v>Uttarakhand</v>
      </c>
      <c r="AQ40">
        <f t="shared" si="15"/>
        <v>7477999</v>
      </c>
      <c r="AS40" t="str">
        <f t="shared" si="16"/>
        <v>Uttarakhand</v>
      </c>
      <c r="AT40">
        <f t="shared" si="17"/>
        <v>3898139</v>
      </c>
      <c r="AV40" t="str">
        <f t="shared" si="18"/>
        <v>Uttarakhand</v>
      </c>
      <c r="AW40">
        <f t="shared" si="19"/>
        <v>330195</v>
      </c>
      <c r="AY40" t="str">
        <f t="shared" si="20"/>
        <v>Uttarakhand</v>
      </c>
      <c r="AZ40">
        <f t="shared" si="21"/>
        <v>6400</v>
      </c>
    </row>
    <row r="41" spans="1:52" x14ac:dyDescent="0.35">
      <c r="A41" t="s">
        <v>781</v>
      </c>
      <c r="B41" t="s">
        <v>781</v>
      </c>
      <c r="C41" t="s">
        <v>133</v>
      </c>
      <c r="D41" t="s">
        <v>133</v>
      </c>
      <c r="E41">
        <v>83205</v>
      </c>
      <c r="F41" s="23">
        <v>44224</v>
      </c>
      <c r="G41">
        <v>24842</v>
      </c>
      <c r="H41">
        <v>16390</v>
      </c>
      <c r="I41">
        <v>1958</v>
      </c>
      <c r="J41">
        <v>6</v>
      </c>
      <c r="K41">
        <v>1952</v>
      </c>
      <c r="L41">
        <v>7196</v>
      </c>
      <c r="O41" s="20" t="s">
        <v>805</v>
      </c>
      <c r="P41">
        <v>92903903</v>
      </c>
      <c r="Q41">
        <v>46319324</v>
      </c>
      <c r="R41">
        <v>1592842</v>
      </c>
      <c r="S41">
        <v>56183405</v>
      </c>
      <c r="T41">
        <v>21558154</v>
      </c>
      <c r="U41">
        <v>1565408</v>
      </c>
      <c r="V41">
        <v>19138</v>
      </c>
      <c r="X41" t="str">
        <f t="shared" si="0"/>
        <v>West Bengal</v>
      </c>
      <c r="Y41">
        <f t="shared" si="1"/>
        <v>92903903</v>
      </c>
      <c r="Z41">
        <f t="shared" si="2"/>
        <v>46319324</v>
      </c>
      <c r="AA41">
        <f t="shared" si="3"/>
        <v>1592842</v>
      </c>
      <c r="AB41">
        <f t="shared" si="4"/>
        <v>56183405</v>
      </c>
      <c r="AC41">
        <f t="shared" si="5"/>
        <v>21558154</v>
      </c>
      <c r="AD41">
        <f t="shared" si="6"/>
        <v>1565408</v>
      </c>
      <c r="AE41">
        <f t="shared" si="7"/>
        <v>19138</v>
      </c>
      <c r="AG41" t="str">
        <f t="shared" si="8"/>
        <v>West Bengal</v>
      </c>
      <c r="AH41">
        <f t="shared" si="9"/>
        <v>92903903</v>
      </c>
      <c r="AJ41" t="str">
        <f t="shared" si="10"/>
        <v>West Bengal</v>
      </c>
      <c r="AK41">
        <f t="shared" si="11"/>
        <v>46319324</v>
      </c>
      <c r="AM41" t="str">
        <f t="shared" si="12"/>
        <v>West Bengal</v>
      </c>
      <c r="AN41">
        <f t="shared" si="13"/>
        <v>1592842</v>
      </c>
      <c r="AP41" t="str">
        <f t="shared" si="14"/>
        <v>West Bengal</v>
      </c>
      <c r="AQ41">
        <f t="shared" si="15"/>
        <v>56183405</v>
      </c>
      <c r="AS41" t="str">
        <f t="shared" si="16"/>
        <v>West Bengal</v>
      </c>
      <c r="AT41">
        <f t="shared" si="17"/>
        <v>21558154</v>
      </c>
      <c r="AV41" t="str">
        <f t="shared" si="18"/>
        <v>West Bengal</v>
      </c>
      <c r="AW41">
        <f t="shared" si="19"/>
        <v>1565408</v>
      </c>
      <c r="AY41" t="str">
        <f t="shared" si="20"/>
        <v>West Bengal</v>
      </c>
      <c r="AZ41">
        <f t="shared" si="21"/>
        <v>19138</v>
      </c>
    </row>
    <row r="42" spans="1:52" x14ac:dyDescent="0.35">
      <c r="A42" t="s">
        <v>781</v>
      </c>
      <c r="B42" t="s">
        <v>781</v>
      </c>
      <c r="C42" t="s">
        <v>214</v>
      </c>
      <c r="D42" t="s">
        <v>214</v>
      </c>
      <c r="E42">
        <v>87013</v>
      </c>
      <c r="F42" s="23">
        <v>44224</v>
      </c>
      <c r="G42">
        <v>55710</v>
      </c>
      <c r="H42">
        <v>40321</v>
      </c>
      <c r="I42">
        <v>3545</v>
      </c>
      <c r="J42">
        <v>14</v>
      </c>
      <c r="K42">
        <v>3518</v>
      </c>
      <c r="L42">
        <v>29927</v>
      </c>
      <c r="O42" s="20" t="s">
        <v>813</v>
      </c>
      <c r="P42">
        <v>1234588774</v>
      </c>
      <c r="Q42">
        <v>276393857</v>
      </c>
      <c r="R42">
        <v>32384204</v>
      </c>
      <c r="S42">
        <v>723602281</v>
      </c>
      <c r="T42">
        <v>325872530</v>
      </c>
      <c r="U42">
        <v>31789458</v>
      </c>
      <c r="V42">
        <v>436629</v>
      </c>
      <c r="X42" t="str">
        <f t="shared" si="0"/>
        <v>Grand Total</v>
      </c>
      <c r="Y42">
        <f t="shared" si="1"/>
        <v>1234588774</v>
      </c>
      <c r="Z42">
        <f t="shared" si="2"/>
        <v>276393857</v>
      </c>
      <c r="AA42">
        <f t="shared" si="3"/>
        <v>32384204</v>
      </c>
      <c r="AB42">
        <f t="shared" si="4"/>
        <v>723602281</v>
      </c>
      <c r="AC42">
        <f t="shared" si="5"/>
        <v>325872530</v>
      </c>
      <c r="AD42">
        <f t="shared" si="6"/>
        <v>31789458</v>
      </c>
      <c r="AE42">
        <f t="shared" si="7"/>
        <v>436629</v>
      </c>
    </row>
    <row r="43" spans="1:52" x14ac:dyDescent="0.35">
      <c r="A43" t="s">
        <v>781</v>
      </c>
      <c r="B43" t="s">
        <v>781</v>
      </c>
      <c r="C43" t="s">
        <v>168</v>
      </c>
      <c r="D43" t="s">
        <v>168</v>
      </c>
      <c r="E43">
        <v>112272</v>
      </c>
      <c r="F43" s="23">
        <v>44224</v>
      </c>
      <c r="G43">
        <v>33773</v>
      </c>
      <c r="H43">
        <v>27867</v>
      </c>
      <c r="I43">
        <v>1868</v>
      </c>
      <c r="J43">
        <v>6</v>
      </c>
      <c r="K43">
        <v>1856</v>
      </c>
      <c r="L43">
        <v>14126</v>
      </c>
    </row>
    <row r="44" spans="1:52" ht="15.5" x14ac:dyDescent="0.35">
      <c r="A44" t="s">
        <v>782</v>
      </c>
      <c r="B44" t="s">
        <v>782</v>
      </c>
      <c r="C44" t="s">
        <v>633</v>
      </c>
      <c r="D44" t="s">
        <v>633</v>
      </c>
      <c r="E44">
        <v>953773</v>
      </c>
      <c r="G44">
        <v>553967</v>
      </c>
      <c r="H44">
        <v>136574</v>
      </c>
      <c r="I44">
        <v>0</v>
      </c>
      <c r="J44">
        <v>0</v>
      </c>
      <c r="K44">
        <v>0</v>
      </c>
      <c r="L44">
        <v>467348</v>
      </c>
      <c r="X44" s="25" t="s">
        <v>847</v>
      </c>
      <c r="Y44" s="3" t="s">
        <v>815</v>
      </c>
      <c r="Z44" s="3" t="s">
        <v>35</v>
      </c>
      <c r="AA44" s="3" t="s">
        <v>37</v>
      </c>
      <c r="AB44" s="3" t="s">
        <v>828</v>
      </c>
      <c r="AC44" s="3" t="s">
        <v>829</v>
      </c>
      <c r="AD44" s="3" t="s">
        <v>41</v>
      </c>
      <c r="AE44" s="3" t="s">
        <v>43</v>
      </c>
    </row>
    <row r="45" spans="1:52" ht="15.5" x14ac:dyDescent="0.35">
      <c r="A45" t="s">
        <v>782</v>
      </c>
      <c r="B45" t="s">
        <v>782</v>
      </c>
      <c r="C45" t="s">
        <v>722</v>
      </c>
      <c r="D45" t="s">
        <v>722</v>
      </c>
      <c r="E45">
        <v>1693190</v>
      </c>
      <c r="G45">
        <v>1095048</v>
      </c>
      <c r="H45">
        <v>448006</v>
      </c>
      <c r="I45">
        <v>0</v>
      </c>
      <c r="J45">
        <v>0</v>
      </c>
      <c r="K45">
        <v>0</v>
      </c>
      <c r="L45">
        <v>829663</v>
      </c>
      <c r="X45" s="3" t="s">
        <v>813</v>
      </c>
      <c r="Y45" s="3">
        <f>VLOOKUP("Grand Total", $X$5:$AE$42,2,0)</f>
        <v>1234588774</v>
      </c>
      <c r="Z45" s="3">
        <f>VLOOKUP("Grand Total", $X$5:$AE$42,3,0)</f>
        <v>276393857</v>
      </c>
      <c r="AA45" s="3">
        <f>VLOOKUP("Grand Total", $X$5:$AE$42,4,0)</f>
        <v>32384204</v>
      </c>
      <c r="AB45" s="3">
        <f>VLOOKUP("Grand Total", $X$5:$AE$42,5,0)</f>
        <v>723602281</v>
      </c>
      <c r="AC45" s="3">
        <f>VLOOKUP("Grand Total", $X$5:$AE$42,6,0)</f>
        <v>325872530</v>
      </c>
      <c r="AD45" s="3">
        <f>VLOOKUP("Grand Total", $X$5:$AE$42,7,0)</f>
        <v>31789458</v>
      </c>
      <c r="AE45" s="3">
        <f>VLOOKUP("Grand Total", $X$5:$AE$42,8,0)</f>
        <v>436629</v>
      </c>
      <c r="AH45" s="45" t="s">
        <v>834</v>
      </c>
      <c r="AI45" s="45"/>
      <c r="AJ45" s="45"/>
    </row>
    <row r="46" spans="1:52" x14ac:dyDescent="0.35">
      <c r="A46" t="s">
        <v>782</v>
      </c>
      <c r="B46" t="s">
        <v>782</v>
      </c>
      <c r="C46" t="s">
        <v>542</v>
      </c>
      <c r="D46" t="s">
        <v>542</v>
      </c>
      <c r="E46">
        <v>612491</v>
      </c>
      <c r="G46">
        <v>456088</v>
      </c>
      <c r="H46">
        <v>213437</v>
      </c>
      <c r="I46">
        <v>0</v>
      </c>
      <c r="J46">
        <v>0</v>
      </c>
      <c r="K46">
        <v>0</v>
      </c>
      <c r="L46">
        <v>300120</v>
      </c>
      <c r="X46" s="3"/>
      <c r="Y46" s="3"/>
      <c r="Z46" s="3"/>
      <c r="AA46" s="3"/>
      <c r="AB46" s="3"/>
      <c r="AC46" s="3"/>
      <c r="AD46" s="3"/>
      <c r="AE46" s="3"/>
    </row>
    <row r="47" spans="1:52" x14ac:dyDescent="0.35">
      <c r="A47" t="s">
        <v>782</v>
      </c>
      <c r="B47" t="s">
        <v>782</v>
      </c>
      <c r="C47" t="s">
        <v>588</v>
      </c>
      <c r="D47" t="s">
        <v>588</v>
      </c>
      <c r="E47">
        <v>732639</v>
      </c>
      <c r="G47">
        <v>493242</v>
      </c>
      <c r="H47">
        <v>183782</v>
      </c>
      <c r="I47">
        <v>0</v>
      </c>
      <c r="J47">
        <v>0</v>
      </c>
      <c r="K47">
        <v>0</v>
      </c>
      <c r="L47">
        <v>358993</v>
      </c>
      <c r="X47" s="3" t="s">
        <v>832</v>
      </c>
      <c r="Y47" s="30">
        <f>Z45/Y45</f>
        <v>0.22387523912476462</v>
      </c>
      <c r="Z47" s="3"/>
      <c r="AA47" s="3"/>
      <c r="AB47" s="3"/>
      <c r="AC47" s="3"/>
      <c r="AD47" s="3"/>
      <c r="AE47" s="3"/>
    </row>
    <row r="48" spans="1:52" x14ac:dyDescent="0.35">
      <c r="A48" t="s">
        <v>782</v>
      </c>
      <c r="B48" t="s">
        <v>782</v>
      </c>
      <c r="C48" t="s">
        <v>726</v>
      </c>
      <c r="D48" t="s">
        <v>726</v>
      </c>
      <c r="E48">
        <v>1736319</v>
      </c>
      <c r="G48">
        <v>1101266</v>
      </c>
      <c r="H48">
        <v>402535</v>
      </c>
      <c r="I48">
        <v>0</v>
      </c>
      <c r="J48">
        <v>0</v>
      </c>
      <c r="K48">
        <v>0</v>
      </c>
      <c r="L48">
        <v>850796</v>
      </c>
      <c r="X48" s="3" t="s">
        <v>833</v>
      </c>
      <c r="Y48" s="30">
        <f>AA45/Z45</f>
        <v>0.11716687321310473</v>
      </c>
      <c r="Z48" s="3"/>
      <c r="AA48" s="3"/>
      <c r="AB48" s="3"/>
      <c r="AC48" s="3"/>
      <c r="AD48" s="3"/>
      <c r="AE48" s="3"/>
    </row>
    <row r="49" spans="1:31" x14ac:dyDescent="0.35">
      <c r="A49" t="s">
        <v>782</v>
      </c>
      <c r="B49" t="s">
        <v>782</v>
      </c>
      <c r="C49" t="s">
        <v>493</v>
      </c>
      <c r="D49" t="s">
        <v>493</v>
      </c>
      <c r="E49">
        <v>481818</v>
      </c>
      <c r="G49">
        <v>288696</v>
      </c>
      <c r="H49">
        <v>102397</v>
      </c>
      <c r="I49">
        <v>0</v>
      </c>
      <c r="J49">
        <v>0</v>
      </c>
      <c r="K49">
        <v>0</v>
      </c>
      <c r="L49">
        <v>236090</v>
      </c>
      <c r="X49" s="3" t="s">
        <v>828</v>
      </c>
      <c r="Y49" s="30">
        <f>AB45/Y45</f>
        <v>0.58610793831825336</v>
      </c>
      <c r="Z49" s="3"/>
      <c r="AA49" s="3"/>
      <c r="AB49" s="3"/>
      <c r="AC49" s="3"/>
      <c r="AD49" s="3"/>
      <c r="AE49" s="3"/>
    </row>
    <row r="50" spans="1:31" x14ac:dyDescent="0.35">
      <c r="A50" t="s">
        <v>782</v>
      </c>
      <c r="B50" t="s">
        <v>782</v>
      </c>
      <c r="C50" t="s">
        <v>623</v>
      </c>
      <c r="D50" t="s">
        <v>623</v>
      </c>
      <c r="E50">
        <v>908090</v>
      </c>
      <c r="G50">
        <v>596783</v>
      </c>
      <c r="H50">
        <v>183724</v>
      </c>
      <c r="I50">
        <v>0</v>
      </c>
      <c r="J50">
        <v>0</v>
      </c>
      <c r="K50">
        <v>0</v>
      </c>
      <c r="L50">
        <v>444964</v>
      </c>
      <c r="X50" s="3" t="s">
        <v>829</v>
      </c>
      <c r="Y50" s="30">
        <f>AC45/AB45</f>
        <v>0.45034757152734844</v>
      </c>
      <c r="Z50" s="3"/>
      <c r="AA50" s="3"/>
      <c r="AB50" s="3"/>
      <c r="AC50" s="3"/>
      <c r="AD50" s="3"/>
      <c r="AE50" s="3"/>
    </row>
    <row r="51" spans="1:31" x14ac:dyDescent="0.35">
      <c r="A51" t="s">
        <v>782</v>
      </c>
      <c r="B51" t="s">
        <v>782</v>
      </c>
      <c r="C51" t="s">
        <v>574</v>
      </c>
      <c r="D51" t="s">
        <v>574</v>
      </c>
      <c r="E51">
        <v>688077</v>
      </c>
      <c r="G51">
        <v>431792</v>
      </c>
      <c r="H51">
        <v>184251</v>
      </c>
      <c r="I51">
        <v>0</v>
      </c>
      <c r="J51">
        <v>0</v>
      </c>
      <c r="K51">
        <v>0</v>
      </c>
      <c r="L51">
        <v>337157</v>
      </c>
      <c r="X51" s="3" t="s">
        <v>41</v>
      </c>
      <c r="Y51" s="30">
        <f>IFERROR(AD45/AA45,0)</f>
        <v>0.98163468831903355</v>
      </c>
      <c r="Z51" s="3"/>
      <c r="AA51" s="3"/>
      <c r="AB51" s="3"/>
      <c r="AC51" s="3"/>
      <c r="AD51" s="3"/>
      <c r="AE51" s="3"/>
    </row>
    <row r="52" spans="1:31" x14ac:dyDescent="0.35">
      <c r="A52" t="s">
        <v>782</v>
      </c>
      <c r="B52" t="s">
        <v>782</v>
      </c>
      <c r="C52" t="s">
        <v>734</v>
      </c>
      <c r="D52" t="s">
        <v>734</v>
      </c>
      <c r="E52">
        <v>1948632</v>
      </c>
      <c r="G52">
        <v>945264</v>
      </c>
      <c r="H52">
        <v>229696</v>
      </c>
      <c r="I52">
        <v>0</v>
      </c>
      <c r="J52">
        <v>0</v>
      </c>
      <c r="K52">
        <v>0</v>
      </c>
      <c r="L52">
        <v>954829</v>
      </c>
      <c r="X52" s="3" t="s">
        <v>43</v>
      </c>
      <c r="Y52" s="30">
        <f>IFERROR(AE45/AA45,0)</f>
        <v>1.3482776973613431E-2</v>
      </c>
      <c r="Z52" s="3"/>
      <c r="AA52" s="3"/>
      <c r="AB52" s="3"/>
      <c r="AC52" s="3"/>
      <c r="AD52" s="3"/>
      <c r="AE52" s="3"/>
    </row>
    <row r="53" spans="1:31" x14ac:dyDescent="0.35">
      <c r="A53" t="s">
        <v>782</v>
      </c>
      <c r="B53" t="s">
        <v>782</v>
      </c>
      <c r="C53" t="s">
        <v>543</v>
      </c>
      <c r="D53" t="s">
        <v>543</v>
      </c>
      <c r="E53">
        <v>1327748</v>
      </c>
      <c r="F53" s="23">
        <v>44228</v>
      </c>
      <c r="G53">
        <v>914640</v>
      </c>
      <c r="H53">
        <v>430800</v>
      </c>
      <c r="I53">
        <v>0</v>
      </c>
      <c r="J53">
        <v>0</v>
      </c>
      <c r="K53">
        <v>0</v>
      </c>
      <c r="L53">
        <v>301657</v>
      </c>
    </row>
    <row r="54" spans="1:31" x14ac:dyDescent="0.35">
      <c r="A54" t="s">
        <v>782</v>
      </c>
      <c r="B54" t="s">
        <v>782</v>
      </c>
      <c r="C54" t="s">
        <v>369</v>
      </c>
      <c r="D54" t="s">
        <v>369</v>
      </c>
      <c r="E54">
        <v>213529</v>
      </c>
      <c r="G54">
        <v>116318</v>
      </c>
      <c r="H54">
        <v>62593</v>
      </c>
      <c r="I54">
        <v>0</v>
      </c>
      <c r="J54">
        <v>0</v>
      </c>
      <c r="K54">
        <v>0</v>
      </c>
      <c r="L54">
        <v>104629</v>
      </c>
    </row>
    <row r="55" spans="1:31" ht="15.75" customHeight="1" x14ac:dyDescent="0.35">
      <c r="A55" t="s">
        <v>782</v>
      </c>
      <c r="B55" t="s">
        <v>782</v>
      </c>
      <c r="C55" t="s">
        <v>645</v>
      </c>
      <c r="D55" t="s">
        <v>645</v>
      </c>
      <c r="E55">
        <v>1008959</v>
      </c>
      <c r="G55">
        <v>662016</v>
      </c>
      <c r="H55">
        <v>195521</v>
      </c>
      <c r="I55">
        <v>0</v>
      </c>
      <c r="J55">
        <v>0</v>
      </c>
      <c r="K55">
        <v>0</v>
      </c>
      <c r="L55">
        <v>494389</v>
      </c>
      <c r="X55" s="46" t="s">
        <v>848</v>
      </c>
      <c r="Y55" s="3" t="s">
        <v>815</v>
      </c>
      <c r="Z55" s="3" t="s">
        <v>35</v>
      </c>
      <c r="AA55" s="3" t="s">
        <v>37</v>
      </c>
      <c r="AB55" s="3" t="s">
        <v>828</v>
      </c>
      <c r="AC55" s="3" t="s">
        <v>829</v>
      </c>
      <c r="AD55" s="3" t="s">
        <v>41</v>
      </c>
      <c r="AE55" s="3" t="s">
        <v>43</v>
      </c>
    </row>
    <row r="56" spans="1:31" x14ac:dyDescent="0.35">
      <c r="A56" t="s">
        <v>782</v>
      </c>
      <c r="B56" t="s">
        <v>782</v>
      </c>
      <c r="C56" t="s">
        <v>656</v>
      </c>
      <c r="D56" t="s">
        <v>656</v>
      </c>
      <c r="E56">
        <v>1058674</v>
      </c>
      <c r="G56">
        <v>711564</v>
      </c>
      <c r="H56">
        <v>306745</v>
      </c>
      <c r="I56">
        <v>0</v>
      </c>
      <c r="J56">
        <v>0</v>
      </c>
      <c r="K56">
        <v>0</v>
      </c>
      <c r="L56">
        <v>518750</v>
      </c>
      <c r="X56" s="46"/>
      <c r="Y56" s="3">
        <v>1234588774</v>
      </c>
      <c r="Z56" s="3">
        <v>276393857</v>
      </c>
      <c r="AA56" s="3">
        <v>32384204</v>
      </c>
      <c r="AB56" s="3">
        <v>723602281</v>
      </c>
      <c r="AC56" s="3">
        <v>325872530</v>
      </c>
      <c r="AD56" s="3">
        <v>31789458</v>
      </c>
      <c r="AE56" s="3">
        <v>436629</v>
      </c>
    </row>
    <row r="57" spans="1:31" x14ac:dyDescent="0.35">
      <c r="A57" t="s">
        <v>782</v>
      </c>
      <c r="B57" t="s">
        <v>782</v>
      </c>
      <c r="C57" t="s">
        <v>568</v>
      </c>
      <c r="D57" t="s">
        <v>568</v>
      </c>
      <c r="E57">
        <v>659260</v>
      </c>
      <c r="G57">
        <v>422295</v>
      </c>
      <c r="H57">
        <v>146888</v>
      </c>
      <c r="I57">
        <v>0</v>
      </c>
      <c r="J57">
        <v>0</v>
      </c>
      <c r="K57">
        <v>0</v>
      </c>
      <c r="L57">
        <v>323037</v>
      </c>
    </row>
    <row r="58" spans="1:31" x14ac:dyDescent="0.35">
      <c r="A58" t="s">
        <v>782</v>
      </c>
      <c r="B58" t="s">
        <v>782</v>
      </c>
      <c r="C58" t="s">
        <v>627</v>
      </c>
      <c r="D58" t="s">
        <v>627</v>
      </c>
      <c r="E58">
        <v>931218</v>
      </c>
      <c r="G58">
        <v>602504</v>
      </c>
      <c r="H58">
        <v>274035</v>
      </c>
      <c r="I58">
        <v>0</v>
      </c>
      <c r="J58">
        <v>0</v>
      </c>
      <c r="K58">
        <v>0</v>
      </c>
      <c r="L58">
        <v>456296</v>
      </c>
    </row>
    <row r="59" spans="1:31" x14ac:dyDescent="0.35">
      <c r="A59" t="s">
        <v>782</v>
      </c>
      <c r="B59" t="s">
        <v>782</v>
      </c>
      <c r="C59" t="s">
        <v>660</v>
      </c>
      <c r="D59" t="s">
        <v>660</v>
      </c>
      <c r="E59">
        <v>1091295</v>
      </c>
      <c r="G59">
        <v>649267</v>
      </c>
      <c r="H59">
        <v>297724</v>
      </c>
      <c r="I59">
        <v>0</v>
      </c>
      <c r="J59">
        <v>0</v>
      </c>
      <c r="K59">
        <v>0</v>
      </c>
      <c r="L59">
        <v>534734</v>
      </c>
    </row>
    <row r="60" spans="1:31" x14ac:dyDescent="0.35">
      <c r="A60" t="s">
        <v>782</v>
      </c>
      <c r="B60" t="s">
        <v>782</v>
      </c>
      <c r="C60" t="s">
        <v>705</v>
      </c>
      <c r="D60" t="s">
        <v>705</v>
      </c>
      <c r="E60">
        <v>1517202</v>
      </c>
      <c r="G60">
        <v>1079092</v>
      </c>
      <c r="H60">
        <v>409628</v>
      </c>
      <c r="I60">
        <v>0</v>
      </c>
      <c r="J60">
        <v>0</v>
      </c>
      <c r="K60">
        <v>0</v>
      </c>
      <c r="L60">
        <v>743428</v>
      </c>
    </row>
    <row r="61" spans="1:31" x14ac:dyDescent="0.35">
      <c r="A61" t="s">
        <v>782</v>
      </c>
      <c r="B61" t="s">
        <v>782</v>
      </c>
      <c r="C61" t="s">
        <v>679</v>
      </c>
      <c r="D61" t="s">
        <v>679</v>
      </c>
      <c r="E61">
        <v>1260419</v>
      </c>
      <c r="G61">
        <v>1246239</v>
      </c>
      <c r="H61">
        <v>875897</v>
      </c>
      <c r="I61">
        <v>0</v>
      </c>
      <c r="J61">
        <v>0</v>
      </c>
      <c r="K61">
        <v>0</v>
      </c>
      <c r="L61">
        <v>617605</v>
      </c>
    </row>
    <row r="62" spans="1:31" x14ac:dyDescent="0.35">
      <c r="A62" t="s">
        <v>782</v>
      </c>
      <c r="B62" t="s">
        <v>782</v>
      </c>
      <c r="C62" t="s">
        <v>636</v>
      </c>
      <c r="D62" t="s">
        <v>636</v>
      </c>
      <c r="E62">
        <v>965280</v>
      </c>
      <c r="G62">
        <v>284600</v>
      </c>
      <c r="H62">
        <v>102798</v>
      </c>
      <c r="I62">
        <v>0</v>
      </c>
      <c r="J62">
        <v>0</v>
      </c>
      <c r="K62">
        <v>0</v>
      </c>
      <c r="L62">
        <v>472987</v>
      </c>
    </row>
    <row r="63" spans="1:31" x14ac:dyDescent="0.35">
      <c r="A63" t="s">
        <v>782</v>
      </c>
      <c r="B63" t="s">
        <v>782</v>
      </c>
      <c r="C63" t="s">
        <v>676</v>
      </c>
      <c r="D63" t="s">
        <v>676</v>
      </c>
      <c r="E63">
        <v>1217002</v>
      </c>
      <c r="G63">
        <v>681216</v>
      </c>
      <c r="H63">
        <v>203575</v>
      </c>
      <c r="I63">
        <v>0</v>
      </c>
      <c r="J63">
        <v>0</v>
      </c>
      <c r="K63">
        <v>0</v>
      </c>
      <c r="L63">
        <v>596330</v>
      </c>
    </row>
    <row r="64" spans="1:31" x14ac:dyDescent="0.35">
      <c r="A64" t="s">
        <v>782</v>
      </c>
      <c r="B64" t="s">
        <v>782</v>
      </c>
      <c r="C64" t="s">
        <v>616</v>
      </c>
      <c r="D64" t="s">
        <v>616</v>
      </c>
      <c r="E64">
        <v>886999</v>
      </c>
      <c r="G64">
        <v>538901</v>
      </c>
      <c r="H64">
        <v>156488</v>
      </c>
      <c r="I64">
        <v>0</v>
      </c>
      <c r="J64">
        <v>0</v>
      </c>
      <c r="K64">
        <v>0</v>
      </c>
      <c r="L64">
        <v>434629</v>
      </c>
    </row>
    <row r="65" spans="1:12" x14ac:dyDescent="0.35">
      <c r="A65" t="s">
        <v>782</v>
      </c>
      <c r="B65" t="s">
        <v>782</v>
      </c>
      <c r="C65" t="s">
        <v>652</v>
      </c>
      <c r="D65" t="s">
        <v>652</v>
      </c>
      <c r="E65">
        <v>1040644</v>
      </c>
      <c r="G65">
        <v>681386</v>
      </c>
      <c r="H65">
        <v>301369</v>
      </c>
      <c r="I65">
        <v>0</v>
      </c>
      <c r="J65">
        <v>0</v>
      </c>
      <c r="K65">
        <v>0</v>
      </c>
      <c r="L65">
        <v>509915</v>
      </c>
    </row>
    <row r="66" spans="1:12" x14ac:dyDescent="0.35">
      <c r="A66" t="s">
        <v>782</v>
      </c>
      <c r="B66" t="s">
        <v>782</v>
      </c>
      <c r="C66" t="s">
        <v>332</v>
      </c>
      <c r="D66" t="s">
        <v>332</v>
      </c>
      <c r="E66">
        <v>167304</v>
      </c>
      <c r="G66">
        <v>117599</v>
      </c>
      <c r="H66">
        <v>82507</v>
      </c>
      <c r="I66">
        <v>0</v>
      </c>
      <c r="J66">
        <v>0</v>
      </c>
      <c r="K66">
        <v>0</v>
      </c>
      <c r="L66">
        <v>81978</v>
      </c>
    </row>
    <row r="67" spans="1:12" x14ac:dyDescent="0.35">
      <c r="A67" t="s">
        <v>782</v>
      </c>
      <c r="B67" t="s">
        <v>782</v>
      </c>
      <c r="C67" t="s">
        <v>634</v>
      </c>
      <c r="D67" t="s">
        <v>634</v>
      </c>
      <c r="E67">
        <v>957853</v>
      </c>
      <c r="G67">
        <v>592446</v>
      </c>
      <c r="H67">
        <v>212146</v>
      </c>
      <c r="I67">
        <v>0</v>
      </c>
      <c r="J67">
        <v>0</v>
      </c>
      <c r="K67">
        <v>0</v>
      </c>
      <c r="L67">
        <v>469347</v>
      </c>
    </row>
    <row r="68" spans="1:12" x14ac:dyDescent="0.35">
      <c r="A68" t="s">
        <v>782</v>
      </c>
      <c r="B68" t="s">
        <v>782</v>
      </c>
      <c r="C68" t="s">
        <v>751</v>
      </c>
      <c r="D68" t="s">
        <v>751</v>
      </c>
      <c r="E68">
        <v>2826006</v>
      </c>
      <c r="G68">
        <v>1203831</v>
      </c>
      <c r="H68">
        <v>448081</v>
      </c>
      <c r="I68">
        <v>0</v>
      </c>
      <c r="J68">
        <v>0</v>
      </c>
      <c r="K68">
        <v>0</v>
      </c>
      <c r="L68">
        <v>1384742</v>
      </c>
    </row>
    <row r="69" spans="1:12" x14ac:dyDescent="0.35">
      <c r="A69" t="s">
        <v>782</v>
      </c>
      <c r="B69" t="s">
        <v>782</v>
      </c>
      <c r="C69" t="s">
        <v>596</v>
      </c>
      <c r="D69" t="s">
        <v>596</v>
      </c>
      <c r="E69">
        <v>769919</v>
      </c>
      <c r="G69">
        <v>483076</v>
      </c>
      <c r="H69">
        <v>168392</v>
      </c>
      <c r="I69">
        <v>0</v>
      </c>
      <c r="J69">
        <v>0</v>
      </c>
      <c r="K69">
        <v>0</v>
      </c>
      <c r="L69">
        <v>377260</v>
      </c>
    </row>
    <row r="70" spans="1:12" x14ac:dyDescent="0.35">
      <c r="A70" t="s">
        <v>782</v>
      </c>
      <c r="B70" t="s">
        <v>782</v>
      </c>
      <c r="C70" t="s">
        <v>669</v>
      </c>
      <c r="D70" t="s">
        <v>669</v>
      </c>
      <c r="E70">
        <v>1150253</v>
      </c>
      <c r="G70">
        <v>478954</v>
      </c>
      <c r="H70">
        <v>223921</v>
      </c>
      <c r="I70">
        <v>0</v>
      </c>
      <c r="J70">
        <v>0</v>
      </c>
      <c r="K70">
        <v>0</v>
      </c>
      <c r="L70">
        <v>563623</v>
      </c>
    </row>
    <row r="71" spans="1:12" x14ac:dyDescent="0.35">
      <c r="A71" t="s">
        <v>782</v>
      </c>
      <c r="B71" t="s">
        <v>782</v>
      </c>
      <c r="C71" t="s">
        <v>731</v>
      </c>
      <c r="D71" t="s">
        <v>731</v>
      </c>
      <c r="E71">
        <v>1925975</v>
      </c>
      <c r="G71">
        <v>767841</v>
      </c>
      <c r="H71">
        <v>434213</v>
      </c>
      <c r="I71">
        <v>0</v>
      </c>
      <c r="J71">
        <v>0</v>
      </c>
      <c r="K71">
        <v>0</v>
      </c>
      <c r="L71">
        <v>943727</v>
      </c>
    </row>
    <row r="72" spans="1:12" x14ac:dyDescent="0.35">
      <c r="A72" t="s">
        <v>782</v>
      </c>
      <c r="B72" t="s">
        <v>782</v>
      </c>
      <c r="C72" t="s">
        <v>519</v>
      </c>
      <c r="D72" t="s">
        <v>519</v>
      </c>
      <c r="E72">
        <v>555114</v>
      </c>
      <c r="G72">
        <v>239906</v>
      </c>
      <c r="H72">
        <v>76599</v>
      </c>
      <c r="I72">
        <v>0</v>
      </c>
      <c r="J72">
        <v>0</v>
      </c>
      <c r="K72">
        <v>0</v>
      </c>
      <c r="L72">
        <v>272005</v>
      </c>
    </row>
    <row r="73" spans="1:12" x14ac:dyDescent="0.35">
      <c r="A73" t="s">
        <v>782</v>
      </c>
      <c r="B73" t="s">
        <v>782</v>
      </c>
      <c r="C73" t="s">
        <v>685</v>
      </c>
      <c r="D73" t="s">
        <v>685</v>
      </c>
      <c r="E73">
        <v>1316948</v>
      </c>
      <c r="G73">
        <v>795057</v>
      </c>
      <c r="H73">
        <v>286170</v>
      </c>
      <c r="I73">
        <v>0</v>
      </c>
      <c r="J73">
        <v>0</v>
      </c>
      <c r="K73">
        <v>0</v>
      </c>
      <c r="L73">
        <v>645304</v>
      </c>
    </row>
    <row r="74" spans="1:12" x14ac:dyDescent="0.35">
      <c r="A74" t="s">
        <v>782</v>
      </c>
      <c r="B74" t="s">
        <v>782</v>
      </c>
      <c r="C74" t="s">
        <v>204</v>
      </c>
      <c r="D74" t="s">
        <v>204</v>
      </c>
      <c r="E74">
        <v>832769</v>
      </c>
      <c r="F74" s="23">
        <v>44090</v>
      </c>
      <c r="G74">
        <v>504439</v>
      </c>
      <c r="H74">
        <v>133919</v>
      </c>
      <c r="I74">
        <v>0</v>
      </c>
      <c r="J74">
        <v>0</v>
      </c>
      <c r="K74">
        <v>0</v>
      </c>
      <c r="L74">
        <v>24661</v>
      </c>
    </row>
    <row r="75" spans="1:12" x14ac:dyDescent="0.35">
      <c r="A75" t="s">
        <v>782</v>
      </c>
      <c r="B75" t="s">
        <v>782</v>
      </c>
      <c r="C75" t="s">
        <v>421</v>
      </c>
      <c r="D75" t="s">
        <v>421</v>
      </c>
      <c r="E75">
        <v>300320</v>
      </c>
      <c r="G75">
        <v>127612</v>
      </c>
      <c r="H75">
        <v>42942</v>
      </c>
      <c r="I75">
        <v>0</v>
      </c>
      <c r="J75">
        <v>0</v>
      </c>
      <c r="K75">
        <v>0</v>
      </c>
      <c r="L75">
        <v>147156</v>
      </c>
    </row>
    <row r="76" spans="1:12" x14ac:dyDescent="0.35">
      <c r="A76" t="s">
        <v>783</v>
      </c>
      <c r="B76" t="s">
        <v>783</v>
      </c>
      <c r="C76" t="s">
        <v>478</v>
      </c>
      <c r="D76" t="s">
        <v>478</v>
      </c>
      <c r="E76">
        <v>2806200</v>
      </c>
      <c r="F76" s="23">
        <v>44107</v>
      </c>
      <c r="G76">
        <v>1177154</v>
      </c>
      <c r="H76">
        <v>395227</v>
      </c>
      <c r="I76">
        <v>14978</v>
      </c>
      <c r="J76">
        <v>116</v>
      </c>
      <c r="K76">
        <v>14859</v>
      </c>
      <c r="L76">
        <v>226710</v>
      </c>
    </row>
    <row r="77" spans="1:12" x14ac:dyDescent="0.35">
      <c r="A77" t="s">
        <v>783</v>
      </c>
      <c r="B77" t="s">
        <v>783</v>
      </c>
      <c r="C77" t="s">
        <v>365</v>
      </c>
      <c r="D77" t="s">
        <v>365</v>
      </c>
      <c r="E77">
        <v>700843</v>
      </c>
      <c r="F77" s="23">
        <v>44227</v>
      </c>
      <c r="G77">
        <v>345175</v>
      </c>
      <c r="H77">
        <v>116424</v>
      </c>
      <c r="I77">
        <v>7381</v>
      </c>
      <c r="J77">
        <v>74</v>
      </c>
      <c r="K77">
        <v>7307</v>
      </c>
      <c r="L77">
        <v>105314</v>
      </c>
    </row>
    <row r="78" spans="1:12" x14ac:dyDescent="0.35">
      <c r="A78" t="s">
        <v>783</v>
      </c>
      <c r="B78" t="s">
        <v>783</v>
      </c>
      <c r="C78" t="s">
        <v>590</v>
      </c>
      <c r="D78" t="s">
        <v>590</v>
      </c>
      <c r="E78">
        <v>2029339</v>
      </c>
      <c r="F78" s="23">
        <v>44227</v>
      </c>
      <c r="G78">
        <v>935177</v>
      </c>
      <c r="H78">
        <v>351254</v>
      </c>
      <c r="I78">
        <v>7379</v>
      </c>
      <c r="J78">
        <v>112</v>
      </c>
      <c r="K78">
        <v>7267</v>
      </c>
      <c r="L78">
        <v>368465</v>
      </c>
    </row>
    <row r="79" spans="1:12" x14ac:dyDescent="0.35">
      <c r="A79" t="s">
        <v>783</v>
      </c>
      <c r="B79" t="s">
        <v>783</v>
      </c>
      <c r="C79" t="s">
        <v>474</v>
      </c>
      <c r="D79" t="s">
        <v>474</v>
      </c>
      <c r="E79">
        <v>2954367</v>
      </c>
      <c r="F79" s="23">
        <v>44100</v>
      </c>
      <c r="G79">
        <v>1430906</v>
      </c>
      <c r="H79">
        <v>480982</v>
      </c>
      <c r="I79">
        <v>27212</v>
      </c>
      <c r="J79">
        <v>457</v>
      </c>
      <c r="K79">
        <v>26754</v>
      </c>
      <c r="L79">
        <v>227276</v>
      </c>
    </row>
    <row r="80" spans="1:12" x14ac:dyDescent="0.35">
      <c r="A80" t="s">
        <v>783</v>
      </c>
      <c r="B80" t="s">
        <v>783</v>
      </c>
      <c r="C80" t="s">
        <v>672</v>
      </c>
      <c r="D80" t="s">
        <v>672</v>
      </c>
      <c r="E80">
        <v>3032226</v>
      </c>
      <c r="F80" s="23">
        <v>44227</v>
      </c>
      <c r="G80">
        <v>1494951</v>
      </c>
      <c r="H80">
        <v>650332</v>
      </c>
      <c r="I80">
        <v>25840</v>
      </c>
      <c r="J80">
        <v>309</v>
      </c>
      <c r="K80">
        <v>25531</v>
      </c>
      <c r="L80">
        <v>595033</v>
      </c>
    </row>
    <row r="81" spans="1:12" x14ac:dyDescent="0.35">
      <c r="A81" t="s">
        <v>783</v>
      </c>
      <c r="B81" t="s">
        <v>783</v>
      </c>
      <c r="C81" t="s">
        <v>632</v>
      </c>
      <c r="D81" t="s">
        <v>632</v>
      </c>
      <c r="E81">
        <v>2720155</v>
      </c>
      <c r="F81" s="23">
        <v>44227</v>
      </c>
      <c r="G81">
        <v>1291186</v>
      </c>
      <c r="H81">
        <v>382719</v>
      </c>
      <c r="I81">
        <v>10210</v>
      </c>
      <c r="J81">
        <v>159</v>
      </c>
      <c r="K81">
        <v>10051</v>
      </c>
      <c r="L81">
        <v>471543</v>
      </c>
    </row>
    <row r="82" spans="1:12" x14ac:dyDescent="0.35">
      <c r="A82" t="s">
        <v>783</v>
      </c>
      <c r="B82" t="s">
        <v>783</v>
      </c>
      <c r="C82" t="s">
        <v>629</v>
      </c>
      <c r="D82" t="s">
        <v>629</v>
      </c>
      <c r="E82">
        <v>1707643</v>
      </c>
      <c r="F82" s="23">
        <v>44227</v>
      </c>
      <c r="G82">
        <v>907374</v>
      </c>
      <c r="H82">
        <v>322555</v>
      </c>
      <c r="I82">
        <v>9248</v>
      </c>
      <c r="J82">
        <v>182</v>
      </c>
      <c r="K82">
        <v>9066</v>
      </c>
      <c r="L82">
        <v>466052</v>
      </c>
    </row>
    <row r="83" spans="1:12" x14ac:dyDescent="0.35">
      <c r="A83" t="s">
        <v>783</v>
      </c>
      <c r="B83" t="s">
        <v>783</v>
      </c>
      <c r="C83" t="s">
        <v>624</v>
      </c>
      <c r="D83" t="s">
        <v>624</v>
      </c>
      <c r="E83">
        <v>3921971</v>
      </c>
      <c r="F83" s="23">
        <v>44207</v>
      </c>
      <c r="G83">
        <v>1869372</v>
      </c>
      <c r="H83">
        <v>741553</v>
      </c>
      <c r="I83">
        <v>10937</v>
      </c>
      <c r="J83">
        <v>370</v>
      </c>
      <c r="K83">
        <v>10567</v>
      </c>
      <c r="L83">
        <v>453910</v>
      </c>
    </row>
    <row r="84" spans="1:12" x14ac:dyDescent="0.35">
      <c r="A84" t="s">
        <v>783</v>
      </c>
      <c r="B84" t="s">
        <v>783</v>
      </c>
      <c r="C84" t="s">
        <v>663</v>
      </c>
      <c r="D84" t="s">
        <v>663</v>
      </c>
      <c r="E84">
        <v>5082868</v>
      </c>
      <c r="F84" s="23">
        <v>44138</v>
      </c>
      <c r="G84">
        <v>2498559</v>
      </c>
      <c r="H84">
        <v>1002939</v>
      </c>
      <c r="I84">
        <v>19017</v>
      </c>
      <c r="J84">
        <v>430</v>
      </c>
      <c r="K84">
        <v>18585</v>
      </c>
      <c r="L84">
        <v>557640</v>
      </c>
    </row>
    <row r="85" spans="1:12" x14ac:dyDescent="0.35">
      <c r="A85" t="s">
        <v>783</v>
      </c>
      <c r="B85" t="s">
        <v>783</v>
      </c>
      <c r="C85" t="s">
        <v>728</v>
      </c>
      <c r="D85" t="s">
        <v>728</v>
      </c>
      <c r="E85">
        <v>4379383</v>
      </c>
      <c r="F85" s="23">
        <v>44227</v>
      </c>
      <c r="G85">
        <v>1925234</v>
      </c>
      <c r="H85">
        <v>722746</v>
      </c>
      <c r="I85">
        <v>33952</v>
      </c>
      <c r="J85">
        <v>280</v>
      </c>
      <c r="K85">
        <v>33672</v>
      </c>
      <c r="L85">
        <v>889335</v>
      </c>
    </row>
    <row r="86" spans="1:12" x14ac:dyDescent="0.35">
      <c r="A86" t="s">
        <v>783</v>
      </c>
      <c r="B86" t="s">
        <v>783</v>
      </c>
      <c r="C86" t="s">
        <v>668</v>
      </c>
      <c r="D86" t="s">
        <v>668</v>
      </c>
      <c r="E86">
        <v>2558037</v>
      </c>
      <c r="F86" s="23">
        <v>44227</v>
      </c>
      <c r="G86">
        <v>1286763</v>
      </c>
      <c r="H86">
        <v>481968</v>
      </c>
      <c r="I86">
        <v>16685</v>
      </c>
      <c r="J86">
        <v>94</v>
      </c>
      <c r="K86">
        <v>16591</v>
      </c>
      <c r="L86">
        <v>570996</v>
      </c>
    </row>
    <row r="87" spans="1:12" x14ac:dyDescent="0.35">
      <c r="A87" t="s">
        <v>783</v>
      </c>
      <c r="B87" t="s">
        <v>783</v>
      </c>
      <c r="C87" t="s">
        <v>576</v>
      </c>
      <c r="D87" t="s">
        <v>576</v>
      </c>
      <c r="E87">
        <v>1756078</v>
      </c>
      <c r="F87" s="23">
        <v>44227</v>
      </c>
      <c r="G87">
        <v>800488</v>
      </c>
      <c r="H87">
        <v>222093</v>
      </c>
      <c r="I87">
        <v>9418</v>
      </c>
      <c r="J87">
        <v>106</v>
      </c>
      <c r="K87">
        <v>9312</v>
      </c>
      <c r="L87">
        <v>346714</v>
      </c>
    </row>
    <row r="88" spans="1:12" x14ac:dyDescent="0.35">
      <c r="A88" t="s">
        <v>783</v>
      </c>
      <c r="B88" t="s">
        <v>783</v>
      </c>
      <c r="C88" t="s">
        <v>644</v>
      </c>
      <c r="D88" t="s">
        <v>644</v>
      </c>
      <c r="E88">
        <v>1124176</v>
      </c>
      <c r="F88" s="23">
        <v>44227</v>
      </c>
      <c r="G88">
        <v>498448</v>
      </c>
      <c r="H88">
        <v>184446</v>
      </c>
      <c r="I88">
        <v>10783</v>
      </c>
      <c r="J88">
        <v>109</v>
      </c>
      <c r="K88">
        <v>10674</v>
      </c>
      <c r="L88">
        <v>497646</v>
      </c>
    </row>
    <row r="89" spans="1:12" x14ac:dyDescent="0.35">
      <c r="A89" t="s">
        <v>783</v>
      </c>
      <c r="B89" t="s">
        <v>783</v>
      </c>
      <c r="C89" t="s">
        <v>621</v>
      </c>
      <c r="D89" t="s">
        <v>621</v>
      </c>
      <c r="E89">
        <v>1626900</v>
      </c>
      <c r="F89" s="23">
        <v>44227</v>
      </c>
      <c r="G89">
        <v>801438</v>
      </c>
      <c r="H89">
        <v>225437</v>
      </c>
      <c r="I89">
        <v>4984</v>
      </c>
      <c r="J89">
        <v>147</v>
      </c>
      <c r="K89">
        <v>4837</v>
      </c>
      <c r="L89">
        <v>444824</v>
      </c>
    </row>
    <row r="90" spans="1:12" x14ac:dyDescent="0.35">
      <c r="A90" t="s">
        <v>783</v>
      </c>
      <c r="B90" t="s">
        <v>783</v>
      </c>
      <c r="C90" t="s">
        <v>665</v>
      </c>
      <c r="D90" t="s">
        <v>665</v>
      </c>
      <c r="E90">
        <v>3068149</v>
      </c>
      <c r="F90" s="23">
        <v>44227</v>
      </c>
      <c r="G90">
        <v>1451838</v>
      </c>
      <c r="H90">
        <v>403046</v>
      </c>
      <c r="I90">
        <v>18145</v>
      </c>
      <c r="J90">
        <v>94</v>
      </c>
      <c r="K90">
        <v>18051</v>
      </c>
      <c r="L90">
        <v>565510</v>
      </c>
    </row>
    <row r="91" spans="1:12" x14ac:dyDescent="0.35">
      <c r="A91" t="s">
        <v>783</v>
      </c>
      <c r="B91" t="s">
        <v>783</v>
      </c>
      <c r="C91" t="s">
        <v>423</v>
      </c>
      <c r="D91" t="s">
        <v>423</v>
      </c>
      <c r="E91">
        <v>1657599</v>
      </c>
      <c r="F91" s="23">
        <v>44108</v>
      </c>
      <c r="G91">
        <v>775019</v>
      </c>
      <c r="H91">
        <v>222012</v>
      </c>
      <c r="I91">
        <v>10064</v>
      </c>
      <c r="J91">
        <v>88</v>
      </c>
      <c r="K91">
        <v>9976</v>
      </c>
      <c r="L91">
        <v>153372</v>
      </c>
    </row>
    <row r="92" spans="1:12" x14ac:dyDescent="0.35">
      <c r="A92" t="s">
        <v>783</v>
      </c>
      <c r="B92" t="s">
        <v>783</v>
      </c>
      <c r="C92" t="s">
        <v>536</v>
      </c>
      <c r="D92" t="s">
        <v>536</v>
      </c>
      <c r="E92">
        <v>1690948</v>
      </c>
      <c r="F92" s="23">
        <v>44227</v>
      </c>
      <c r="G92">
        <v>757066</v>
      </c>
      <c r="H92">
        <v>205274</v>
      </c>
      <c r="I92">
        <v>10128</v>
      </c>
      <c r="J92">
        <v>66</v>
      </c>
      <c r="K92">
        <v>10057</v>
      </c>
      <c r="L92">
        <v>299385</v>
      </c>
    </row>
    <row r="93" spans="1:12" x14ac:dyDescent="0.35">
      <c r="A93" t="s">
        <v>783</v>
      </c>
      <c r="B93" t="s">
        <v>783</v>
      </c>
      <c r="C93" t="s">
        <v>572</v>
      </c>
      <c r="D93" t="s">
        <v>572</v>
      </c>
      <c r="E93">
        <v>1000717</v>
      </c>
      <c r="F93" s="23">
        <v>44227</v>
      </c>
      <c r="G93">
        <v>461970</v>
      </c>
      <c r="H93">
        <v>138407</v>
      </c>
      <c r="I93">
        <v>7776</v>
      </c>
      <c r="J93">
        <v>102</v>
      </c>
      <c r="K93">
        <v>7674</v>
      </c>
      <c r="L93">
        <v>336322</v>
      </c>
    </row>
    <row r="94" spans="1:12" x14ac:dyDescent="0.35">
      <c r="A94" t="s">
        <v>783</v>
      </c>
      <c r="B94" t="s">
        <v>783</v>
      </c>
      <c r="C94" t="s">
        <v>626</v>
      </c>
      <c r="D94" t="s">
        <v>626</v>
      </c>
      <c r="E94">
        <v>1994618</v>
      </c>
      <c r="F94" s="23">
        <v>44227</v>
      </c>
      <c r="G94">
        <v>965767</v>
      </c>
      <c r="H94">
        <v>260408</v>
      </c>
      <c r="I94">
        <v>12547</v>
      </c>
      <c r="J94">
        <v>111</v>
      </c>
      <c r="K94">
        <v>12435</v>
      </c>
      <c r="L94">
        <v>461755</v>
      </c>
    </row>
    <row r="95" spans="1:12" x14ac:dyDescent="0.35">
      <c r="A95" t="s">
        <v>783</v>
      </c>
      <c r="B95" t="s">
        <v>783</v>
      </c>
      <c r="C95" t="s">
        <v>698</v>
      </c>
      <c r="D95" t="s">
        <v>698</v>
      </c>
      <c r="E95">
        <v>4476044</v>
      </c>
      <c r="F95" s="23">
        <v>44227</v>
      </c>
      <c r="G95">
        <v>1974159</v>
      </c>
      <c r="H95">
        <v>680214</v>
      </c>
      <c r="I95">
        <v>18365</v>
      </c>
      <c r="J95">
        <v>339</v>
      </c>
      <c r="K95">
        <v>18023</v>
      </c>
      <c r="L95">
        <v>724350</v>
      </c>
    </row>
    <row r="96" spans="1:12" x14ac:dyDescent="0.35">
      <c r="A96" t="s">
        <v>783</v>
      </c>
      <c r="B96" t="s">
        <v>783</v>
      </c>
      <c r="C96" t="s">
        <v>569</v>
      </c>
      <c r="D96" t="s">
        <v>569</v>
      </c>
      <c r="E96">
        <v>1359054</v>
      </c>
      <c r="F96" s="23">
        <v>44227</v>
      </c>
      <c r="G96">
        <v>707588</v>
      </c>
      <c r="H96">
        <v>264665</v>
      </c>
      <c r="I96">
        <v>15111</v>
      </c>
      <c r="J96">
        <v>158</v>
      </c>
      <c r="K96">
        <v>14953</v>
      </c>
      <c r="L96">
        <v>332767</v>
      </c>
    </row>
    <row r="97" spans="1:12" x14ac:dyDescent="0.35">
      <c r="A97" t="s">
        <v>783</v>
      </c>
      <c r="B97" t="s">
        <v>783</v>
      </c>
      <c r="C97" t="s">
        <v>699</v>
      </c>
      <c r="D97" t="s">
        <v>699</v>
      </c>
      <c r="E97">
        <v>4778610</v>
      </c>
      <c r="F97" s="23">
        <v>44227</v>
      </c>
      <c r="G97">
        <v>2253919</v>
      </c>
      <c r="H97">
        <v>717015</v>
      </c>
      <c r="I97">
        <v>31398</v>
      </c>
      <c r="J97">
        <v>621</v>
      </c>
      <c r="K97">
        <v>30777</v>
      </c>
      <c r="L97">
        <v>738350</v>
      </c>
    </row>
    <row r="98" spans="1:12" x14ac:dyDescent="0.35">
      <c r="A98" t="s">
        <v>783</v>
      </c>
      <c r="B98" t="s">
        <v>783</v>
      </c>
      <c r="C98" t="s">
        <v>674</v>
      </c>
      <c r="D98" t="s">
        <v>674</v>
      </c>
      <c r="E98">
        <v>2872523</v>
      </c>
      <c r="F98" s="23">
        <v>44227</v>
      </c>
      <c r="G98">
        <v>1393762</v>
      </c>
      <c r="H98">
        <v>638181</v>
      </c>
      <c r="I98">
        <v>23432</v>
      </c>
      <c r="J98">
        <v>468</v>
      </c>
      <c r="K98">
        <v>22964</v>
      </c>
      <c r="L98">
        <v>603062</v>
      </c>
    </row>
    <row r="99" spans="1:12" x14ac:dyDescent="0.35">
      <c r="A99" t="s">
        <v>783</v>
      </c>
      <c r="B99" t="s">
        <v>783</v>
      </c>
      <c r="C99" t="s">
        <v>565</v>
      </c>
      <c r="D99" t="s">
        <v>565</v>
      </c>
      <c r="E99">
        <v>2216653</v>
      </c>
      <c r="F99" s="23">
        <v>44151</v>
      </c>
      <c r="G99">
        <v>1062349</v>
      </c>
      <c r="H99">
        <v>274319</v>
      </c>
      <c r="I99">
        <v>10353</v>
      </c>
      <c r="J99">
        <v>178</v>
      </c>
      <c r="K99">
        <v>10174</v>
      </c>
      <c r="L99">
        <v>327690</v>
      </c>
    </row>
    <row r="100" spans="1:12" x14ac:dyDescent="0.35">
      <c r="A100" t="s">
        <v>783</v>
      </c>
      <c r="B100" t="s">
        <v>783</v>
      </c>
      <c r="C100" t="s">
        <v>691</v>
      </c>
      <c r="D100" t="s">
        <v>691</v>
      </c>
      <c r="E100">
        <v>5772804</v>
      </c>
      <c r="F100" s="23">
        <v>44227</v>
      </c>
      <c r="G100">
        <v>3421614</v>
      </c>
      <c r="H100">
        <v>2366474</v>
      </c>
      <c r="I100">
        <v>147007</v>
      </c>
      <c r="J100">
        <v>2334</v>
      </c>
      <c r="K100">
        <v>144651</v>
      </c>
      <c r="L100">
        <v>749741</v>
      </c>
    </row>
    <row r="101" spans="1:12" x14ac:dyDescent="0.35">
      <c r="A101" t="s">
        <v>783</v>
      </c>
      <c r="B101" t="s">
        <v>783</v>
      </c>
      <c r="C101" t="s">
        <v>670</v>
      </c>
      <c r="D101" t="s">
        <v>670</v>
      </c>
      <c r="E101">
        <v>3273127</v>
      </c>
      <c r="F101" s="23">
        <v>44201</v>
      </c>
      <c r="G101">
        <v>1603099</v>
      </c>
      <c r="H101">
        <v>729224</v>
      </c>
      <c r="I101">
        <v>24427</v>
      </c>
      <c r="J101">
        <v>180</v>
      </c>
      <c r="K101">
        <v>24247</v>
      </c>
      <c r="L101">
        <v>580969</v>
      </c>
    </row>
    <row r="102" spans="1:12" x14ac:dyDescent="0.35">
      <c r="A102" t="s">
        <v>783</v>
      </c>
      <c r="B102" t="s">
        <v>783</v>
      </c>
      <c r="C102" t="s">
        <v>657</v>
      </c>
      <c r="D102" t="s">
        <v>657</v>
      </c>
      <c r="E102">
        <v>2962593</v>
      </c>
      <c r="F102" s="23">
        <v>44227</v>
      </c>
      <c r="G102">
        <v>1498172</v>
      </c>
      <c r="H102">
        <v>465660</v>
      </c>
      <c r="I102">
        <v>13980</v>
      </c>
      <c r="J102">
        <v>271</v>
      </c>
      <c r="K102">
        <v>13707</v>
      </c>
      <c r="L102">
        <v>528543</v>
      </c>
    </row>
    <row r="103" spans="1:12" x14ac:dyDescent="0.35">
      <c r="A103" t="s">
        <v>783</v>
      </c>
      <c r="B103" t="s">
        <v>783</v>
      </c>
      <c r="C103" t="s">
        <v>586</v>
      </c>
      <c r="D103" t="s">
        <v>586</v>
      </c>
      <c r="E103">
        <v>1897102</v>
      </c>
      <c r="F103" s="23">
        <v>44227</v>
      </c>
      <c r="G103">
        <v>995618</v>
      </c>
      <c r="H103">
        <v>366567</v>
      </c>
      <c r="I103">
        <v>17616</v>
      </c>
      <c r="J103">
        <v>134</v>
      </c>
      <c r="K103">
        <v>17482</v>
      </c>
      <c r="L103">
        <v>365135</v>
      </c>
    </row>
    <row r="104" spans="1:12" x14ac:dyDescent="0.35">
      <c r="A104" t="s">
        <v>783</v>
      </c>
      <c r="B104" t="s">
        <v>783</v>
      </c>
      <c r="C104" t="s">
        <v>678</v>
      </c>
      <c r="D104" t="s">
        <v>678</v>
      </c>
      <c r="E104">
        <v>4254782</v>
      </c>
      <c r="F104" s="23">
        <v>44227</v>
      </c>
      <c r="G104">
        <v>1991102</v>
      </c>
      <c r="H104">
        <v>555728</v>
      </c>
      <c r="I104">
        <v>20020</v>
      </c>
      <c r="J104">
        <v>155</v>
      </c>
      <c r="K104">
        <v>19864</v>
      </c>
      <c r="L104">
        <v>624579</v>
      </c>
    </row>
    <row r="105" spans="1:12" x14ac:dyDescent="0.35">
      <c r="A105" t="s">
        <v>783</v>
      </c>
      <c r="B105" t="s">
        <v>783</v>
      </c>
      <c r="C105" t="s">
        <v>711</v>
      </c>
      <c r="D105" t="s">
        <v>711</v>
      </c>
      <c r="E105">
        <v>3943098</v>
      </c>
      <c r="F105" s="23">
        <v>44227</v>
      </c>
      <c r="G105">
        <v>1868014</v>
      </c>
      <c r="H105">
        <v>736766</v>
      </c>
      <c r="I105">
        <v>23278</v>
      </c>
      <c r="J105">
        <v>255</v>
      </c>
      <c r="K105">
        <v>23020</v>
      </c>
      <c r="L105">
        <v>773112</v>
      </c>
    </row>
    <row r="106" spans="1:12" x14ac:dyDescent="0.35">
      <c r="A106" t="s">
        <v>783</v>
      </c>
      <c r="B106" t="s">
        <v>783</v>
      </c>
      <c r="C106" t="s">
        <v>415</v>
      </c>
      <c r="D106" t="s">
        <v>415</v>
      </c>
      <c r="E106">
        <v>634927</v>
      </c>
      <c r="F106" s="23">
        <v>44227</v>
      </c>
      <c r="G106">
        <v>287209</v>
      </c>
      <c r="H106">
        <v>95322</v>
      </c>
      <c r="I106">
        <v>7693</v>
      </c>
      <c r="J106">
        <v>75</v>
      </c>
      <c r="K106">
        <v>7618</v>
      </c>
      <c r="L106">
        <v>146194</v>
      </c>
    </row>
    <row r="107" spans="1:12" x14ac:dyDescent="0.35">
      <c r="A107" t="s">
        <v>783</v>
      </c>
      <c r="B107" t="s">
        <v>783</v>
      </c>
      <c r="C107" t="s">
        <v>458</v>
      </c>
      <c r="D107" t="s">
        <v>458</v>
      </c>
      <c r="E107">
        <v>656916</v>
      </c>
      <c r="F107" s="23">
        <v>44151</v>
      </c>
      <c r="G107">
        <v>300967</v>
      </c>
      <c r="H107">
        <v>108766</v>
      </c>
      <c r="I107">
        <v>4404</v>
      </c>
      <c r="J107">
        <v>36</v>
      </c>
      <c r="K107">
        <v>4368</v>
      </c>
      <c r="L107">
        <v>201633</v>
      </c>
    </row>
    <row r="108" spans="1:12" x14ac:dyDescent="0.35">
      <c r="A108" t="s">
        <v>783</v>
      </c>
      <c r="B108" t="s">
        <v>783</v>
      </c>
      <c r="C108" t="s">
        <v>625</v>
      </c>
      <c r="D108" t="s">
        <v>625</v>
      </c>
      <c r="E108">
        <v>3419622</v>
      </c>
      <c r="F108" s="23">
        <v>44227</v>
      </c>
      <c r="G108">
        <v>1511464</v>
      </c>
      <c r="H108">
        <v>424182</v>
      </c>
      <c r="I108">
        <v>9185</v>
      </c>
      <c r="J108">
        <v>127</v>
      </c>
      <c r="K108">
        <v>9058</v>
      </c>
      <c r="L108">
        <v>457819</v>
      </c>
    </row>
    <row r="109" spans="1:12" x14ac:dyDescent="0.35">
      <c r="A109" t="s">
        <v>783</v>
      </c>
      <c r="B109" t="s">
        <v>783</v>
      </c>
      <c r="C109" t="s">
        <v>661</v>
      </c>
      <c r="D109" t="s">
        <v>661</v>
      </c>
      <c r="E109">
        <v>3318176</v>
      </c>
      <c r="F109" s="23">
        <v>44227</v>
      </c>
      <c r="G109">
        <v>1670590</v>
      </c>
      <c r="H109">
        <v>684755</v>
      </c>
      <c r="I109">
        <v>15195</v>
      </c>
      <c r="J109">
        <v>170</v>
      </c>
      <c r="K109">
        <v>15025</v>
      </c>
      <c r="L109">
        <v>544035</v>
      </c>
    </row>
    <row r="110" spans="1:12" x14ac:dyDescent="0.35">
      <c r="A110" t="s">
        <v>783</v>
      </c>
      <c r="B110" t="s">
        <v>783</v>
      </c>
      <c r="C110" t="s">
        <v>628</v>
      </c>
      <c r="D110" t="s">
        <v>628</v>
      </c>
      <c r="E110">
        <v>2228397</v>
      </c>
      <c r="F110" s="23">
        <v>44227</v>
      </c>
      <c r="G110">
        <v>1069993</v>
      </c>
      <c r="H110">
        <v>369925</v>
      </c>
      <c r="I110">
        <v>17222</v>
      </c>
      <c r="J110">
        <v>129</v>
      </c>
      <c r="K110">
        <v>17093</v>
      </c>
      <c r="L110">
        <v>465122</v>
      </c>
    </row>
    <row r="111" spans="1:12" x14ac:dyDescent="0.35">
      <c r="A111" t="s">
        <v>783</v>
      </c>
      <c r="B111" t="s">
        <v>783</v>
      </c>
      <c r="C111" t="s">
        <v>523</v>
      </c>
      <c r="D111" t="s">
        <v>523</v>
      </c>
      <c r="E111">
        <v>3495021</v>
      </c>
      <c r="F111" s="23">
        <v>44227</v>
      </c>
      <c r="G111">
        <v>1671469</v>
      </c>
      <c r="H111">
        <v>478638</v>
      </c>
      <c r="I111">
        <v>19827</v>
      </c>
      <c r="J111">
        <v>192</v>
      </c>
      <c r="K111">
        <v>19632</v>
      </c>
      <c r="L111">
        <v>285797</v>
      </c>
    </row>
    <row r="112" spans="1:12" x14ac:dyDescent="0.35">
      <c r="A112" t="s">
        <v>783</v>
      </c>
      <c r="B112" t="s">
        <v>783</v>
      </c>
      <c r="C112" t="s">
        <v>664</v>
      </c>
      <c r="D112" t="s">
        <v>664</v>
      </c>
      <c r="E112">
        <v>3935042</v>
      </c>
      <c r="F112" s="23">
        <v>44227</v>
      </c>
      <c r="G112">
        <v>1784016</v>
      </c>
      <c r="H112">
        <v>469332</v>
      </c>
      <c r="I112">
        <v>20890</v>
      </c>
      <c r="J112">
        <v>358</v>
      </c>
      <c r="K112">
        <v>20532</v>
      </c>
      <c r="L112">
        <v>562223</v>
      </c>
    </row>
    <row r="113" spans="1:12" x14ac:dyDescent="0.35">
      <c r="A113" t="s">
        <v>717</v>
      </c>
      <c r="B113" t="s">
        <v>717</v>
      </c>
      <c r="C113" t="s">
        <v>717</v>
      </c>
      <c r="D113" t="s">
        <v>717</v>
      </c>
      <c r="E113">
        <v>1055450</v>
      </c>
      <c r="F113" s="23">
        <v>44500</v>
      </c>
      <c r="G113">
        <v>926035</v>
      </c>
      <c r="H113">
        <v>546981</v>
      </c>
      <c r="I113">
        <v>65351</v>
      </c>
      <c r="J113">
        <v>820</v>
      </c>
      <c r="K113">
        <v>64495</v>
      </c>
      <c r="L113">
        <v>825526</v>
      </c>
    </row>
    <row r="114" spans="1:12" x14ac:dyDescent="0.35">
      <c r="A114" t="s">
        <v>816</v>
      </c>
      <c r="B114" t="s">
        <v>816</v>
      </c>
      <c r="C114" t="s">
        <v>105</v>
      </c>
      <c r="D114" t="s">
        <v>105</v>
      </c>
      <c r="E114">
        <v>826165</v>
      </c>
      <c r="F114" s="23">
        <v>43996</v>
      </c>
      <c r="G114">
        <v>537459</v>
      </c>
      <c r="H114">
        <v>271570</v>
      </c>
      <c r="I114">
        <v>27278</v>
      </c>
      <c r="J114">
        <v>396</v>
      </c>
      <c r="K114">
        <v>26880</v>
      </c>
      <c r="L114">
        <v>16388</v>
      </c>
    </row>
    <row r="115" spans="1:12" x14ac:dyDescent="0.35">
      <c r="A115" t="s">
        <v>816</v>
      </c>
      <c r="B115" t="s">
        <v>816</v>
      </c>
      <c r="C115" t="s">
        <v>116</v>
      </c>
      <c r="D115" t="s">
        <v>116</v>
      </c>
      <c r="E115">
        <v>1305343</v>
      </c>
      <c r="F115" s="23">
        <v>43996</v>
      </c>
      <c r="G115">
        <v>617777</v>
      </c>
      <c r="H115">
        <v>211945</v>
      </c>
      <c r="I115">
        <v>43085</v>
      </c>
      <c r="J115">
        <v>471</v>
      </c>
      <c r="K115">
        <v>42611</v>
      </c>
      <c r="L115">
        <v>25358</v>
      </c>
    </row>
    <row r="116" spans="1:12" x14ac:dyDescent="0.35">
      <c r="A116" t="s">
        <v>816</v>
      </c>
      <c r="B116" t="s">
        <v>816</v>
      </c>
      <c r="C116" t="s">
        <v>123</v>
      </c>
      <c r="D116" t="s">
        <v>123</v>
      </c>
      <c r="E116">
        <v>1302253</v>
      </c>
      <c r="F116" s="23">
        <v>43974</v>
      </c>
      <c r="G116">
        <v>443759</v>
      </c>
      <c r="H116">
        <v>178775</v>
      </c>
      <c r="I116">
        <v>21066</v>
      </c>
      <c r="J116">
        <v>188</v>
      </c>
      <c r="K116">
        <v>20845</v>
      </c>
      <c r="L116">
        <v>15055</v>
      </c>
    </row>
    <row r="117" spans="1:12" x14ac:dyDescent="0.35">
      <c r="A117" t="s">
        <v>816</v>
      </c>
      <c r="B117" t="s">
        <v>816</v>
      </c>
      <c r="C117" t="s">
        <v>84</v>
      </c>
      <c r="D117" t="s">
        <v>84</v>
      </c>
      <c r="E117">
        <v>229832</v>
      </c>
      <c r="F117" s="23">
        <v>43996</v>
      </c>
      <c r="G117">
        <v>103247</v>
      </c>
      <c r="H117">
        <v>44245</v>
      </c>
      <c r="I117">
        <v>8324</v>
      </c>
      <c r="J117">
        <v>55</v>
      </c>
      <c r="K117">
        <v>8263</v>
      </c>
      <c r="L117">
        <v>5401</v>
      </c>
    </row>
    <row r="118" spans="1:12" x14ac:dyDescent="0.35">
      <c r="A118" t="s">
        <v>816</v>
      </c>
      <c r="B118" t="s">
        <v>816</v>
      </c>
      <c r="C118" t="s">
        <v>82</v>
      </c>
      <c r="D118" t="s">
        <v>82</v>
      </c>
      <c r="E118">
        <v>533638</v>
      </c>
      <c r="F118" s="23">
        <v>43996</v>
      </c>
      <c r="G118">
        <v>158243</v>
      </c>
      <c r="H118">
        <v>80855</v>
      </c>
      <c r="I118">
        <v>10840</v>
      </c>
      <c r="J118">
        <v>25</v>
      </c>
      <c r="K118">
        <v>10809</v>
      </c>
      <c r="L118">
        <v>6588</v>
      </c>
    </row>
    <row r="119" spans="1:12" x14ac:dyDescent="0.35">
      <c r="A119" t="s">
        <v>816</v>
      </c>
      <c r="B119" t="s">
        <v>816</v>
      </c>
      <c r="C119" t="s">
        <v>89</v>
      </c>
      <c r="D119" t="s">
        <v>89</v>
      </c>
      <c r="E119">
        <v>799199</v>
      </c>
      <c r="F119" s="23">
        <v>43996</v>
      </c>
      <c r="G119">
        <v>509782</v>
      </c>
      <c r="H119">
        <v>224591</v>
      </c>
      <c r="I119">
        <v>27239</v>
      </c>
      <c r="J119">
        <v>545</v>
      </c>
      <c r="K119">
        <v>26690</v>
      </c>
      <c r="L119">
        <v>15120</v>
      </c>
    </row>
    <row r="120" spans="1:12" x14ac:dyDescent="0.35">
      <c r="A120" t="s">
        <v>816</v>
      </c>
      <c r="B120" t="s">
        <v>816</v>
      </c>
      <c r="C120" t="s">
        <v>126</v>
      </c>
      <c r="D120" t="s">
        <v>126</v>
      </c>
      <c r="E120">
        <v>3343079</v>
      </c>
      <c r="F120" s="23">
        <v>43996</v>
      </c>
      <c r="G120">
        <v>1012391</v>
      </c>
      <c r="H120">
        <v>525445</v>
      </c>
      <c r="I120">
        <v>96880</v>
      </c>
      <c r="J120">
        <v>1798</v>
      </c>
      <c r="K120">
        <v>95028</v>
      </c>
      <c r="L120">
        <v>53460</v>
      </c>
    </row>
    <row r="121" spans="1:12" x14ac:dyDescent="0.35">
      <c r="A121" t="s">
        <v>816</v>
      </c>
      <c r="B121" t="s">
        <v>816</v>
      </c>
      <c r="C121" t="s">
        <v>99</v>
      </c>
      <c r="D121" t="s">
        <v>99</v>
      </c>
      <c r="E121">
        <v>597653</v>
      </c>
      <c r="F121" s="23">
        <v>43996</v>
      </c>
      <c r="G121">
        <v>293987</v>
      </c>
      <c r="H121">
        <v>99137</v>
      </c>
      <c r="I121">
        <v>19701</v>
      </c>
      <c r="J121">
        <v>194</v>
      </c>
      <c r="K121">
        <v>19506</v>
      </c>
      <c r="L121">
        <v>11946</v>
      </c>
    </row>
    <row r="122" spans="1:12" x14ac:dyDescent="0.35">
      <c r="A122" t="s">
        <v>816</v>
      </c>
      <c r="B122" t="s">
        <v>816</v>
      </c>
      <c r="C122" t="s">
        <v>119</v>
      </c>
      <c r="D122" t="s">
        <v>119</v>
      </c>
      <c r="E122">
        <v>1620632</v>
      </c>
      <c r="F122" s="23">
        <v>43996</v>
      </c>
      <c r="G122">
        <v>896087</v>
      </c>
      <c r="H122">
        <v>317605</v>
      </c>
      <c r="I122">
        <v>57636</v>
      </c>
      <c r="J122">
        <v>838</v>
      </c>
      <c r="K122">
        <v>56766</v>
      </c>
      <c r="L122">
        <v>32834</v>
      </c>
    </row>
    <row r="123" spans="1:12" x14ac:dyDescent="0.35">
      <c r="A123" t="s">
        <v>816</v>
      </c>
      <c r="B123" t="s">
        <v>816</v>
      </c>
      <c r="C123" t="s">
        <v>103</v>
      </c>
      <c r="D123" t="s">
        <v>103</v>
      </c>
      <c r="E123">
        <v>852043</v>
      </c>
      <c r="F123" s="23">
        <v>43996</v>
      </c>
      <c r="G123">
        <v>435884</v>
      </c>
      <c r="H123">
        <v>182747</v>
      </c>
      <c r="I123">
        <v>27093</v>
      </c>
      <c r="J123">
        <v>212</v>
      </c>
      <c r="K123">
        <v>26867</v>
      </c>
      <c r="L123">
        <v>16088</v>
      </c>
    </row>
    <row r="124" spans="1:12" x14ac:dyDescent="0.35">
      <c r="A124" t="s">
        <v>816</v>
      </c>
      <c r="B124" t="s">
        <v>816</v>
      </c>
      <c r="C124" t="s">
        <v>107</v>
      </c>
      <c r="D124" t="s">
        <v>107</v>
      </c>
      <c r="E124">
        <v>584667</v>
      </c>
      <c r="F124" s="23">
        <v>43996</v>
      </c>
      <c r="G124">
        <v>402362</v>
      </c>
      <c r="H124">
        <v>173494</v>
      </c>
      <c r="I124">
        <v>22771</v>
      </c>
      <c r="J124">
        <v>267</v>
      </c>
      <c r="K124">
        <v>22503</v>
      </c>
      <c r="L124">
        <v>14214</v>
      </c>
    </row>
    <row r="125" spans="1:12" x14ac:dyDescent="0.35">
      <c r="A125" t="s">
        <v>816</v>
      </c>
      <c r="B125" t="s">
        <v>816</v>
      </c>
      <c r="C125" t="s">
        <v>91</v>
      </c>
      <c r="D125" t="s">
        <v>91</v>
      </c>
      <c r="E125">
        <v>578326</v>
      </c>
      <c r="F125" s="23">
        <v>43996</v>
      </c>
      <c r="G125">
        <v>317695</v>
      </c>
      <c r="H125">
        <v>100468</v>
      </c>
      <c r="I125">
        <v>13139</v>
      </c>
      <c r="J125">
        <v>99</v>
      </c>
      <c r="K125">
        <v>13036</v>
      </c>
      <c r="L125">
        <v>8176</v>
      </c>
    </row>
    <row r="126" spans="1:12" x14ac:dyDescent="0.35">
      <c r="A126" t="s">
        <v>816</v>
      </c>
      <c r="B126" t="s">
        <v>816</v>
      </c>
      <c r="C126" t="s">
        <v>149</v>
      </c>
      <c r="D126" t="s">
        <v>149</v>
      </c>
      <c r="E126">
        <v>1206563</v>
      </c>
      <c r="F126" s="23">
        <v>43996</v>
      </c>
      <c r="G126">
        <v>650457</v>
      </c>
      <c r="H126">
        <v>287588</v>
      </c>
      <c r="I126">
        <v>54847</v>
      </c>
      <c r="J126">
        <v>580</v>
      </c>
      <c r="K126">
        <v>54228</v>
      </c>
      <c r="L126">
        <v>37457</v>
      </c>
    </row>
    <row r="127" spans="1:12" x14ac:dyDescent="0.35">
      <c r="A127" t="s">
        <v>816</v>
      </c>
      <c r="B127" t="s">
        <v>816</v>
      </c>
      <c r="C127" t="s">
        <v>104</v>
      </c>
      <c r="D127" t="s">
        <v>104</v>
      </c>
      <c r="E127">
        <v>659039</v>
      </c>
      <c r="F127" s="23">
        <v>43996</v>
      </c>
      <c r="G127">
        <v>375503</v>
      </c>
      <c r="H127">
        <v>128177</v>
      </c>
      <c r="I127">
        <v>26980</v>
      </c>
      <c r="J127">
        <v>177</v>
      </c>
      <c r="K127">
        <v>26798</v>
      </c>
      <c r="L127">
        <v>16179</v>
      </c>
    </row>
    <row r="128" spans="1:12" x14ac:dyDescent="0.35">
      <c r="A128" t="s">
        <v>816</v>
      </c>
      <c r="B128" t="s">
        <v>816</v>
      </c>
      <c r="C128" t="s">
        <v>102</v>
      </c>
      <c r="D128" t="s">
        <v>102</v>
      </c>
      <c r="E128">
        <v>1032275</v>
      </c>
      <c r="F128" s="23">
        <v>43996</v>
      </c>
      <c r="G128">
        <v>738333</v>
      </c>
      <c r="H128">
        <v>428365</v>
      </c>
      <c r="I128">
        <v>31365</v>
      </c>
      <c r="J128">
        <v>365</v>
      </c>
      <c r="K128">
        <v>31000</v>
      </c>
      <c r="L128">
        <v>17865</v>
      </c>
    </row>
    <row r="129" spans="1:12" x14ac:dyDescent="0.35">
      <c r="A129" t="s">
        <v>816</v>
      </c>
      <c r="B129" t="s">
        <v>816</v>
      </c>
      <c r="C129" t="s">
        <v>110</v>
      </c>
      <c r="D129" t="s">
        <v>110</v>
      </c>
      <c r="E129">
        <v>701707</v>
      </c>
      <c r="F129" s="23">
        <v>43996</v>
      </c>
      <c r="G129">
        <v>282508</v>
      </c>
      <c r="H129">
        <v>109857</v>
      </c>
      <c r="I129">
        <v>23921</v>
      </c>
      <c r="J129">
        <v>167</v>
      </c>
      <c r="K129">
        <v>23753</v>
      </c>
      <c r="L129">
        <v>14882</v>
      </c>
    </row>
    <row r="130" spans="1:12" x14ac:dyDescent="0.35">
      <c r="A130" t="s">
        <v>816</v>
      </c>
      <c r="B130" t="s">
        <v>816</v>
      </c>
      <c r="C130" t="s">
        <v>79</v>
      </c>
      <c r="D130" t="s">
        <v>79</v>
      </c>
      <c r="E130">
        <v>140206</v>
      </c>
      <c r="F130" s="23">
        <v>43996</v>
      </c>
      <c r="G130">
        <v>53032</v>
      </c>
      <c r="H130">
        <v>19468</v>
      </c>
      <c r="I130">
        <v>4019</v>
      </c>
      <c r="J130">
        <v>14</v>
      </c>
      <c r="K130">
        <v>4005</v>
      </c>
      <c r="L130">
        <v>2813</v>
      </c>
    </row>
    <row r="131" spans="1:12" x14ac:dyDescent="0.35">
      <c r="A131" t="s">
        <v>816</v>
      </c>
      <c r="B131" t="s">
        <v>816</v>
      </c>
      <c r="C131" t="s">
        <v>166</v>
      </c>
      <c r="D131" t="s">
        <v>166</v>
      </c>
      <c r="E131">
        <v>4062160</v>
      </c>
      <c r="F131" s="23">
        <v>43996</v>
      </c>
      <c r="G131">
        <v>1557999</v>
      </c>
      <c r="H131">
        <v>915437</v>
      </c>
      <c r="I131">
        <v>158035</v>
      </c>
      <c r="J131">
        <v>3139</v>
      </c>
      <c r="K131">
        <v>154852</v>
      </c>
      <c r="L131">
        <v>91721</v>
      </c>
    </row>
    <row r="132" spans="1:12" x14ac:dyDescent="0.35">
      <c r="A132" t="s">
        <v>816</v>
      </c>
      <c r="B132" t="s">
        <v>816</v>
      </c>
      <c r="C132" t="s">
        <v>400</v>
      </c>
      <c r="D132" t="s">
        <v>400</v>
      </c>
      <c r="E132">
        <v>1537520</v>
      </c>
      <c r="F132" s="23">
        <v>44144</v>
      </c>
      <c r="G132">
        <v>1028876</v>
      </c>
      <c r="H132">
        <v>530711</v>
      </c>
      <c r="I132">
        <v>56077</v>
      </c>
      <c r="J132">
        <v>515</v>
      </c>
      <c r="K132">
        <v>55557</v>
      </c>
      <c r="L132">
        <v>152985</v>
      </c>
    </row>
    <row r="133" spans="1:12" x14ac:dyDescent="0.35">
      <c r="A133" t="s">
        <v>816</v>
      </c>
      <c r="B133" t="s">
        <v>816</v>
      </c>
      <c r="C133" t="s">
        <v>93</v>
      </c>
      <c r="D133" t="s">
        <v>93</v>
      </c>
      <c r="E133">
        <v>249000</v>
      </c>
      <c r="F133" s="23">
        <v>43996</v>
      </c>
      <c r="G133">
        <v>134654</v>
      </c>
      <c r="H133">
        <v>81437</v>
      </c>
      <c r="I133">
        <v>8066</v>
      </c>
      <c r="J133">
        <v>20</v>
      </c>
      <c r="K133">
        <v>8041</v>
      </c>
      <c r="L133">
        <v>5756</v>
      </c>
    </row>
    <row r="134" spans="1:12" x14ac:dyDescent="0.35">
      <c r="A134" t="s">
        <v>816</v>
      </c>
      <c r="B134" t="s">
        <v>816</v>
      </c>
      <c r="C134" t="s">
        <v>94</v>
      </c>
      <c r="D134" t="s">
        <v>94</v>
      </c>
      <c r="E134">
        <v>660280</v>
      </c>
      <c r="F134" s="23">
        <v>43996</v>
      </c>
      <c r="G134">
        <v>419247</v>
      </c>
      <c r="H134">
        <v>163526</v>
      </c>
      <c r="I134">
        <v>29029</v>
      </c>
      <c r="J134">
        <v>224</v>
      </c>
      <c r="K134">
        <v>28805</v>
      </c>
      <c r="L134">
        <v>16344</v>
      </c>
    </row>
    <row r="135" spans="1:12" x14ac:dyDescent="0.35">
      <c r="A135" t="s">
        <v>816</v>
      </c>
      <c r="B135" t="s">
        <v>816</v>
      </c>
      <c r="C135" t="s">
        <v>368</v>
      </c>
      <c r="D135" t="s">
        <v>368</v>
      </c>
      <c r="E135">
        <v>420661</v>
      </c>
      <c r="F135" s="23">
        <v>44153</v>
      </c>
      <c r="G135">
        <v>468885</v>
      </c>
      <c r="H135">
        <v>277031</v>
      </c>
      <c r="I135">
        <v>33673</v>
      </c>
      <c r="J135">
        <v>245</v>
      </c>
      <c r="K135">
        <v>33426</v>
      </c>
      <c r="L135">
        <v>120414</v>
      </c>
    </row>
    <row r="136" spans="1:12" x14ac:dyDescent="0.35">
      <c r="A136" t="s">
        <v>816</v>
      </c>
      <c r="B136" t="s">
        <v>816</v>
      </c>
      <c r="C136" t="s">
        <v>98</v>
      </c>
      <c r="D136" t="s">
        <v>98</v>
      </c>
      <c r="E136">
        <v>748593</v>
      </c>
      <c r="F136" s="23">
        <v>43996</v>
      </c>
      <c r="G136">
        <v>405744</v>
      </c>
      <c r="H136">
        <v>171484</v>
      </c>
      <c r="I136">
        <v>23636</v>
      </c>
      <c r="J136">
        <v>224</v>
      </c>
      <c r="K136">
        <v>23407</v>
      </c>
      <c r="L136">
        <v>13869</v>
      </c>
    </row>
    <row r="137" spans="1:12" x14ac:dyDescent="0.35">
      <c r="A137" t="s">
        <v>807</v>
      </c>
      <c r="B137" t="s">
        <v>807</v>
      </c>
      <c r="C137" t="s">
        <v>248</v>
      </c>
      <c r="D137" t="s">
        <v>248</v>
      </c>
      <c r="E137">
        <v>343709</v>
      </c>
      <c r="F137" s="23">
        <v>44124</v>
      </c>
      <c r="G137">
        <v>387772</v>
      </c>
      <c r="H137">
        <v>183553</v>
      </c>
      <c r="I137">
        <v>5920</v>
      </c>
      <c r="J137">
        <v>3</v>
      </c>
      <c r="K137">
        <v>5910</v>
      </c>
      <c r="L137">
        <v>47773</v>
      </c>
    </row>
    <row r="138" spans="1:12" x14ac:dyDescent="0.35">
      <c r="A138" t="s">
        <v>807</v>
      </c>
      <c r="B138" t="s">
        <v>807</v>
      </c>
      <c r="C138" t="s">
        <v>185</v>
      </c>
      <c r="D138" t="s">
        <v>185</v>
      </c>
      <c r="E138">
        <v>191173</v>
      </c>
      <c r="F138" s="23">
        <v>44124</v>
      </c>
      <c r="G138">
        <v>234202</v>
      </c>
      <c r="H138">
        <v>155547</v>
      </c>
      <c r="I138">
        <v>3543</v>
      </c>
      <c r="J138">
        <v>1</v>
      </c>
      <c r="K138">
        <v>3516</v>
      </c>
      <c r="L138">
        <v>21109</v>
      </c>
    </row>
    <row r="139" spans="1:12" x14ac:dyDescent="0.35">
      <c r="A139" t="s">
        <v>807</v>
      </c>
      <c r="B139" t="s">
        <v>807</v>
      </c>
      <c r="C139" t="s">
        <v>144</v>
      </c>
      <c r="D139" t="s">
        <v>144</v>
      </c>
      <c r="E139">
        <v>52074</v>
      </c>
      <c r="F139" s="23">
        <v>44124</v>
      </c>
      <c r="G139">
        <v>38779</v>
      </c>
      <c r="H139">
        <v>31153</v>
      </c>
      <c r="I139">
        <v>1218</v>
      </c>
      <c r="J139">
        <v>0</v>
      </c>
      <c r="K139">
        <v>1218</v>
      </c>
      <c r="L139">
        <v>8868</v>
      </c>
    </row>
    <row r="140" spans="1:12" x14ac:dyDescent="0.35">
      <c r="A140" t="s">
        <v>779</v>
      </c>
      <c r="B140" t="s">
        <v>779</v>
      </c>
      <c r="C140" t="s">
        <v>779</v>
      </c>
      <c r="D140" t="s">
        <v>779</v>
      </c>
      <c r="E140">
        <v>19814000</v>
      </c>
      <c r="F140" s="23">
        <v>44500</v>
      </c>
      <c r="G140">
        <v>13055636</v>
      </c>
      <c r="H140">
        <v>7425404</v>
      </c>
      <c r="I140">
        <v>1439870</v>
      </c>
      <c r="J140">
        <v>25091</v>
      </c>
      <c r="K140">
        <v>1414431</v>
      </c>
      <c r="L140">
        <v>30147688</v>
      </c>
    </row>
    <row r="141" spans="1:12" x14ac:dyDescent="0.35">
      <c r="A141" t="s">
        <v>784</v>
      </c>
      <c r="B141" t="s">
        <v>784</v>
      </c>
      <c r="C141" t="s">
        <v>606</v>
      </c>
      <c r="D141" t="s">
        <v>606</v>
      </c>
      <c r="E141">
        <v>817761</v>
      </c>
      <c r="G141">
        <v>600586</v>
      </c>
      <c r="H141">
        <v>424066</v>
      </c>
      <c r="I141">
        <v>0</v>
      </c>
      <c r="J141">
        <v>0</v>
      </c>
      <c r="K141">
        <v>0</v>
      </c>
      <c r="L141">
        <v>400702</v>
      </c>
    </row>
    <row r="142" spans="1:12" x14ac:dyDescent="0.35">
      <c r="A142" t="s">
        <v>784</v>
      </c>
      <c r="B142" t="s">
        <v>784</v>
      </c>
      <c r="C142" t="s">
        <v>559</v>
      </c>
      <c r="D142" t="s">
        <v>559</v>
      </c>
      <c r="E142">
        <v>639962</v>
      </c>
      <c r="G142">
        <v>661972</v>
      </c>
      <c r="H142">
        <v>487016</v>
      </c>
      <c r="I142">
        <v>0</v>
      </c>
      <c r="J142">
        <v>0</v>
      </c>
      <c r="K142">
        <v>0</v>
      </c>
      <c r="L142">
        <v>313581</v>
      </c>
    </row>
    <row r="143" spans="1:12" x14ac:dyDescent="0.35">
      <c r="A143" t="s">
        <v>785</v>
      </c>
      <c r="B143" t="s">
        <v>785</v>
      </c>
      <c r="C143" t="s">
        <v>771</v>
      </c>
      <c r="D143" t="s">
        <v>771</v>
      </c>
      <c r="E143">
        <v>7208200</v>
      </c>
      <c r="F143" s="23">
        <v>44229</v>
      </c>
      <c r="G143">
        <v>5961594</v>
      </c>
      <c r="H143">
        <v>3439921</v>
      </c>
      <c r="I143">
        <v>238334</v>
      </c>
      <c r="J143">
        <v>3411</v>
      </c>
      <c r="K143">
        <v>234889</v>
      </c>
      <c r="L143">
        <v>2675659</v>
      </c>
    </row>
    <row r="144" spans="1:12" x14ac:dyDescent="0.35">
      <c r="A144" t="s">
        <v>785</v>
      </c>
      <c r="B144" t="s">
        <v>785</v>
      </c>
      <c r="C144" t="s">
        <v>473</v>
      </c>
      <c r="D144" t="s">
        <v>473</v>
      </c>
      <c r="E144">
        <v>1513614</v>
      </c>
      <c r="F144" s="23">
        <v>44229</v>
      </c>
      <c r="G144">
        <v>927389</v>
      </c>
      <c r="H144">
        <v>551970</v>
      </c>
      <c r="I144">
        <v>10810</v>
      </c>
      <c r="J144">
        <v>102</v>
      </c>
      <c r="K144">
        <v>10708</v>
      </c>
      <c r="L144">
        <v>217670</v>
      </c>
    </row>
    <row r="145" spans="1:12" x14ac:dyDescent="0.35">
      <c r="A145" t="s">
        <v>785</v>
      </c>
      <c r="B145" t="s">
        <v>785</v>
      </c>
      <c r="C145" t="s">
        <v>441</v>
      </c>
      <c r="D145" t="s">
        <v>441</v>
      </c>
      <c r="E145">
        <v>2090276</v>
      </c>
      <c r="F145" s="23">
        <v>44229</v>
      </c>
      <c r="G145">
        <v>1471865</v>
      </c>
      <c r="H145">
        <v>935893</v>
      </c>
      <c r="I145">
        <v>9637</v>
      </c>
      <c r="J145">
        <v>49</v>
      </c>
      <c r="K145">
        <v>9581</v>
      </c>
      <c r="L145">
        <v>176669</v>
      </c>
    </row>
    <row r="146" spans="1:12" x14ac:dyDescent="0.35">
      <c r="A146" t="s">
        <v>785</v>
      </c>
      <c r="B146" t="s">
        <v>785</v>
      </c>
      <c r="C146" t="s">
        <v>394</v>
      </c>
      <c r="D146" t="s">
        <v>394</v>
      </c>
      <c r="E146">
        <v>1051746</v>
      </c>
      <c r="F146" s="23">
        <v>44229</v>
      </c>
      <c r="G146">
        <v>717964</v>
      </c>
      <c r="H146">
        <v>522361</v>
      </c>
      <c r="I146">
        <v>5186</v>
      </c>
      <c r="J146">
        <v>78</v>
      </c>
      <c r="K146">
        <v>5108</v>
      </c>
      <c r="L146">
        <v>124775</v>
      </c>
    </row>
    <row r="147" spans="1:12" x14ac:dyDescent="0.35">
      <c r="A147" t="s">
        <v>785</v>
      </c>
      <c r="B147" t="s">
        <v>785</v>
      </c>
      <c r="C147" t="s">
        <v>477</v>
      </c>
      <c r="D147" t="s">
        <v>477</v>
      </c>
      <c r="E147">
        <v>3116045</v>
      </c>
      <c r="F147" s="23">
        <v>44229</v>
      </c>
      <c r="G147">
        <v>2140492</v>
      </c>
      <c r="H147">
        <v>1157901</v>
      </c>
      <c r="I147">
        <v>13631</v>
      </c>
      <c r="J147">
        <v>162</v>
      </c>
      <c r="K147">
        <v>13469</v>
      </c>
      <c r="L147">
        <v>225342</v>
      </c>
    </row>
    <row r="148" spans="1:12" x14ac:dyDescent="0.35">
      <c r="A148" t="s">
        <v>785</v>
      </c>
      <c r="B148" t="s">
        <v>785</v>
      </c>
      <c r="C148" t="s">
        <v>430</v>
      </c>
      <c r="D148" t="s">
        <v>430</v>
      </c>
      <c r="E148">
        <v>1550822</v>
      </c>
      <c r="F148" s="23">
        <v>44229</v>
      </c>
      <c r="G148">
        <v>1217587</v>
      </c>
      <c r="H148">
        <v>669742</v>
      </c>
      <c r="I148">
        <v>11426</v>
      </c>
      <c r="J148">
        <v>118</v>
      </c>
      <c r="K148">
        <v>11308</v>
      </c>
      <c r="L148">
        <v>161770</v>
      </c>
    </row>
    <row r="149" spans="1:12" x14ac:dyDescent="0.35">
      <c r="A149" t="s">
        <v>785</v>
      </c>
      <c r="B149" t="s">
        <v>785</v>
      </c>
      <c r="C149" t="s">
        <v>602</v>
      </c>
      <c r="D149" t="s">
        <v>602</v>
      </c>
      <c r="E149">
        <v>2877961</v>
      </c>
      <c r="F149" s="23">
        <v>44229</v>
      </c>
      <c r="G149">
        <v>1680398</v>
      </c>
      <c r="H149">
        <v>986097</v>
      </c>
      <c r="I149">
        <v>21447</v>
      </c>
      <c r="J149">
        <v>301</v>
      </c>
      <c r="K149">
        <v>21143</v>
      </c>
      <c r="L149">
        <v>403557</v>
      </c>
    </row>
    <row r="150" spans="1:12" x14ac:dyDescent="0.35">
      <c r="A150" t="s">
        <v>785</v>
      </c>
      <c r="B150" t="s">
        <v>785</v>
      </c>
      <c r="C150" t="s">
        <v>362</v>
      </c>
      <c r="D150" t="s">
        <v>362</v>
      </c>
      <c r="E150">
        <v>656005</v>
      </c>
      <c r="F150" s="23">
        <v>44229</v>
      </c>
      <c r="G150">
        <v>378232</v>
      </c>
      <c r="H150">
        <v>228691</v>
      </c>
      <c r="I150">
        <v>2218</v>
      </c>
      <c r="J150">
        <v>42</v>
      </c>
      <c r="K150">
        <v>2176</v>
      </c>
      <c r="L150">
        <v>99668</v>
      </c>
    </row>
    <row r="151" spans="1:12" x14ac:dyDescent="0.35">
      <c r="A151" t="s">
        <v>785</v>
      </c>
      <c r="B151" t="s">
        <v>785</v>
      </c>
      <c r="C151" t="s">
        <v>353</v>
      </c>
      <c r="D151" t="s">
        <v>353</v>
      </c>
      <c r="E151">
        <v>1071831</v>
      </c>
      <c r="F151" s="23">
        <v>44229</v>
      </c>
      <c r="G151">
        <v>635695</v>
      </c>
      <c r="H151">
        <v>420157</v>
      </c>
      <c r="I151">
        <v>3395</v>
      </c>
      <c r="J151">
        <v>38</v>
      </c>
      <c r="K151">
        <v>3357</v>
      </c>
      <c r="L151">
        <v>95535</v>
      </c>
    </row>
    <row r="152" spans="1:12" x14ac:dyDescent="0.35">
      <c r="A152" t="s">
        <v>785</v>
      </c>
      <c r="B152" t="s">
        <v>785</v>
      </c>
      <c r="C152" t="s">
        <v>476</v>
      </c>
      <c r="D152" t="s">
        <v>476</v>
      </c>
      <c r="E152">
        <v>2126558</v>
      </c>
      <c r="F152" s="23">
        <v>44229</v>
      </c>
      <c r="G152">
        <v>1499052</v>
      </c>
      <c r="H152">
        <v>631818</v>
      </c>
      <c r="I152">
        <v>9955</v>
      </c>
      <c r="J152">
        <v>38</v>
      </c>
      <c r="K152">
        <v>9917</v>
      </c>
      <c r="L152">
        <v>223236</v>
      </c>
    </row>
    <row r="153" spans="1:12" x14ac:dyDescent="0.35">
      <c r="A153" t="s">
        <v>785</v>
      </c>
      <c r="B153" t="s">
        <v>785</v>
      </c>
      <c r="C153" t="s">
        <v>222</v>
      </c>
      <c r="D153" t="s">
        <v>222</v>
      </c>
      <c r="E153">
        <v>226769</v>
      </c>
      <c r="F153" s="23">
        <v>44229</v>
      </c>
      <c r="G153">
        <v>156334</v>
      </c>
      <c r="H153">
        <v>59262</v>
      </c>
      <c r="I153">
        <v>866</v>
      </c>
      <c r="J153">
        <v>18</v>
      </c>
      <c r="K153">
        <v>848</v>
      </c>
      <c r="L153">
        <v>32354</v>
      </c>
    </row>
    <row r="154" spans="1:12" x14ac:dyDescent="0.35">
      <c r="A154" t="s">
        <v>785</v>
      </c>
      <c r="B154" t="s">
        <v>785</v>
      </c>
      <c r="C154" t="s">
        <v>330</v>
      </c>
      <c r="D154" t="s">
        <v>330</v>
      </c>
      <c r="E154">
        <v>752484</v>
      </c>
      <c r="F154" s="23">
        <v>44229</v>
      </c>
      <c r="G154">
        <v>504501</v>
      </c>
      <c r="H154">
        <v>309771</v>
      </c>
      <c r="I154">
        <v>4175</v>
      </c>
      <c r="J154">
        <v>82</v>
      </c>
      <c r="K154">
        <v>4093</v>
      </c>
      <c r="L154">
        <v>82511</v>
      </c>
    </row>
    <row r="155" spans="1:12" x14ac:dyDescent="0.35">
      <c r="A155" t="s">
        <v>785</v>
      </c>
      <c r="B155" t="s">
        <v>785</v>
      </c>
      <c r="C155" t="s">
        <v>532</v>
      </c>
      <c r="D155" t="s">
        <v>532</v>
      </c>
      <c r="E155">
        <v>1387478</v>
      </c>
      <c r="F155" s="23">
        <v>44229</v>
      </c>
      <c r="G155">
        <v>1175562</v>
      </c>
      <c r="H155">
        <v>706208</v>
      </c>
      <c r="I155">
        <v>20754</v>
      </c>
      <c r="J155">
        <v>205</v>
      </c>
      <c r="K155">
        <v>20549</v>
      </c>
      <c r="L155">
        <v>302975</v>
      </c>
    </row>
    <row r="156" spans="1:12" x14ac:dyDescent="0.35">
      <c r="A156" t="s">
        <v>785</v>
      </c>
      <c r="B156" t="s">
        <v>785</v>
      </c>
      <c r="C156" t="s">
        <v>393</v>
      </c>
      <c r="D156" t="s">
        <v>393</v>
      </c>
      <c r="E156">
        <v>1217477</v>
      </c>
      <c r="F156" s="23">
        <v>44229</v>
      </c>
      <c r="G156">
        <v>845224</v>
      </c>
      <c r="H156">
        <v>363467</v>
      </c>
      <c r="I156">
        <v>8570</v>
      </c>
      <c r="J156">
        <v>67</v>
      </c>
      <c r="K156">
        <v>8499</v>
      </c>
      <c r="L156">
        <v>126233</v>
      </c>
    </row>
    <row r="157" spans="1:12" x14ac:dyDescent="0.35">
      <c r="A157" t="s">
        <v>785</v>
      </c>
      <c r="B157" t="s">
        <v>785</v>
      </c>
      <c r="C157" t="s">
        <v>551</v>
      </c>
      <c r="D157" t="s">
        <v>551</v>
      </c>
      <c r="E157">
        <v>2159130</v>
      </c>
      <c r="F157" s="23">
        <v>44229</v>
      </c>
      <c r="G157">
        <v>1111813</v>
      </c>
      <c r="H157">
        <v>653950</v>
      </c>
      <c r="I157">
        <v>34978</v>
      </c>
      <c r="J157">
        <v>478</v>
      </c>
      <c r="K157">
        <v>34494</v>
      </c>
      <c r="L157">
        <v>325400</v>
      </c>
    </row>
    <row r="158" spans="1:12" x14ac:dyDescent="0.35">
      <c r="A158" t="s">
        <v>785</v>
      </c>
      <c r="B158" t="s">
        <v>785</v>
      </c>
      <c r="C158" t="s">
        <v>459</v>
      </c>
      <c r="D158" t="s">
        <v>459</v>
      </c>
      <c r="E158">
        <v>2742291</v>
      </c>
      <c r="F158" s="23">
        <v>44229</v>
      </c>
      <c r="G158">
        <v>1316479</v>
      </c>
      <c r="H158">
        <v>733025</v>
      </c>
      <c r="I158">
        <v>20505</v>
      </c>
      <c r="J158">
        <v>272</v>
      </c>
      <c r="K158">
        <v>20226</v>
      </c>
      <c r="L158">
        <v>209951</v>
      </c>
    </row>
    <row r="159" spans="1:12" x14ac:dyDescent="0.35">
      <c r="A159" t="s">
        <v>785</v>
      </c>
      <c r="B159" t="s">
        <v>785</v>
      </c>
      <c r="C159" t="s">
        <v>475</v>
      </c>
      <c r="D159" t="s">
        <v>475</v>
      </c>
      <c r="E159">
        <v>2298934</v>
      </c>
      <c r="F159" s="23">
        <v>44229</v>
      </c>
      <c r="G159">
        <v>1454344</v>
      </c>
      <c r="H159">
        <v>893742</v>
      </c>
      <c r="I159">
        <v>10439</v>
      </c>
      <c r="J159">
        <v>48</v>
      </c>
      <c r="K159">
        <v>10391</v>
      </c>
      <c r="L159">
        <v>223359</v>
      </c>
    </row>
    <row r="160" spans="1:12" x14ac:dyDescent="0.35">
      <c r="A160" t="s">
        <v>785</v>
      </c>
      <c r="B160" t="s">
        <v>785</v>
      </c>
      <c r="C160" t="s">
        <v>514</v>
      </c>
      <c r="D160" t="s">
        <v>514</v>
      </c>
      <c r="E160">
        <v>2090313</v>
      </c>
      <c r="F160" s="23">
        <v>44229</v>
      </c>
      <c r="G160">
        <v>1412923</v>
      </c>
      <c r="H160">
        <v>680232</v>
      </c>
      <c r="I160">
        <v>12631</v>
      </c>
      <c r="J160">
        <v>145</v>
      </c>
      <c r="K160">
        <v>12474</v>
      </c>
      <c r="L160">
        <v>273375</v>
      </c>
    </row>
    <row r="161" spans="1:12" x14ac:dyDescent="0.35">
      <c r="A161" t="s">
        <v>785</v>
      </c>
      <c r="B161" t="s">
        <v>785</v>
      </c>
      <c r="C161" t="s">
        <v>395</v>
      </c>
      <c r="D161" t="s">
        <v>395</v>
      </c>
      <c r="E161">
        <v>994624</v>
      </c>
      <c r="F161" s="23">
        <v>44229</v>
      </c>
      <c r="G161">
        <v>815594</v>
      </c>
      <c r="H161">
        <v>459520</v>
      </c>
      <c r="I161">
        <v>8194</v>
      </c>
      <c r="J161">
        <v>72</v>
      </c>
      <c r="K161">
        <v>8122</v>
      </c>
      <c r="L161">
        <v>126893</v>
      </c>
    </row>
    <row r="162" spans="1:12" x14ac:dyDescent="0.35">
      <c r="A162" t="s">
        <v>785</v>
      </c>
      <c r="B162" t="s">
        <v>785</v>
      </c>
      <c r="C162" t="s">
        <v>489</v>
      </c>
      <c r="D162" t="s">
        <v>489</v>
      </c>
      <c r="E162">
        <v>2027727</v>
      </c>
      <c r="F162" s="23">
        <v>44229</v>
      </c>
      <c r="G162">
        <v>1405786</v>
      </c>
      <c r="H162">
        <v>869969</v>
      </c>
      <c r="I162">
        <v>24419</v>
      </c>
      <c r="J162">
        <v>177</v>
      </c>
      <c r="K162">
        <v>24242</v>
      </c>
      <c r="L162">
        <v>242113</v>
      </c>
    </row>
    <row r="163" spans="1:12" x14ac:dyDescent="0.35">
      <c r="A163" t="s">
        <v>785</v>
      </c>
      <c r="B163" t="s">
        <v>785</v>
      </c>
      <c r="C163" t="s">
        <v>432</v>
      </c>
      <c r="D163" t="s">
        <v>432</v>
      </c>
      <c r="E163">
        <v>960329</v>
      </c>
      <c r="F163" s="23">
        <v>44229</v>
      </c>
      <c r="G163">
        <v>674000</v>
      </c>
      <c r="H163">
        <v>308840</v>
      </c>
      <c r="I163">
        <v>6502</v>
      </c>
      <c r="J163">
        <v>87</v>
      </c>
      <c r="K163">
        <v>6415</v>
      </c>
      <c r="L163">
        <v>160572</v>
      </c>
    </row>
    <row r="164" spans="1:12" x14ac:dyDescent="0.35">
      <c r="A164" t="s">
        <v>785</v>
      </c>
      <c r="B164" t="s">
        <v>785</v>
      </c>
      <c r="C164" t="s">
        <v>322</v>
      </c>
      <c r="D164" t="s">
        <v>322</v>
      </c>
      <c r="E164">
        <v>590379</v>
      </c>
      <c r="F164" s="23">
        <v>44229</v>
      </c>
      <c r="G164">
        <v>413260</v>
      </c>
      <c r="H164">
        <v>279684</v>
      </c>
      <c r="I164">
        <v>5955</v>
      </c>
      <c r="J164">
        <v>15</v>
      </c>
      <c r="K164">
        <v>5940</v>
      </c>
      <c r="L164">
        <v>79111</v>
      </c>
    </row>
    <row r="165" spans="1:12" x14ac:dyDescent="0.35">
      <c r="A165" t="s">
        <v>785</v>
      </c>
      <c r="B165" t="s">
        <v>785</v>
      </c>
      <c r="C165" t="s">
        <v>402</v>
      </c>
      <c r="D165" t="s">
        <v>402</v>
      </c>
      <c r="E165">
        <v>1330711</v>
      </c>
      <c r="F165" s="23">
        <v>44229</v>
      </c>
      <c r="G165">
        <v>948673</v>
      </c>
      <c r="H165">
        <v>647484</v>
      </c>
      <c r="I165">
        <v>7215</v>
      </c>
      <c r="J165">
        <v>24</v>
      </c>
      <c r="K165">
        <v>7181</v>
      </c>
      <c r="L165">
        <v>132706</v>
      </c>
    </row>
    <row r="166" spans="1:12" x14ac:dyDescent="0.35">
      <c r="A166" t="s">
        <v>785</v>
      </c>
      <c r="B166" t="s">
        <v>785</v>
      </c>
      <c r="C166" t="s">
        <v>433</v>
      </c>
      <c r="D166" t="s">
        <v>433</v>
      </c>
      <c r="E166">
        <v>2388267</v>
      </c>
      <c r="F166" s="23">
        <v>44229</v>
      </c>
      <c r="G166">
        <v>1105110</v>
      </c>
      <c r="H166">
        <v>626003</v>
      </c>
      <c r="I166">
        <v>11770</v>
      </c>
      <c r="J166">
        <v>70</v>
      </c>
      <c r="K166">
        <v>11700</v>
      </c>
      <c r="L166">
        <v>166866</v>
      </c>
    </row>
    <row r="167" spans="1:12" x14ac:dyDescent="0.35">
      <c r="A167" t="s">
        <v>785</v>
      </c>
      <c r="B167" t="s">
        <v>785</v>
      </c>
      <c r="C167" t="s">
        <v>440</v>
      </c>
      <c r="D167" t="s">
        <v>440</v>
      </c>
      <c r="E167">
        <v>1342746</v>
      </c>
      <c r="F167" s="23">
        <v>44229</v>
      </c>
      <c r="G167">
        <v>850462</v>
      </c>
      <c r="H167">
        <v>533438</v>
      </c>
      <c r="I167">
        <v>11624</v>
      </c>
      <c r="J167">
        <v>129</v>
      </c>
      <c r="K167">
        <v>11495</v>
      </c>
      <c r="L167">
        <v>174871</v>
      </c>
    </row>
    <row r="168" spans="1:12" x14ac:dyDescent="0.35">
      <c r="A168" t="s">
        <v>785</v>
      </c>
      <c r="B168" t="s">
        <v>785</v>
      </c>
      <c r="C168" t="s">
        <v>361</v>
      </c>
      <c r="D168" t="s">
        <v>361</v>
      </c>
      <c r="E168">
        <v>586062</v>
      </c>
      <c r="F168" s="23">
        <v>44229</v>
      </c>
      <c r="G168">
        <v>419364</v>
      </c>
      <c r="H168">
        <v>256377</v>
      </c>
      <c r="I168">
        <v>3486</v>
      </c>
      <c r="J168">
        <v>19</v>
      </c>
      <c r="K168">
        <v>3467</v>
      </c>
      <c r="L168">
        <v>99655</v>
      </c>
    </row>
    <row r="169" spans="1:12" x14ac:dyDescent="0.35">
      <c r="A169" t="s">
        <v>785</v>
      </c>
      <c r="B169" t="s">
        <v>785</v>
      </c>
      <c r="C169" t="s">
        <v>702</v>
      </c>
      <c r="D169" t="s">
        <v>702</v>
      </c>
      <c r="E169">
        <v>3157676</v>
      </c>
      <c r="F169" s="23">
        <v>44229</v>
      </c>
      <c r="G169">
        <v>2227111</v>
      </c>
      <c r="H169">
        <v>1255012</v>
      </c>
      <c r="I169">
        <v>57976</v>
      </c>
      <c r="J169">
        <v>725</v>
      </c>
      <c r="K169">
        <v>57243</v>
      </c>
      <c r="L169">
        <v>760239</v>
      </c>
    </row>
    <row r="170" spans="1:12" x14ac:dyDescent="0.35">
      <c r="A170" t="s">
        <v>785</v>
      </c>
      <c r="B170" t="s">
        <v>785</v>
      </c>
      <c r="C170" t="s">
        <v>448</v>
      </c>
      <c r="D170" t="s">
        <v>448</v>
      </c>
      <c r="E170">
        <v>2427346</v>
      </c>
      <c r="F170" s="23">
        <v>44229</v>
      </c>
      <c r="G170">
        <v>1000517</v>
      </c>
      <c r="H170">
        <v>596705</v>
      </c>
      <c r="I170">
        <v>9317</v>
      </c>
      <c r="J170">
        <v>157</v>
      </c>
      <c r="K170">
        <v>9159</v>
      </c>
      <c r="L170">
        <v>186748</v>
      </c>
    </row>
    <row r="171" spans="1:12" x14ac:dyDescent="0.35">
      <c r="A171" t="s">
        <v>785</v>
      </c>
      <c r="B171" t="s">
        <v>785</v>
      </c>
      <c r="C171" t="s">
        <v>763</v>
      </c>
      <c r="D171" t="s">
        <v>763</v>
      </c>
      <c r="E171">
        <v>4996391</v>
      </c>
      <c r="F171" s="23">
        <v>44229</v>
      </c>
      <c r="G171">
        <v>4781894</v>
      </c>
      <c r="H171">
        <v>2529712</v>
      </c>
      <c r="I171">
        <v>143874</v>
      </c>
      <c r="J171">
        <v>1956</v>
      </c>
      <c r="K171">
        <v>141885</v>
      </c>
      <c r="L171">
        <v>2010166</v>
      </c>
    </row>
    <row r="172" spans="1:12" x14ac:dyDescent="0.35">
      <c r="A172" t="s">
        <v>785</v>
      </c>
      <c r="B172" t="s">
        <v>785</v>
      </c>
      <c r="C172" t="s">
        <v>462</v>
      </c>
      <c r="D172" t="s">
        <v>462</v>
      </c>
      <c r="E172">
        <v>1755873</v>
      </c>
      <c r="F172" s="23">
        <v>44229</v>
      </c>
      <c r="G172">
        <v>1113845</v>
      </c>
      <c r="H172">
        <v>715931</v>
      </c>
      <c r="I172">
        <v>8121</v>
      </c>
      <c r="J172">
        <v>136</v>
      </c>
      <c r="K172">
        <v>7985</v>
      </c>
      <c r="L172">
        <v>205213</v>
      </c>
    </row>
    <row r="173" spans="1:12" x14ac:dyDescent="0.35">
      <c r="A173" t="s">
        <v>785</v>
      </c>
      <c r="B173" t="s">
        <v>785</v>
      </c>
      <c r="C173" t="s">
        <v>350</v>
      </c>
      <c r="D173" t="s">
        <v>350</v>
      </c>
      <c r="E173">
        <v>806489</v>
      </c>
      <c r="F173" s="23">
        <v>44229</v>
      </c>
      <c r="G173">
        <v>527345</v>
      </c>
      <c r="H173">
        <v>303297</v>
      </c>
      <c r="I173">
        <v>4441</v>
      </c>
      <c r="J173">
        <v>24</v>
      </c>
      <c r="K173">
        <v>4417</v>
      </c>
      <c r="L173">
        <v>94744</v>
      </c>
    </row>
    <row r="174" spans="1:12" x14ac:dyDescent="0.35">
      <c r="A174" t="s">
        <v>785</v>
      </c>
      <c r="B174" t="s">
        <v>785</v>
      </c>
      <c r="C174" t="s">
        <v>695</v>
      </c>
      <c r="D174" t="s">
        <v>695</v>
      </c>
      <c r="E174">
        <v>3639775</v>
      </c>
      <c r="F174" s="23">
        <v>44229</v>
      </c>
      <c r="G174">
        <v>2612578</v>
      </c>
      <c r="H174">
        <v>1940514</v>
      </c>
      <c r="I174">
        <v>78159</v>
      </c>
      <c r="J174">
        <v>788</v>
      </c>
      <c r="K174">
        <v>77335</v>
      </c>
      <c r="L174">
        <v>734749</v>
      </c>
    </row>
    <row r="175" spans="1:12" x14ac:dyDescent="0.35">
      <c r="A175" t="s">
        <v>785</v>
      </c>
      <c r="B175" t="s">
        <v>785</v>
      </c>
      <c r="C175" t="s">
        <v>428</v>
      </c>
      <c r="D175" t="s">
        <v>428</v>
      </c>
      <c r="E175">
        <v>1703068</v>
      </c>
      <c r="F175" s="23">
        <v>44229</v>
      </c>
      <c r="G175">
        <v>1232139</v>
      </c>
      <c r="H175">
        <v>704675</v>
      </c>
      <c r="I175">
        <v>6405</v>
      </c>
      <c r="J175">
        <v>53</v>
      </c>
      <c r="K175">
        <v>6308</v>
      </c>
      <c r="L175">
        <v>158582</v>
      </c>
    </row>
    <row r="176" spans="1:12" x14ac:dyDescent="0.35">
      <c r="A176" t="s">
        <v>786</v>
      </c>
      <c r="B176" t="s">
        <v>786</v>
      </c>
      <c r="C176" t="s">
        <v>466</v>
      </c>
      <c r="D176" t="s">
        <v>466</v>
      </c>
      <c r="E176">
        <v>1136784</v>
      </c>
      <c r="F176" s="23">
        <v>44226</v>
      </c>
      <c r="G176">
        <v>873020</v>
      </c>
      <c r="H176">
        <v>571772</v>
      </c>
      <c r="I176">
        <v>30150</v>
      </c>
      <c r="J176">
        <v>509</v>
      </c>
      <c r="K176">
        <v>29639</v>
      </c>
      <c r="L176">
        <v>221078</v>
      </c>
    </row>
    <row r="177" spans="1:12" x14ac:dyDescent="0.35">
      <c r="A177" t="s">
        <v>786</v>
      </c>
      <c r="B177" t="s">
        <v>786</v>
      </c>
      <c r="C177" t="s">
        <v>445</v>
      </c>
      <c r="D177" t="s">
        <v>445</v>
      </c>
      <c r="E177">
        <v>1629109</v>
      </c>
      <c r="F177" s="23">
        <v>44226</v>
      </c>
      <c r="G177">
        <v>741251</v>
      </c>
      <c r="H177">
        <v>317765</v>
      </c>
      <c r="I177">
        <v>22409</v>
      </c>
      <c r="J177">
        <v>652</v>
      </c>
      <c r="K177">
        <v>21757</v>
      </c>
      <c r="L177">
        <v>187429</v>
      </c>
    </row>
    <row r="178" spans="1:12" x14ac:dyDescent="0.35">
      <c r="A178" t="s">
        <v>786</v>
      </c>
      <c r="B178" t="s">
        <v>786</v>
      </c>
      <c r="C178" t="s">
        <v>290</v>
      </c>
      <c r="D178" t="s">
        <v>290</v>
      </c>
      <c r="E178">
        <v>502276</v>
      </c>
      <c r="F178" s="23">
        <v>44132</v>
      </c>
      <c r="G178">
        <v>364599</v>
      </c>
      <c r="H178">
        <v>262184</v>
      </c>
      <c r="I178">
        <v>5078</v>
      </c>
      <c r="J178">
        <v>139</v>
      </c>
      <c r="K178">
        <v>4939</v>
      </c>
      <c r="L178">
        <v>61064</v>
      </c>
    </row>
    <row r="179" spans="1:12" x14ac:dyDescent="0.35">
      <c r="A179" t="s">
        <v>786</v>
      </c>
      <c r="B179" t="s">
        <v>786</v>
      </c>
      <c r="C179" t="s">
        <v>651</v>
      </c>
      <c r="D179" t="s">
        <v>651</v>
      </c>
      <c r="E179">
        <v>1798954</v>
      </c>
      <c r="F179" s="23">
        <v>44226</v>
      </c>
      <c r="G179">
        <v>1658940</v>
      </c>
      <c r="H179">
        <v>840997</v>
      </c>
      <c r="I179">
        <v>99902</v>
      </c>
      <c r="J179">
        <v>716</v>
      </c>
      <c r="K179">
        <v>99157</v>
      </c>
      <c r="L179">
        <v>554921</v>
      </c>
    </row>
    <row r="180" spans="1:12" x14ac:dyDescent="0.35">
      <c r="A180" t="s">
        <v>786</v>
      </c>
      <c r="B180" t="s">
        <v>786</v>
      </c>
      <c r="C180" t="s">
        <v>211</v>
      </c>
      <c r="D180" t="s">
        <v>211</v>
      </c>
      <c r="E180">
        <v>941522</v>
      </c>
      <c r="F180" s="23">
        <v>44072</v>
      </c>
      <c r="G180">
        <v>574546</v>
      </c>
      <c r="H180">
        <v>201763</v>
      </c>
      <c r="I180">
        <v>17875</v>
      </c>
      <c r="J180">
        <v>481</v>
      </c>
      <c r="K180">
        <v>17394</v>
      </c>
      <c r="L180">
        <v>36393</v>
      </c>
    </row>
    <row r="181" spans="1:12" x14ac:dyDescent="0.35">
      <c r="A181" t="s">
        <v>786</v>
      </c>
      <c r="B181" t="s">
        <v>786</v>
      </c>
      <c r="C181" t="s">
        <v>704</v>
      </c>
      <c r="D181" t="s">
        <v>704</v>
      </c>
      <c r="E181">
        <v>1514085</v>
      </c>
      <c r="F181" s="23">
        <v>44226</v>
      </c>
      <c r="G181">
        <v>2193114</v>
      </c>
      <c r="H181">
        <v>1377160</v>
      </c>
      <c r="I181">
        <v>181428</v>
      </c>
      <c r="J181">
        <v>922</v>
      </c>
      <c r="K181">
        <v>180454</v>
      </c>
      <c r="L181">
        <v>833333</v>
      </c>
    </row>
    <row r="182" spans="1:12" x14ac:dyDescent="0.35">
      <c r="A182" t="s">
        <v>786</v>
      </c>
      <c r="B182" t="s">
        <v>786</v>
      </c>
      <c r="C182" t="s">
        <v>564</v>
      </c>
      <c r="D182" t="s">
        <v>564</v>
      </c>
      <c r="E182">
        <v>1742815</v>
      </c>
      <c r="F182" s="23">
        <v>44226</v>
      </c>
      <c r="G182">
        <v>994213</v>
      </c>
      <c r="H182">
        <v>332162</v>
      </c>
      <c r="I182">
        <v>53995</v>
      </c>
      <c r="J182">
        <v>1136</v>
      </c>
      <c r="K182">
        <v>52857</v>
      </c>
      <c r="L182">
        <v>349036</v>
      </c>
    </row>
    <row r="183" spans="1:12" x14ac:dyDescent="0.35">
      <c r="A183" t="s">
        <v>786</v>
      </c>
      <c r="B183" t="s">
        <v>786</v>
      </c>
      <c r="C183" t="s">
        <v>451</v>
      </c>
      <c r="D183" t="s">
        <v>451</v>
      </c>
      <c r="E183">
        <v>956907</v>
      </c>
      <c r="F183" s="23">
        <v>44165</v>
      </c>
      <c r="G183">
        <v>684511</v>
      </c>
      <c r="H183">
        <v>293496</v>
      </c>
      <c r="I183">
        <v>18849</v>
      </c>
      <c r="J183">
        <v>328</v>
      </c>
      <c r="K183">
        <v>18514</v>
      </c>
      <c r="L183">
        <v>196277</v>
      </c>
    </row>
    <row r="184" spans="1:12" x14ac:dyDescent="0.35">
      <c r="A184" t="s">
        <v>786</v>
      </c>
      <c r="B184" t="s">
        <v>786</v>
      </c>
      <c r="C184" t="s">
        <v>156</v>
      </c>
      <c r="D184" t="s">
        <v>156</v>
      </c>
      <c r="E184">
        <v>1332042</v>
      </c>
      <c r="F184" s="23">
        <v>44025</v>
      </c>
      <c r="G184">
        <v>704573</v>
      </c>
      <c r="H184">
        <v>250859</v>
      </c>
      <c r="I184">
        <v>21209</v>
      </c>
      <c r="J184">
        <v>533</v>
      </c>
      <c r="K184">
        <v>20675</v>
      </c>
      <c r="L184">
        <v>21761</v>
      </c>
    </row>
    <row r="185" spans="1:12" x14ac:dyDescent="0.35">
      <c r="A185" t="s">
        <v>786</v>
      </c>
      <c r="B185" t="s">
        <v>786</v>
      </c>
      <c r="C185" t="s">
        <v>157</v>
      </c>
      <c r="D185" t="s">
        <v>157</v>
      </c>
      <c r="E185">
        <v>1072861</v>
      </c>
      <c r="F185" s="23">
        <v>44025</v>
      </c>
      <c r="G185">
        <v>615168</v>
      </c>
      <c r="H185">
        <v>217439</v>
      </c>
      <c r="I185">
        <v>11244</v>
      </c>
      <c r="J185">
        <v>346</v>
      </c>
      <c r="K185">
        <v>10898</v>
      </c>
      <c r="L185">
        <v>17309</v>
      </c>
    </row>
    <row r="186" spans="1:12" x14ac:dyDescent="0.35">
      <c r="A186" t="s">
        <v>786</v>
      </c>
      <c r="B186" t="s">
        <v>786</v>
      </c>
      <c r="C186" t="s">
        <v>450</v>
      </c>
      <c r="D186" t="s">
        <v>450</v>
      </c>
      <c r="E186">
        <v>1506323</v>
      </c>
      <c r="F186" s="23">
        <v>44226</v>
      </c>
      <c r="G186">
        <v>1000120</v>
      </c>
      <c r="H186">
        <v>451876</v>
      </c>
      <c r="I186">
        <v>40037</v>
      </c>
      <c r="J186">
        <v>552</v>
      </c>
      <c r="K186">
        <v>39484</v>
      </c>
      <c r="L186">
        <v>205165</v>
      </c>
    </row>
    <row r="187" spans="1:12" x14ac:dyDescent="0.35">
      <c r="A187" t="s">
        <v>786</v>
      </c>
      <c r="B187" t="s">
        <v>786</v>
      </c>
      <c r="C187" t="s">
        <v>457</v>
      </c>
      <c r="D187" t="s">
        <v>457</v>
      </c>
      <c r="E187">
        <v>964231</v>
      </c>
      <c r="F187" s="23">
        <v>44225</v>
      </c>
      <c r="G187">
        <v>610380</v>
      </c>
      <c r="H187">
        <v>248125</v>
      </c>
      <c r="I187">
        <v>22147</v>
      </c>
      <c r="J187">
        <v>357</v>
      </c>
      <c r="K187">
        <v>21789</v>
      </c>
      <c r="L187">
        <v>209954</v>
      </c>
    </row>
    <row r="188" spans="1:12" x14ac:dyDescent="0.35">
      <c r="A188" t="s">
        <v>786</v>
      </c>
      <c r="B188" t="s">
        <v>786</v>
      </c>
      <c r="C188" t="s">
        <v>417</v>
      </c>
      <c r="D188" t="s">
        <v>417</v>
      </c>
      <c r="E188">
        <v>921680</v>
      </c>
      <c r="F188" s="23">
        <v>44226</v>
      </c>
      <c r="G188">
        <v>576527</v>
      </c>
      <c r="H188">
        <v>264911</v>
      </c>
      <c r="I188">
        <v>21689</v>
      </c>
      <c r="J188">
        <v>155</v>
      </c>
      <c r="K188">
        <v>21534</v>
      </c>
      <c r="L188">
        <v>154097</v>
      </c>
    </row>
    <row r="189" spans="1:12" x14ac:dyDescent="0.35">
      <c r="A189" t="s">
        <v>786</v>
      </c>
      <c r="B189" t="s">
        <v>786</v>
      </c>
      <c r="C189" t="s">
        <v>352</v>
      </c>
      <c r="D189" t="s">
        <v>352</v>
      </c>
      <c r="E189">
        <v>1089406</v>
      </c>
      <c r="F189" s="23">
        <v>44136</v>
      </c>
      <c r="G189">
        <v>354422</v>
      </c>
      <c r="H189">
        <v>78081</v>
      </c>
      <c r="I189">
        <v>5014</v>
      </c>
      <c r="J189">
        <v>123</v>
      </c>
      <c r="K189">
        <v>4890</v>
      </c>
      <c r="L189">
        <v>95896</v>
      </c>
    </row>
    <row r="190" spans="1:12" x14ac:dyDescent="0.35">
      <c r="A190" t="s">
        <v>786</v>
      </c>
      <c r="B190" t="s">
        <v>786</v>
      </c>
      <c r="C190" t="s">
        <v>413</v>
      </c>
      <c r="D190" t="s">
        <v>413</v>
      </c>
      <c r="E190">
        <v>1040493</v>
      </c>
      <c r="F190" s="23">
        <v>44226</v>
      </c>
      <c r="G190">
        <v>608874</v>
      </c>
      <c r="H190">
        <v>221786</v>
      </c>
      <c r="I190">
        <v>11025</v>
      </c>
      <c r="J190">
        <v>153</v>
      </c>
      <c r="K190">
        <v>10872</v>
      </c>
      <c r="L190">
        <v>145321</v>
      </c>
    </row>
    <row r="191" spans="1:12" x14ac:dyDescent="0.35">
      <c r="A191" t="s">
        <v>786</v>
      </c>
      <c r="B191" t="s">
        <v>786</v>
      </c>
      <c r="C191" t="s">
        <v>388</v>
      </c>
      <c r="D191" t="s">
        <v>388</v>
      </c>
      <c r="E191">
        <v>558890</v>
      </c>
      <c r="F191" s="23">
        <v>44170</v>
      </c>
      <c r="G191">
        <v>456675</v>
      </c>
      <c r="H191">
        <v>279951</v>
      </c>
      <c r="I191">
        <v>30770</v>
      </c>
      <c r="J191">
        <v>378</v>
      </c>
      <c r="K191">
        <v>30379</v>
      </c>
      <c r="L191">
        <v>134110</v>
      </c>
    </row>
    <row r="192" spans="1:12" x14ac:dyDescent="0.35">
      <c r="A192" t="s">
        <v>786</v>
      </c>
      <c r="B192" t="s">
        <v>786</v>
      </c>
      <c r="C192" t="s">
        <v>291</v>
      </c>
      <c r="D192" t="s">
        <v>291</v>
      </c>
      <c r="E192">
        <v>1202811</v>
      </c>
      <c r="F192" s="23">
        <v>44110</v>
      </c>
      <c r="G192">
        <v>830805</v>
      </c>
      <c r="H192">
        <v>273172</v>
      </c>
      <c r="I192">
        <v>31150</v>
      </c>
      <c r="J192">
        <v>638</v>
      </c>
      <c r="K192">
        <v>30510</v>
      </c>
      <c r="L192">
        <v>74438</v>
      </c>
    </row>
    <row r="193" spans="1:12" x14ac:dyDescent="0.35">
      <c r="A193" t="s">
        <v>786</v>
      </c>
      <c r="B193" t="s">
        <v>786</v>
      </c>
      <c r="C193" t="s">
        <v>426</v>
      </c>
      <c r="D193" t="s">
        <v>426</v>
      </c>
      <c r="E193">
        <v>896129</v>
      </c>
      <c r="F193" s="23">
        <v>44226</v>
      </c>
      <c r="G193">
        <v>648724</v>
      </c>
      <c r="H193">
        <v>294989</v>
      </c>
      <c r="I193">
        <v>20327</v>
      </c>
      <c r="J193">
        <v>221</v>
      </c>
      <c r="K193">
        <v>20106</v>
      </c>
      <c r="L193">
        <v>161526</v>
      </c>
    </row>
    <row r="194" spans="1:12" x14ac:dyDescent="0.35">
      <c r="A194" t="s">
        <v>786</v>
      </c>
      <c r="B194" t="s">
        <v>786</v>
      </c>
      <c r="C194" t="s">
        <v>208</v>
      </c>
      <c r="D194" t="s">
        <v>208</v>
      </c>
      <c r="E194">
        <v>1058683</v>
      </c>
      <c r="F194" s="23">
        <v>44025</v>
      </c>
      <c r="G194">
        <v>674649</v>
      </c>
      <c r="H194">
        <v>305282</v>
      </c>
      <c r="I194">
        <v>25903</v>
      </c>
      <c r="J194">
        <v>534</v>
      </c>
      <c r="K194">
        <v>25350</v>
      </c>
      <c r="L194">
        <v>38845</v>
      </c>
    </row>
    <row r="195" spans="1:12" x14ac:dyDescent="0.35">
      <c r="A195" t="s">
        <v>786</v>
      </c>
      <c r="B195" t="s">
        <v>786</v>
      </c>
      <c r="C195" t="s">
        <v>425</v>
      </c>
      <c r="D195" t="s">
        <v>425</v>
      </c>
      <c r="E195">
        <v>1295114</v>
      </c>
      <c r="F195" s="23">
        <v>44171</v>
      </c>
      <c r="G195">
        <v>786205</v>
      </c>
      <c r="H195">
        <v>278920</v>
      </c>
      <c r="I195">
        <v>29282</v>
      </c>
      <c r="J195">
        <v>508</v>
      </c>
      <c r="K195">
        <v>28771</v>
      </c>
      <c r="L195">
        <v>164834</v>
      </c>
    </row>
    <row r="196" spans="1:12" x14ac:dyDescent="0.35">
      <c r="A196" t="s">
        <v>786</v>
      </c>
      <c r="B196" t="s">
        <v>786</v>
      </c>
      <c r="C196" t="s">
        <v>495</v>
      </c>
      <c r="D196" t="s">
        <v>495</v>
      </c>
      <c r="E196">
        <v>1480080</v>
      </c>
      <c r="F196" s="23">
        <v>44171</v>
      </c>
      <c r="G196">
        <v>989125</v>
      </c>
      <c r="H196">
        <v>411915</v>
      </c>
      <c r="I196">
        <v>47138</v>
      </c>
      <c r="J196">
        <v>254</v>
      </c>
      <c r="K196">
        <v>46884</v>
      </c>
      <c r="L196">
        <v>262532</v>
      </c>
    </row>
    <row r="197" spans="1:12" x14ac:dyDescent="0.35">
      <c r="A197" t="s">
        <v>786</v>
      </c>
      <c r="B197" t="s">
        <v>786</v>
      </c>
      <c r="C197" t="s">
        <v>454</v>
      </c>
      <c r="D197" t="s">
        <v>454</v>
      </c>
      <c r="E197">
        <v>1214162</v>
      </c>
      <c r="F197" s="23">
        <v>44226</v>
      </c>
      <c r="G197">
        <v>831598</v>
      </c>
      <c r="H197">
        <v>340196</v>
      </c>
      <c r="I197">
        <v>24631</v>
      </c>
      <c r="J197">
        <v>414</v>
      </c>
      <c r="K197">
        <v>24215</v>
      </c>
      <c r="L197">
        <v>208446</v>
      </c>
    </row>
    <row r="198" spans="1:12" x14ac:dyDescent="0.35">
      <c r="A198" t="s">
        <v>787</v>
      </c>
      <c r="B198" t="s">
        <v>787</v>
      </c>
      <c r="C198" t="s">
        <v>234</v>
      </c>
      <c r="D198" t="s">
        <v>234</v>
      </c>
      <c r="E198">
        <v>382056</v>
      </c>
      <c r="F198" s="23">
        <v>44184</v>
      </c>
      <c r="G198">
        <v>323204</v>
      </c>
      <c r="H198">
        <v>234916</v>
      </c>
      <c r="I198">
        <v>14374</v>
      </c>
      <c r="J198">
        <v>85</v>
      </c>
      <c r="K198">
        <v>14120</v>
      </c>
      <c r="L198">
        <v>46925</v>
      </c>
    </row>
    <row r="199" spans="1:12" x14ac:dyDescent="0.35">
      <c r="A199" t="s">
        <v>787</v>
      </c>
      <c r="B199" t="s">
        <v>787</v>
      </c>
      <c r="C199" t="s">
        <v>275</v>
      </c>
      <c r="D199" t="s">
        <v>275</v>
      </c>
      <c r="E199">
        <v>518844</v>
      </c>
      <c r="F199" s="23">
        <v>44184</v>
      </c>
      <c r="G199">
        <v>364258</v>
      </c>
      <c r="H199">
        <v>198146</v>
      </c>
      <c r="I199">
        <v>13687</v>
      </c>
      <c r="J199">
        <v>160</v>
      </c>
      <c r="K199">
        <v>13492</v>
      </c>
      <c r="L199">
        <v>60348</v>
      </c>
    </row>
    <row r="200" spans="1:12" x14ac:dyDescent="0.35">
      <c r="A200" t="s">
        <v>787</v>
      </c>
      <c r="B200" t="s">
        <v>787</v>
      </c>
      <c r="C200" t="s">
        <v>354</v>
      </c>
      <c r="D200" t="s">
        <v>354</v>
      </c>
      <c r="E200">
        <v>1507223</v>
      </c>
      <c r="F200" s="23">
        <v>44184</v>
      </c>
      <c r="G200">
        <v>1182563</v>
      </c>
      <c r="H200">
        <v>725754</v>
      </c>
      <c r="I200">
        <v>50818</v>
      </c>
      <c r="J200">
        <v>1125</v>
      </c>
      <c r="K200">
        <v>48872</v>
      </c>
      <c r="L200">
        <v>120319</v>
      </c>
    </row>
    <row r="201" spans="1:12" x14ac:dyDescent="0.35">
      <c r="A201" t="s">
        <v>787</v>
      </c>
      <c r="B201" t="s">
        <v>787</v>
      </c>
      <c r="C201" t="s">
        <v>136</v>
      </c>
      <c r="D201" t="s">
        <v>136</v>
      </c>
      <c r="E201">
        <v>84298</v>
      </c>
      <c r="F201" s="23">
        <v>44184</v>
      </c>
      <c r="G201">
        <v>79673</v>
      </c>
      <c r="H201">
        <v>63209</v>
      </c>
      <c r="I201">
        <v>3507</v>
      </c>
      <c r="J201">
        <v>38</v>
      </c>
      <c r="K201">
        <v>3465</v>
      </c>
      <c r="L201">
        <v>8483</v>
      </c>
    </row>
    <row r="202" spans="1:12" x14ac:dyDescent="0.35">
      <c r="A202" t="s">
        <v>787</v>
      </c>
      <c r="B202" t="s">
        <v>787</v>
      </c>
      <c r="C202" t="s">
        <v>162</v>
      </c>
      <c r="D202" t="s">
        <v>162</v>
      </c>
      <c r="E202">
        <v>437474</v>
      </c>
      <c r="F202" s="23">
        <v>44103</v>
      </c>
      <c r="G202">
        <v>351261</v>
      </c>
      <c r="H202">
        <v>203549</v>
      </c>
      <c r="I202">
        <v>9692</v>
      </c>
      <c r="J202">
        <v>158</v>
      </c>
      <c r="K202">
        <v>9496</v>
      </c>
      <c r="L202">
        <v>16858</v>
      </c>
    </row>
    <row r="203" spans="1:12" x14ac:dyDescent="0.35">
      <c r="A203" t="s">
        <v>787</v>
      </c>
      <c r="B203" t="s">
        <v>787</v>
      </c>
      <c r="C203" t="s">
        <v>75</v>
      </c>
      <c r="D203" t="s">
        <v>75</v>
      </c>
      <c r="E203">
        <v>31528</v>
      </c>
      <c r="F203" s="23">
        <v>44135</v>
      </c>
      <c r="G203">
        <v>31920</v>
      </c>
      <c r="H203">
        <v>20986</v>
      </c>
      <c r="I203">
        <v>2953</v>
      </c>
      <c r="J203">
        <v>18</v>
      </c>
      <c r="K203">
        <v>2935</v>
      </c>
      <c r="L203">
        <v>2016</v>
      </c>
    </row>
    <row r="204" spans="1:12" x14ac:dyDescent="0.35">
      <c r="A204" t="s">
        <v>787</v>
      </c>
      <c r="B204" t="s">
        <v>787</v>
      </c>
      <c r="C204" t="s">
        <v>240</v>
      </c>
      <c r="D204" t="s">
        <v>240</v>
      </c>
      <c r="E204">
        <v>999518</v>
      </c>
      <c r="F204" s="23">
        <v>44184</v>
      </c>
      <c r="G204">
        <v>775242</v>
      </c>
      <c r="H204">
        <v>479355</v>
      </c>
      <c r="I204">
        <v>31606</v>
      </c>
      <c r="J204">
        <v>448</v>
      </c>
      <c r="K204">
        <v>30983</v>
      </c>
      <c r="L204">
        <v>57698</v>
      </c>
    </row>
    <row r="205" spans="1:12" x14ac:dyDescent="0.35">
      <c r="A205" t="s">
        <v>787</v>
      </c>
      <c r="B205" t="s">
        <v>787</v>
      </c>
      <c r="C205" t="s">
        <v>223</v>
      </c>
      <c r="D205" t="s">
        <v>223</v>
      </c>
      <c r="E205">
        <v>813384</v>
      </c>
      <c r="F205" s="23">
        <v>44184</v>
      </c>
      <c r="G205">
        <v>678341</v>
      </c>
      <c r="H205">
        <v>412640</v>
      </c>
      <c r="I205">
        <v>27549</v>
      </c>
      <c r="J205">
        <v>641</v>
      </c>
      <c r="K205">
        <v>26786</v>
      </c>
      <c r="L205">
        <v>46696</v>
      </c>
    </row>
    <row r="206" spans="1:12" x14ac:dyDescent="0.35">
      <c r="A206" t="s">
        <v>787</v>
      </c>
      <c r="B206" t="s">
        <v>787</v>
      </c>
      <c r="C206" t="s">
        <v>244</v>
      </c>
      <c r="D206" t="s">
        <v>244</v>
      </c>
      <c r="E206">
        <v>530164</v>
      </c>
      <c r="F206" s="23">
        <v>44184</v>
      </c>
      <c r="G206">
        <v>423793</v>
      </c>
      <c r="H206">
        <v>209631</v>
      </c>
      <c r="I206">
        <v>15456</v>
      </c>
      <c r="J206">
        <v>211</v>
      </c>
      <c r="K206">
        <v>15244</v>
      </c>
      <c r="L206">
        <v>50292</v>
      </c>
    </row>
    <row r="207" spans="1:12" x14ac:dyDescent="0.35">
      <c r="A207" t="s">
        <v>787</v>
      </c>
      <c r="B207" t="s">
        <v>787</v>
      </c>
      <c r="C207" t="s">
        <v>285</v>
      </c>
      <c r="D207" t="s">
        <v>285</v>
      </c>
      <c r="E207">
        <v>576670</v>
      </c>
      <c r="F207" s="23">
        <v>44184</v>
      </c>
      <c r="G207">
        <v>691163</v>
      </c>
      <c r="H207">
        <v>339630</v>
      </c>
      <c r="I207">
        <v>22817</v>
      </c>
      <c r="J207">
        <v>314</v>
      </c>
      <c r="K207">
        <v>22472</v>
      </c>
      <c r="L207">
        <v>68608</v>
      </c>
    </row>
    <row r="208" spans="1:12" x14ac:dyDescent="0.35">
      <c r="A208" t="s">
        <v>787</v>
      </c>
      <c r="B208" t="s">
        <v>787</v>
      </c>
      <c r="C208" t="s">
        <v>273</v>
      </c>
      <c r="D208" t="s">
        <v>273</v>
      </c>
      <c r="E208">
        <v>521057</v>
      </c>
      <c r="F208" s="23">
        <v>44184</v>
      </c>
      <c r="G208">
        <v>434945</v>
      </c>
      <c r="H208">
        <v>286819</v>
      </c>
      <c r="I208">
        <v>14268</v>
      </c>
      <c r="J208">
        <v>253</v>
      </c>
      <c r="K208">
        <v>13804</v>
      </c>
      <c r="L208">
        <v>60039</v>
      </c>
    </row>
    <row r="209" spans="1:12" x14ac:dyDescent="0.35">
      <c r="A209" t="s">
        <v>788</v>
      </c>
      <c r="B209" t="s">
        <v>788</v>
      </c>
      <c r="C209" t="s">
        <v>658</v>
      </c>
      <c r="D209" t="s">
        <v>658</v>
      </c>
      <c r="E209">
        <v>1070144</v>
      </c>
      <c r="G209">
        <v>759605</v>
      </c>
      <c r="H209">
        <v>402717</v>
      </c>
      <c r="I209">
        <v>16603</v>
      </c>
      <c r="J209">
        <v>205</v>
      </c>
      <c r="K209">
        <v>16378</v>
      </c>
      <c r="L209">
        <v>532672</v>
      </c>
    </row>
    <row r="210" spans="1:12" x14ac:dyDescent="0.35">
      <c r="A210" t="s">
        <v>788</v>
      </c>
      <c r="B210" t="s">
        <v>788</v>
      </c>
      <c r="C210" t="s">
        <v>452</v>
      </c>
      <c r="D210" t="s">
        <v>452</v>
      </c>
      <c r="E210">
        <v>385099</v>
      </c>
      <c r="G210">
        <v>303665</v>
      </c>
      <c r="H210">
        <v>154345</v>
      </c>
      <c r="I210">
        <v>9814</v>
      </c>
      <c r="J210">
        <v>102</v>
      </c>
      <c r="K210">
        <v>9693</v>
      </c>
      <c r="L210">
        <v>193605</v>
      </c>
    </row>
    <row r="211" spans="1:12" x14ac:dyDescent="0.35">
      <c r="A211" t="s">
        <v>788</v>
      </c>
      <c r="B211" t="s">
        <v>788</v>
      </c>
      <c r="C211" t="s">
        <v>646</v>
      </c>
      <c r="D211" t="s">
        <v>646</v>
      </c>
      <c r="E211">
        <v>1015503</v>
      </c>
      <c r="G211">
        <v>776258</v>
      </c>
      <c r="H211">
        <v>450002</v>
      </c>
      <c r="I211">
        <v>24613</v>
      </c>
      <c r="J211">
        <v>282</v>
      </c>
      <c r="K211">
        <v>24196</v>
      </c>
      <c r="L211">
        <v>509902</v>
      </c>
    </row>
    <row r="212" spans="1:12" x14ac:dyDescent="0.35">
      <c r="A212" t="s">
        <v>788</v>
      </c>
      <c r="B212" t="s">
        <v>788</v>
      </c>
      <c r="C212" t="s">
        <v>589</v>
      </c>
      <c r="D212" t="s">
        <v>589</v>
      </c>
      <c r="E212">
        <v>735753</v>
      </c>
      <c r="G212">
        <v>592075</v>
      </c>
      <c r="H212">
        <v>319587</v>
      </c>
      <c r="I212">
        <v>23844</v>
      </c>
      <c r="J212">
        <v>207</v>
      </c>
      <c r="K212">
        <v>23548</v>
      </c>
      <c r="L212">
        <v>372440</v>
      </c>
    </row>
    <row r="213" spans="1:12" x14ac:dyDescent="0.35">
      <c r="A213" t="s">
        <v>788</v>
      </c>
      <c r="B213" t="s">
        <v>788</v>
      </c>
      <c r="C213" t="s">
        <v>461</v>
      </c>
      <c r="D213" t="s">
        <v>461</v>
      </c>
      <c r="E213">
        <v>409576</v>
      </c>
      <c r="G213">
        <v>313983</v>
      </c>
      <c r="H213">
        <v>158751</v>
      </c>
      <c r="I213">
        <v>7869</v>
      </c>
      <c r="J213">
        <v>133</v>
      </c>
      <c r="K213">
        <v>7704</v>
      </c>
      <c r="L213">
        <v>204626</v>
      </c>
    </row>
    <row r="214" spans="1:12" x14ac:dyDescent="0.35">
      <c r="A214" t="s">
        <v>788</v>
      </c>
      <c r="B214" t="s">
        <v>788</v>
      </c>
      <c r="C214" t="s">
        <v>420</v>
      </c>
      <c r="D214" t="s">
        <v>420</v>
      </c>
      <c r="E214">
        <v>297003</v>
      </c>
      <c r="G214">
        <v>227349</v>
      </c>
      <c r="H214">
        <v>133812</v>
      </c>
      <c r="I214">
        <v>10436</v>
      </c>
      <c r="J214">
        <v>79</v>
      </c>
      <c r="K214">
        <v>10313</v>
      </c>
      <c r="L214">
        <v>150749</v>
      </c>
    </row>
    <row r="215" spans="1:12" x14ac:dyDescent="0.35">
      <c r="A215" t="s">
        <v>788</v>
      </c>
      <c r="B215" t="s">
        <v>788</v>
      </c>
      <c r="C215" t="s">
        <v>707</v>
      </c>
      <c r="D215" t="s">
        <v>707</v>
      </c>
      <c r="E215">
        <v>1526406</v>
      </c>
      <c r="G215">
        <v>1168448</v>
      </c>
      <c r="H215">
        <v>610537</v>
      </c>
      <c r="I215">
        <v>53324</v>
      </c>
      <c r="J215">
        <v>1145</v>
      </c>
      <c r="K215">
        <v>52145</v>
      </c>
      <c r="L215">
        <v>774600</v>
      </c>
    </row>
    <row r="216" spans="1:12" x14ac:dyDescent="0.35">
      <c r="A216" t="s">
        <v>788</v>
      </c>
      <c r="B216" t="s">
        <v>788</v>
      </c>
      <c r="C216" t="s">
        <v>544</v>
      </c>
      <c r="D216" t="s">
        <v>544</v>
      </c>
      <c r="E216">
        <v>615711</v>
      </c>
      <c r="G216">
        <v>482584</v>
      </c>
      <c r="H216">
        <v>249588</v>
      </c>
      <c r="I216">
        <v>9327</v>
      </c>
      <c r="J216">
        <v>152</v>
      </c>
      <c r="K216">
        <v>9175</v>
      </c>
      <c r="L216">
        <v>306361</v>
      </c>
    </row>
    <row r="217" spans="1:12" x14ac:dyDescent="0.35">
      <c r="A217" t="s">
        <v>788</v>
      </c>
      <c r="B217" t="s">
        <v>788</v>
      </c>
      <c r="C217" t="s">
        <v>378</v>
      </c>
      <c r="D217" t="s">
        <v>378</v>
      </c>
      <c r="E217">
        <v>230696</v>
      </c>
      <c r="G217">
        <v>164754</v>
      </c>
      <c r="H217">
        <v>78041</v>
      </c>
      <c r="I217">
        <v>4819</v>
      </c>
      <c r="J217">
        <v>44</v>
      </c>
      <c r="K217">
        <v>4773</v>
      </c>
      <c r="L217">
        <v>115450</v>
      </c>
    </row>
    <row r="218" spans="1:12" x14ac:dyDescent="0.35">
      <c r="A218" t="s">
        <v>788</v>
      </c>
      <c r="B218" t="s">
        <v>788</v>
      </c>
      <c r="C218" t="s">
        <v>470</v>
      </c>
      <c r="D218" t="s">
        <v>470</v>
      </c>
      <c r="E218">
        <v>422786</v>
      </c>
      <c r="G218">
        <v>401091</v>
      </c>
      <c r="H218">
        <v>202260</v>
      </c>
      <c r="I218">
        <v>11489</v>
      </c>
      <c r="J218">
        <v>117</v>
      </c>
      <c r="K218">
        <v>11367</v>
      </c>
      <c r="L218">
        <v>212909</v>
      </c>
    </row>
    <row r="219" spans="1:12" x14ac:dyDescent="0.35">
      <c r="A219" t="s">
        <v>788</v>
      </c>
      <c r="B219" t="s">
        <v>788</v>
      </c>
      <c r="C219" t="s">
        <v>613</v>
      </c>
      <c r="D219" t="s">
        <v>613</v>
      </c>
      <c r="E219">
        <v>875564</v>
      </c>
      <c r="G219">
        <v>673594</v>
      </c>
      <c r="H219">
        <v>348327</v>
      </c>
      <c r="I219">
        <v>14463</v>
      </c>
      <c r="J219">
        <v>166</v>
      </c>
      <c r="K219">
        <v>14268</v>
      </c>
      <c r="L219">
        <v>436257</v>
      </c>
    </row>
    <row r="220" spans="1:12" x14ac:dyDescent="0.35">
      <c r="A220" t="s">
        <v>788</v>
      </c>
      <c r="B220" t="s">
        <v>788</v>
      </c>
      <c r="C220" t="s">
        <v>412</v>
      </c>
      <c r="D220" t="s">
        <v>412</v>
      </c>
      <c r="E220">
        <v>570060</v>
      </c>
      <c r="F220" s="23">
        <v>44197</v>
      </c>
      <c r="G220">
        <v>430622</v>
      </c>
      <c r="H220">
        <v>244300</v>
      </c>
      <c r="I220">
        <v>15512</v>
      </c>
      <c r="J220">
        <v>194</v>
      </c>
      <c r="K220">
        <v>15309</v>
      </c>
      <c r="L220">
        <v>147308</v>
      </c>
    </row>
    <row r="221" spans="1:12" x14ac:dyDescent="0.35">
      <c r="A221" t="s">
        <v>788</v>
      </c>
      <c r="B221" t="s">
        <v>788</v>
      </c>
      <c r="C221" t="s">
        <v>491</v>
      </c>
      <c r="D221" t="s">
        <v>491</v>
      </c>
      <c r="E221">
        <v>476820</v>
      </c>
      <c r="G221">
        <v>386098</v>
      </c>
      <c r="H221">
        <v>234540</v>
      </c>
      <c r="I221">
        <v>6482</v>
      </c>
      <c r="J221">
        <v>98</v>
      </c>
      <c r="K221">
        <v>6371</v>
      </c>
      <c r="L221">
        <v>236882</v>
      </c>
    </row>
    <row r="222" spans="1:12" x14ac:dyDescent="0.35">
      <c r="A222" t="s">
        <v>788</v>
      </c>
      <c r="B222" t="s">
        <v>788</v>
      </c>
      <c r="C222" t="s">
        <v>546</v>
      </c>
      <c r="D222" t="s">
        <v>546</v>
      </c>
      <c r="E222">
        <v>619266</v>
      </c>
      <c r="G222">
        <v>498787</v>
      </c>
      <c r="H222">
        <v>241407</v>
      </c>
      <c r="I222">
        <v>11272</v>
      </c>
      <c r="J222">
        <v>237</v>
      </c>
      <c r="K222">
        <v>11031</v>
      </c>
      <c r="L222">
        <v>309076</v>
      </c>
    </row>
    <row r="223" spans="1:12" x14ac:dyDescent="0.35">
      <c r="A223" t="s">
        <v>788</v>
      </c>
      <c r="B223" t="s">
        <v>788</v>
      </c>
      <c r="C223" t="s">
        <v>410</v>
      </c>
      <c r="D223" t="s">
        <v>410</v>
      </c>
      <c r="E223">
        <v>283313</v>
      </c>
      <c r="G223">
        <v>220690</v>
      </c>
      <c r="H223">
        <v>147086</v>
      </c>
      <c r="I223">
        <v>6043</v>
      </c>
      <c r="J223">
        <v>67</v>
      </c>
      <c r="K223">
        <v>5971</v>
      </c>
      <c r="L223">
        <v>141844</v>
      </c>
    </row>
    <row r="224" spans="1:12" x14ac:dyDescent="0.35">
      <c r="A224" t="s">
        <v>788</v>
      </c>
      <c r="B224" t="s">
        <v>788</v>
      </c>
      <c r="C224" t="s">
        <v>427</v>
      </c>
      <c r="D224" t="s">
        <v>427</v>
      </c>
      <c r="E224">
        <v>314714</v>
      </c>
      <c r="G224">
        <v>244379</v>
      </c>
      <c r="H224">
        <v>133971</v>
      </c>
      <c r="I224">
        <v>6626</v>
      </c>
      <c r="J224">
        <v>43</v>
      </c>
      <c r="K224">
        <v>6575</v>
      </c>
      <c r="L224">
        <v>157522</v>
      </c>
    </row>
    <row r="225" spans="1:12" x14ac:dyDescent="0.35">
      <c r="A225" t="s">
        <v>788</v>
      </c>
      <c r="B225" t="s">
        <v>788</v>
      </c>
      <c r="C225" t="s">
        <v>431</v>
      </c>
      <c r="D225" t="s">
        <v>431</v>
      </c>
      <c r="E225">
        <v>318611</v>
      </c>
      <c r="G225">
        <v>280700</v>
      </c>
      <c r="H225">
        <v>122554</v>
      </c>
      <c r="I225">
        <v>7152</v>
      </c>
      <c r="J225">
        <v>120</v>
      </c>
      <c r="K225">
        <v>7032</v>
      </c>
      <c r="L225">
        <v>159695</v>
      </c>
    </row>
    <row r="226" spans="1:12" x14ac:dyDescent="0.35">
      <c r="A226" t="s">
        <v>788</v>
      </c>
      <c r="B226" t="s">
        <v>788</v>
      </c>
      <c r="C226" t="s">
        <v>404</v>
      </c>
      <c r="D226" t="s">
        <v>404</v>
      </c>
      <c r="E226">
        <v>265960</v>
      </c>
      <c r="G226">
        <v>203036</v>
      </c>
      <c r="H226">
        <v>95122</v>
      </c>
      <c r="I226">
        <v>5607</v>
      </c>
      <c r="J226">
        <v>58</v>
      </c>
      <c r="K226">
        <v>5549</v>
      </c>
      <c r="L226">
        <v>133123</v>
      </c>
    </row>
    <row r="227" spans="1:12" x14ac:dyDescent="0.35">
      <c r="A227" t="s">
        <v>788</v>
      </c>
      <c r="B227" t="s">
        <v>788</v>
      </c>
      <c r="C227" t="s">
        <v>680</v>
      </c>
      <c r="D227" t="s">
        <v>680</v>
      </c>
      <c r="E227">
        <v>1269751</v>
      </c>
      <c r="G227">
        <v>957347</v>
      </c>
      <c r="H227">
        <v>592016</v>
      </c>
      <c r="I227">
        <v>75539</v>
      </c>
      <c r="J227">
        <v>846</v>
      </c>
      <c r="K227">
        <v>74242</v>
      </c>
      <c r="L227">
        <v>659947</v>
      </c>
    </row>
    <row r="228" spans="1:12" x14ac:dyDescent="0.35">
      <c r="A228" t="s">
        <v>788</v>
      </c>
      <c r="B228" t="s">
        <v>788</v>
      </c>
      <c r="C228" t="s">
        <v>520</v>
      </c>
      <c r="D228" t="s">
        <v>520</v>
      </c>
      <c r="E228">
        <v>555357</v>
      </c>
      <c r="G228">
        <v>425945</v>
      </c>
      <c r="H228">
        <v>227785</v>
      </c>
      <c r="I228">
        <v>11415</v>
      </c>
      <c r="J228">
        <v>137</v>
      </c>
      <c r="K228">
        <v>11275</v>
      </c>
      <c r="L228">
        <v>277832</v>
      </c>
    </row>
    <row r="229" spans="1:12" x14ac:dyDescent="0.35">
      <c r="A229" t="s">
        <v>789</v>
      </c>
      <c r="B229" t="s">
        <v>789</v>
      </c>
      <c r="C229" t="s">
        <v>159</v>
      </c>
      <c r="D229" t="s">
        <v>159</v>
      </c>
      <c r="E229">
        <v>2061918</v>
      </c>
      <c r="F229" s="23">
        <v>44035</v>
      </c>
      <c r="G229">
        <v>994497</v>
      </c>
      <c r="H229">
        <v>333330</v>
      </c>
      <c r="I229">
        <v>19461</v>
      </c>
      <c r="J229">
        <v>286</v>
      </c>
      <c r="K229">
        <v>19170</v>
      </c>
      <c r="L229">
        <v>21528</v>
      </c>
    </row>
    <row r="230" spans="1:12" x14ac:dyDescent="0.35">
      <c r="A230" t="s">
        <v>789</v>
      </c>
      <c r="B230" t="s">
        <v>789</v>
      </c>
      <c r="C230" t="s">
        <v>653</v>
      </c>
      <c r="D230" t="s">
        <v>653</v>
      </c>
      <c r="E230">
        <v>1042304</v>
      </c>
      <c r="G230">
        <v>454807</v>
      </c>
      <c r="H230">
        <v>126700</v>
      </c>
      <c r="I230">
        <v>6033</v>
      </c>
      <c r="J230">
        <v>53</v>
      </c>
      <c r="K230">
        <v>5977</v>
      </c>
      <c r="L230">
        <v>513745</v>
      </c>
    </row>
    <row r="231" spans="1:12" x14ac:dyDescent="0.35">
      <c r="A231" t="s">
        <v>789</v>
      </c>
      <c r="B231" t="s">
        <v>789</v>
      </c>
      <c r="C231" t="s">
        <v>139</v>
      </c>
      <c r="D231" t="s">
        <v>139</v>
      </c>
      <c r="E231">
        <v>1491879</v>
      </c>
      <c r="F231" s="23">
        <v>44035</v>
      </c>
      <c r="G231">
        <v>569167</v>
      </c>
      <c r="H231">
        <v>230458</v>
      </c>
      <c r="I231">
        <v>10835</v>
      </c>
      <c r="J231">
        <v>113</v>
      </c>
      <c r="K231">
        <v>10721</v>
      </c>
      <c r="L231">
        <v>12368</v>
      </c>
    </row>
    <row r="232" spans="1:12" x14ac:dyDescent="0.35">
      <c r="A232" t="s">
        <v>789</v>
      </c>
      <c r="B232" t="s">
        <v>789</v>
      </c>
      <c r="C232" t="s">
        <v>748</v>
      </c>
      <c r="D232" t="s">
        <v>748</v>
      </c>
      <c r="E232">
        <v>2682662</v>
      </c>
      <c r="G232">
        <v>1185934</v>
      </c>
      <c r="H232">
        <v>446946</v>
      </c>
      <c r="I232">
        <v>16589</v>
      </c>
      <c r="J232">
        <v>382</v>
      </c>
      <c r="K232">
        <v>16196</v>
      </c>
      <c r="L232">
        <v>1322798</v>
      </c>
    </row>
    <row r="233" spans="1:12" x14ac:dyDescent="0.35">
      <c r="A233" t="s">
        <v>789</v>
      </c>
      <c r="B233" t="s">
        <v>789</v>
      </c>
      <c r="C233" t="s">
        <v>129</v>
      </c>
      <c r="D233" t="s">
        <v>129</v>
      </c>
      <c r="E233">
        <v>1321096</v>
      </c>
      <c r="F233" s="23">
        <v>44035</v>
      </c>
      <c r="G233">
        <v>638722</v>
      </c>
      <c r="H233">
        <v>229944</v>
      </c>
      <c r="I233">
        <v>4636</v>
      </c>
      <c r="J233">
        <v>47</v>
      </c>
      <c r="K233">
        <v>4589</v>
      </c>
      <c r="L233">
        <v>7718</v>
      </c>
    </row>
    <row r="234" spans="1:12" x14ac:dyDescent="0.35">
      <c r="A234" t="s">
        <v>789</v>
      </c>
      <c r="B234" t="s">
        <v>789</v>
      </c>
      <c r="C234" t="s">
        <v>741</v>
      </c>
      <c r="D234" t="s">
        <v>741</v>
      </c>
      <c r="E234">
        <v>2291032</v>
      </c>
      <c r="G234">
        <v>1424376</v>
      </c>
      <c r="H234">
        <v>661091</v>
      </c>
      <c r="I234">
        <v>51974</v>
      </c>
      <c r="J234">
        <v>1046</v>
      </c>
      <c r="K234">
        <v>50907</v>
      </c>
      <c r="L234">
        <v>1148592</v>
      </c>
    </row>
    <row r="235" spans="1:12" x14ac:dyDescent="0.35">
      <c r="A235" t="s">
        <v>789</v>
      </c>
      <c r="B235" t="s">
        <v>789</v>
      </c>
      <c r="C235" t="s">
        <v>687</v>
      </c>
      <c r="D235" t="s">
        <v>687</v>
      </c>
      <c r="E235">
        <v>1322387</v>
      </c>
      <c r="G235">
        <v>456056</v>
      </c>
      <c r="H235">
        <v>148421</v>
      </c>
      <c r="I235">
        <v>6895</v>
      </c>
      <c r="J235">
        <v>94</v>
      </c>
      <c r="K235">
        <v>6801</v>
      </c>
      <c r="L235">
        <v>651417</v>
      </c>
    </row>
    <row r="236" spans="1:12" x14ac:dyDescent="0.35">
      <c r="A236" t="s">
        <v>789</v>
      </c>
      <c r="B236" t="s">
        <v>789</v>
      </c>
      <c r="C236" t="s">
        <v>155</v>
      </c>
      <c r="D236" t="s">
        <v>155</v>
      </c>
      <c r="E236">
        <v>2445203</v>
      </c>
      <c r="F236" s="23">
        <v>44035</v>
      </c>
      <c r="G236">
        <v>994417</v>
      </c>
      <c r="H236">
        <v>301193</v>
      </c>
      <c r="I236">
        <v>8964</v>
      </c>
      <c r="J236">
        <v>130</v>
      </c>
      <c r="K236">
        <v>8834</v>
      </c>
      <c r="L236">
        <v>15614</v>
      </c>
    </row>
    <row r="237" spans="1:12" x14ac:dyDescent="0.35">
      <c r="A237" t="s">
        <v>789</v>
      </c>
      <c r="B237" t="s">
        <v>789</v>
      </c>
      <c r="C237" t="s">
        <v>153</v>
      </c>
      <c r="D237" t="s">
        <v>153</v>
      </c>
      <c r="E237">
        <v>1311382</v>
      </c>
      <c r="F237" s="23">
        <v>44035</v>
      </c>
      <c r="G237">
        <v>527710</v>
      </c>
      <c r="H237">
        <v>198198</v>
      </c>
      <c r="I237">
        <v>5840</v>
      </c>
      <c r="J237">
        <v>87</v>
      </c>
      <c r="K237">
        <v>5753</v>
      </c>
      <c r="L237">
        <v>13900</v>
      </c>
    </row>
    <row r="238" spans="1:12" x14ac:dyDescent="0.35">
      <c r="A238" t="s">
        <v>789</v>
      </c>
      <c r="B238" t="s">
        <v>789</v>
      </c>
      <c r="C238" t="s">
        <v>650</v>
      </c>
      <c r="D238" t="s">
        <v>650</v>
      </c>
      <c r="E238">
        <v>1025656</v>
      </c>
      <c r="G238">
        <v>387738</v>
      </c>
      <c r="H238">
        <v>156364</v>
      </c>
      <c r="I238">
        <v>9900</v>
      </c>
      <c r="J238">
        <v>38</v>
      </c>
      <c r="K238">
        <v>9857</v>
      </c>
      <c r="L238">
        <v>507521</v>
      </c>
    </row>
    <row r="239" spans="1:12" x14ac:dyDescent="0.35">
      <c r="A239" t="s">
        <v>789</v>
      </c>
      <c r="B239" t="s">
        <v>789</v>
      </c>
      <c r="C239" t="s">
        <v>725</v>
      </c>
      <c r="D239" t="s">
        <v>725</v>
      </c>
      <c r="E239">
        <v>1734005</v>
      </c>
      <c r="G239">
        <v>865943</v>
      </c>
      <c r="H239">
        <v>317137</v>
      </c>
      <c r="I239">
        <v>19593</v>
      </c>
      <c r="J239">
        <v>186</v>
      </c>
      <c r="K239">
        <v>19404</v>
      </c>
      <c r="L239">
        <v>859458</v>
      </c>
    </row>
    <row r="240" spans="1:12" x14ac:dyDescent="0.35">
      <c r="A240" t="s">
        <v>789</v>
      </c>
      <c r="B240" t="s">
        <v>789</v>
      </c>
      <c r="C240" t="s">
        <v>109</v>
      </c>
      <c r="D240" t="s">
        <v>109</v>
      </c>
      <c r="E240">
        <v>790207</v>
      </c>
      <c r="F240" s="23">
        <v>44033</v>
      </c>
      <c r="G240">
        <v>381155</v>
      </c>
      <c r="H240">
        <v>137216</v>
      </c>
      <c r="I240">
        <v>5599</v>
      </c>
      <c r="J240">
        <v>61</v>
      </c>
      <c r="K240">
        <v>5534</v>
      </c>
      <c r="L240">
        <v>5679</v>
      </c>
    </row>
    <row r="241" spans="1:12" x14ac:dyDescent="0.35">
      <c r="A241" t="s">
        <v>789</v>
      </c>
      <c r="B241" t="s">
        <v>789</v>
      </c>
      <c r="C241" t="s">
        <v>117</v>
      </c>
      <c r="D241" t="s">
        <v>117</v>
      </c>
      <c r="E241">
        <v>530299</v>
      </c>
      <c r="F241" s="23">
        <v>44041</v>
      </c>
      <c r="G241">
        <v>227503</v>
      </c>
      <c r="H241">
        <v>107053</v>
      </c>
      <c r="I241">
        <v>7820</v>
      </c>
      <c r="J241">
        <v>96</v>
      </c>
      <c r="K241">
        <v>7724</v>
      </c>
      <c r="L241">
        <v>7762</v>
      </c>
    </row>
    <row r="242" spans="1:12" x14ac:dyDescent="0.35">
      <c r="A242" t="s">
        <v>789</v>
      </c>
      <c r="B242" t="s">
        <v>789</v>
      </c>
      <c r="C242" t="s">
        <v>582</v>
      </c>
      <c r="D242" t="s">
        <v>582</v>
      </c>
      <c r="E242">
        <v>717169</v>
      </c>
      <c r="G242">
        <v>363078</v>
      </c>
      <c r="H242">
        <v>140609</v>
      </c>
      <c r="I242">
        <v>12872</v>
      </c>
      <c r="J242">
        <v>136</v>
      </c>
      <c r="K242">
        <v>12736</v>
      </c>
      <c r="L242">
        <v>357848</v>
      </c>
    </row>
    <row r="243" spans="1:12" x14ac:dyDescent="0.35">
      <c r="A243" t="s">
        <v>789</v>
      </c>
      <c r="B243" t="s">
        <v>789</v>
      </c>
      <c r="C243" t="s">
        <v>584</v>
      </c>
      <c r="D243" t="s">
        <v>584</v>
      </c>
      <c r="E243">
        <v>725673</v>
      </c>
      <c r="G243">
        <v>294989</v>
      </c>
      <c r="H243">
        <v>84919</v>
      </c>
      <c r="I243">
        <v>7871</v>
      </c>
      <c r="J243">
        <v>57</v>
      </c>
      <c r="K243">
        <v>7814</v>
      </c>
      <c r="L243">
        <v>359515</v>
      </c>
    </row>
    <row r="244" spans="1:12" x14ac:dyDescent="0.35">
      <c r="A244" t="s">
        <v>789</v>
      </c>
      <c r="B244" t="s">
        <v>789</v>
      </c>
      <c r="C244" t="s">
        <v>142</v>
      </c>
      <c r="D244" t="s">
        <v>142</v>
      </c>
      <c r="E244">
        <v>461738</v>
      </c>
      <c r="F244" s="23">
        <v>44037</v>
      </c>
      <c r="G244">
        <v>173109</v>
      </c>
      <c r="H244">
        <v>63130</v>
      </c>
      <c r="I244">
        <v>6709</v>
      </c>
      <c r="J244">
        <v>88</v>
      </c>
      <c r="K244">
        <v>6621</v>
      </c>
      <c r="L244">
        <v>10880</v>
      </c>
    </row>
    <row r="245" spans="1:12" x14ac:dyDescent="0.35">
      <c r="A245" t="s">
        <v>789</v>
      </c>
      <c r="B245" t="s">
        <v>789</v>
      </c>
      <c r="C245" t="s">
        <v>134</v>
      </c>
      <c r="D245" t="s">
        <v>134</v>
      </c>
      <c r="E245">
        <v>899200</v>
      </c>
      <c r="F245" s="23">
        <v>44035</v>
      </c>
      <c r="G245">
        <v>378048</v>
      </c>
      <c r="H245">
        <v>108941</v>
      </c>
      <c r="I245">
        <v>2552</v>
      </c>
      <c r="J245">
        <v>12</v>
      </c>
      <c r="K245">
        <v>2539</v>
      </c>
      <c r="L245">
        <v>7705</v>
      </c>
    </row>
    <row r="246" spans="1:12" x14ac:dyDescent="0.35">
      <c r="A246" t="s">
        <v>789</v>
      </c>
      <c r="B246" t="s">
        <v>789</v>
      </c>
      <c r="C246" t="s">
        <v>733</v>
      </c>
      <c r="D246" t="s">
        <v>733</v>
      </c>
      <c r="E246">
        <v>1936319</v>
      </c>
      <c r="G246">
        <v>788026</v>
      </c>
      <c r="H246">
        <v>311074</v>
      </c>
      <c r="I246">
        <v>12294</v>
      </c>
      <c r="J246">
        <v>110</v>
      </c>
      <c r="K246">
        <v>12184</v>
      </c>
      <c r="L246">
        <v>954943</v>
      </c>
    </row>
    <row r="247" spans="1:12" x14ac:dyDescent="0.35">
      <c r="A247" t="s">
        <v>789</v>
      </c>
      <c r="B247" t="s">
        <v>789</v>
      </c>
      <c r="C247" t="s">
        <v>630</v>
      </c>
      <c r="D247" t="s">
        <v>630</v>
      </c>
      <c r="E247">
        <v>949159</v>
      </c>
      <c r="G247">
        <v>522017</v>
      </c>
      <c r="H247">
        <v>185442</v>
      </c>
      <c r="I247">
        <v>13923</v>
      </c>
      <c r="J247">
        <v>197</v>
      </c>
      <c r="K247">
        <v>13714</v>
      </c>
      <c r="L247">
        <v>472049</v>
      </c>
    </row>
    <row r="248" spans="1:12" x14ac:dyDescent="0.35">
      <c r="A248" t="s">
        <v>789</v>
      </c>
      <c r="B248" t="s">
        <v>789</v>
      </c>
      <c r="C248" t="s">
        <v>754</v>
      </c>
      <c r="D248" t="s">
        <v>754</v>
      </c>
      <c r="E248">
        <v>2912022</v>
      </c>
      <c r="G248">
        <v>1512114</v>
      </c>
      <c r="H248">
        <v>656001</v>
      </c>
      <c r="I248">
        <v>86116</v>
      </c>
      <c r="J248">
        <v>1585</v>
      </c>
      <c r="K248">
        <v>84495</v>
      </c>
      <c r="L248">
        <v>1469948</v>
      </c>
    </row>
    <row r="249" spans="1:12" x14ac:dyDescent="0.35">
      <c r="A249" t="s">
        <v>789</v>
      </c>
      <c r="B249" t="s">
        <v>789</v>
      </c>
      <c r="C249" t="s">
        <v>127</v>
      </c>
      <c r="D249" t="s">
        <v>127</v>
      </c>
      <c r="E249">
        <v>1150038</v>
      </c>
      <c r="F249" s="23">
        <v>44035</v>
      </c>
      <c r="G249">
        <v>430948</v>
      </c>
      <c r="H249">
        <v>132560</v>
      </c>
      <c r="I249">
        <v>4834</v>
      </c>
      <c r="J249">
        <v>42</v>
      </c>
      <c r="K249">
        <v>4792</v>
      </c>
      <c r="L249">
        <v>7446</v>
      </c>
    </row>
    <row r="250" spans="1:12" x14ac:dyDescent="0.35">
      <c r="A250" t="s">
        <v>789</v>
      </c>
      <c r="B250" t="s">
        <v>789</v>
      </c>
      <c r="C250" t="s">
        <v>435</v>
      </c>
      <c r="D250" t="s">
        <v>435</v>
      </c>
      <c r="E250">
        <v>1063458</v>
      </c>
      <c r="F250" s="23">
        <v>44178</v>
      </c>
      <c r="G250">
        <v>505417</v>
      </c>
      <c r="H250">
        <v>167980</v>
      </c>
      <c r="I250">
        <v>7207</v>
      </c>
      <c r="J250">
        <v>67</v>
      </c>
      <c r="K250">
        <v>7137</v>
      </c>
      <c r="L250">
        <v>165399</v>
      </c>
    </row>
    <row r="251" spans="1:12" x14ac:dyDescent="0.35">
      <c r="A251" t="s">
        <v>789</v>
      </c>
      <c r="B251" t="s">
        <v>789</v>
      </c>
      <c r="C251" t="s">
        <v>534</v>
      </c>
      <c r="D251" t="s">
        <v>534</v>
      </c>
      <c r="E251">
        <v>599813</v>
      </c>
      <c r="G251">
        <v>277357</v>
      </c>
      <c r="H251">
        <v>112059</v>
      </c>
      <c r="I251">
        <v>7193</v>
      </c>
      <c r="J251">
        <v>92</v>
      </c>
      <c r="K251">
        <v>7101</v>
      </c>
      <c r="L251">
        <v>297504</v>
      </c>
    </row>
    <row r="252" spans="1:12" x14ac:dyDescent="0.35">
      <c r="A252" t="s">
        <v>789</v>
      </c>
      <c r="B252" t="s">
        <v>789</v>
      </c>
      <c r="C252" t="s">
        <v>703</v>
      </c>
      <c r="D252" t="s">
        <v>703</v>
      </c>
      <c r="E252">
        <v>1501619</v>
      </c>
      <c r="G252">
        <v>630437</v>
      </c>
      <c r="H252">
        <v>225607</v>
      </c>
      <c r="I252">
        <v>13054</v>
      </c>
      <c r="J252">
        <v>133</v>
      </c>
      <c r="K252">
        <v>12918</v>
      </c>
      <c r="L252">
        <v>742320</v>
      </c>
    </row>
    <row r="253" spans="1:12" x14ac:dyDescent="0.35">
      <c r="A253" t="s">
        <v>790</v>
      </c>
      <c r="B253" t="s">
        <v>790</v>
      </c>
      <c r="C253" t="s">
        <v>263</v>
      </c>
      <c r="D253" t="s">
        <v>263</v>
      </c>
      <c r="E253">
        <v>1890826</v>
      </c>
      <c r="F253" s="23">
        <v>44066</v>
      </c>
      <c r="G253">
        <v>1188016</v>
      </c>
      <c r="H253">
        <v>613422</v>
      </c>
      <c r="I253">
        <v>35178</v>
      </c>
      <c r="J253">
        <v>333</v>
      </c>
      <c r="K253">
        <v>34843</v>
      </c>
      <c r="L253">
        <v>67440</v>
      </c>
    </row>
    <row r="254" spans="1:12" x14ac:dyDescent="0.35">
      <c r="A254" t="s">
        <v>790</v>
      </c>
      <c r="B254" t="s">
        <v>790</v>
      </c>
      <c r="C254" t="s">
        <v>608</v>
      </c>
      <c r="D254" t="s">
        <v>608</v>
      </c>
      <c r="E254">
        <v>2532383</v>
      </c>
      <c r="F254" s="23">
        <v>44193</v>
      </c>
      <c r="G254">
        <v>1758198</v>
      </c>
      <c r="H254">
        <v>864065</v>
      </c>
      <c r="I254">
        <v>97763</v>
      </c>
      <c r="J254">
        <v>1689</v>
      </c>
      <c r="K254">
        <v>95961</v>
      </c>
      <c r="L254">
        <v>451288</v>
      </c>
    </row>
    <row r="255" spans="1:12" x14ac:dyDescent="0.35">
      <c r="A255" t="s">
        <v>790</v>
      </c>
      <c r="B255" t="s">
        <v>790</v>
      </c>
      <c r="C255" t="s">
        <v>604</v>
      </c>
      <c r="D255" t="s">
        <v>604</v>
      </c>
      <c r="E255">
        <v>4778439</v>
      </c>
      <c r="F255" s="23">
        <v>44198</v>
      </c>
      <c r="G255">
        <v>3165252</v>
      </c>
      <c r="H255">
        <v>1386668</v>
      </c>
      <c r="I255">
        <v>79900</v>
      </c>
      <c r="J255">
        <v>938</v>
      </c>
      <c r="K255">
        <v>78879</v>
      </c>
      <c r="L255">
        <v>436515</v>
      </c>
    </row>
    <row r="256" spans="1:12" x14ac:dyDescent="0.35">
      <c r="A256" t="s">
        <v>790</v>
      </c>
      <c r="B256" t="s">
        <v>790</v>
      </c>
      <c r="C256" t="s">
        <v>496</v>
      </c>
      <c r="D256" t="s">
        <v>496</v>
      </c>
      <c r="E256">
        <v>987257</v>
      </c>
      <c r="F256" s="23">
        <v>44227</v>
      </c>
      <c r="G256">
        <v>700825</v>
      </c>
      <c r="H256">
        <v>385704</v>
      </c>
      <c r="I256">
        <v>62005</v>
      </c>
      <c r="J256">
        <v>890</v>
      </c>
      <c r="K256">
        <v>61073</v>
      </c>
      <c r="L256">
        <v>271279</v>
      </c>
    </row>
    <row r="257" spans="1:12" x14ac:dyDescent="0.35">
      <c r="A257" t="s">
        <v>790</v>
      </c>
      <c r="B257" t="s">
        <v>790</v>
      </c>
      <c r="C257" t="s">
        <v>778</v>
      </c>
      <c r="D257" t="s">
        <v>778</v>
      </c>
      <c r="E257">
        <v>9588910</v>
      </c>
      <c r="F257" s="23">
        <v>44227</v>
      </c>
      <c r="G257">
        <v>9219875</v>
      </c>
      <c r="H257">
        <v>5903791</v>
      </c>
      <c r="I257">
        <v>1251872</v>
      </c>
      <c r="J257">
        <v>16281</v>
      </c>
      <c r="K257">
        <v>1229059</v>
      </c>
      <c r="L257">
        <v>7509824</v>
      </c>
    </row>
    <row r="258" spans="1:12" x14ac:dyDescent="0.35">
      <c r="A258" t="s">
        <v>790</v>
      </c>
      <c r="B258" t="s">
        <v>790</v>
      </c>
      <c r="C258" t="s">
        <v>307</v>
      </c>
      <c r="D258" t="s">
        <v>307</v>
      </c>
      <c r="E258">
        <v>1700018</v>
      </c>
      <c r="F258" s="23">
        <v>44072</v>
      </c>
      <c r="G258">
        <v>929776</v>
      </c>
      <c r="H258">
        <v>515993</v>
      </c>
      <c r="I258">
        <v>24340</v>
      </c>
      <c r="J258">
        <v>400</v>
      </c>
      <c r="K258">
        <v>23936</v>
      </c>
      <c r="L258">
        <v>79859</v>
      </c>
    </row>
    <row r="259" spans="1:12" x14ac:dyDescent="0.35">
      <c r="A259" t="s">
        <v>790</v>
      </c>
      <c r="B259" t="s">
        <v>790</v>
      </c>
      <c r="C259" t="s">
        <v>128</v>
      </c>
      <c r="D259" t="s">
        <v>128</v>
      </c>
      <c r="E259">
        <v>1020962</v>
      </c>
      <c r="F259" s="23">
        <v>44010</v>
      </c>
      <c r="G259">
        <v>647951</v>
      </c>
      <c r="H259">
        <v>351940</v>
      </c>
      <c r="I259">
        <v>33001</v>
      </c>
      <c r="J259">
        <v>500</v>
      </c>
      <c r="K259">
        <v>32469</v>
      </c>
      <c r="L259">
        <v>21656</v>
      </c>
    </row>
    <row r="260" spans="1:12" x14ac:dyDescent="0.35">
      <c r="A260" t="s">
        <v>790</v>
      </c>
      <c r="B260" t="s">
        <v>790</v>
      </c>
      <c r="C260" t="s">
        <v>177</v>
      </c>
      <c r="D260" t="s">
        <v>177</v>
      </c>
      <c r="E260">
        <v>1254377</v>
      </c>
      <c r="F260" s="23">
        <v>44010</v>
      </c>
      <c r="G260">
        <v>852473</v>
      </c>
      <c r="H260">
        <v>497674</v>
      </c>
      <c r="I260">
        <v>43951</v>
      </c>
      <c r="J260">
        <v>429</v>
      </c>
      <c r="K260">
        <v>43501</v>
      </c>
      <c r="L260">
        <v>37064</v>
      </c>
    </row>
    <row r="261" spans="1:12" x14ac:dyDescent="0.35">
      <c r="A261" t="s">
        <v>790</v>
      </c>
      <c r="B261" t="s">
        <v>790</v>
      </c>
      <c r="C261" t="s">
        <v>130</v>
      </c>
      <c r="D261" t="s">
        <v>130</v>
      </c>
      <c r="E261">
        <v>1137753</v>
      </c>
      <c r="F261" s="23">
        <v>44010</v>
      </c>
      <c r="G261">
        <v>737417</v>
      </c>
      <c r="H261">
        <v>346002</v>
      </c>
      <c r="I261">
        <v>51126</v>
      </c>
      <c r="J261">
        <v>395</v>
      </c>
      <c r="K261">
        <v>50662</v>
      </c>
      <c r="L261">
        <v>31030</v>
      </c>
    </row>
    <row r="262" spans="1:12" x14ac:dyDescent="0.35">
      <c r="A262" t="s">
        <v>790</v>
      </c>
      <c r="B262" t="s">
        <v>790</v>
      </c>
      <c r="C262" t="s">
        <v>122</v>
      </c>
      <c r="D262" t="s">
        <v>122</v>
      </c>
      <c r="E262">
        <v>1660378</v>
      </c>
      <c r="F262" s="23">
        <v>44010</v>
      </c>
      <c r="G262">
        <v>1020280</v>
      </c>
      <c r="H262">
        <v>618156</v>
      </c>
      <c r="I262">
        <v>36666</v>
      </c>
      <c r="J262">
        <v>206</v>
      </c>
      <c r="K262">
        <v>36412</v>
      </c>
      <c r="L262">
        <v>22726</v>
      </c>
    </row>
    <row r="263" spans="1:12" x14ac:dyDescent="0.35">
      <c r="A263" t="s">
        <v>790</v>
      </c>
      <c r="B263" t="s">
        <v>790</v>
      </c>
      <c r="C263" t="s">
        <v>405</v>
      </c>
      <c r="D263" t="s">
        <v>405</v>
      </c>
      <c r="E263">
        <v>2083625</v>
      </c>
      <c r="F263" s="23">
        <v>44091</v>
      </c>
      <c r="G263">
        <v>1531107</v>
      </c>
      <c r="H263">
        <v>848253</v>
      </c>
      <c r="I263">
        <v>115478</v>
      </c>
      <c r="J263">
        <v>1680</v>
      </c>
      <c r="K263">
        <v>113515</v>
      </c>
      <c r="L263">
        <v>189020</v>
      </c>
    </row>
    <row r="264" spans="1:12" x14ac:dyDescent="0.35">
      <c r="A264" t="s">
        <v>790</v>
      </c>
      <c r="B264" t="s">
        <v>790</v>
      </c>
      <c r="C264" t="s">
        <v>181</v>
      </c>
      <c r="D264" t="s">
        <v>181</v>
      </c>
      <c r="E264">
        <v>1946905</v>
      </c>
      <c r="F264" s="23">
        <v>44010</v>
      </c>
      <c r="G264">
        <v>1016827</v>
      </c>
      <c r="H264">
        <v>495371</v>
      </c>
      <c r="I264">
        <v>50989</v>
      </c>
      <c r="J264">
        <v>608</v>
      </c>
      <c r="K264">
        <v>50359</v>
      </c>
      <c r="L264">
        <v>42977</v>
      </c>
    </row>
    <row r="265" spans="1:12" x14ac:dyDescent="0.35">
      <c r="A265" t="s">
        <v>790</v>
      </c>
      <c r="B265" t="s">
        <v>790</v>
      </c>
      <c r="C265" t="s">
        <v>408</v>
      </c>
      <c r="D265" t="s">
        <v>408</v>
      </c>
      <c r="E265">
        <v>1846993</v>
      </c>
      <c r="F265" s="23">
        <v>44117</v>
      </c>
      <c r="G265">
        <v>1212295</v>
      </c>
      <c r="H265">
        <v>561504</v>
      </c>
      <c r="I265">
        <v>60970</v>
      </c>
      <c r="J265">
        <v>1315</v>
      </c>
      <c r="K265">
        <v>59639</v>
      </c>
      <c r="L265">
        <v>168181</v>
      </c>
    </row>
    <row r="266" spans="1:12" x14ac:dyDescent="0.35">
      <c r="A266" t="s">
        <v>790</v>
      </c>
      <c r="B266" t="s">
        <v>790</v>
      </c>
      <c r="C266" t="s">
        <v>146</v>
      </c>
      <c r="D266" t="s">
        <v>146</v>
      </c>
      <c r="E266">
        <v>1065235</v>
      </c>
      <c r="F266" s="23">
        <v>44010</v>
      </c>
      <c r="G266">
        <v>691646</v>
      </c>
      <c r="H266">
        <v>328477</v>
      </c>
      <c r="I266">
        <v>26066</v>
      </c>
      <c r="J266">
        <v>319</v>
      </c>
      <c r="K266">
        <v>25747</v>
      </c>
      <c r="L266">
        <v>21937</v>
      </c>
    </row>
    <row r="267" spans="1:12" x14ac:dyDescent="0.35">
      <c r="A267" t="s">
        <v>790</v>
      </c>
      <c r="B267" t="s">
        <v>790</v>
      </c>
      <c r="C267" t="s">
        <v>152</v>
      </c>
      <c r="D267" t="s">
        <v>152</v>
      </c>
      <c r="E267">
        <v>1776221</v>
      </c>
      <c r="F267" s="23">
        <v>44010</v>
      </c>
      <c r="G267">
        <v>1224599</v>
      </c>
      <c r="H267">
        <v>614828</v>
      </c>
      <c r="I267">
        <v>111785</v>
      </c>
      <c r="J267">
        <v>1256</v>
      </c>
      <c r="K267">
        <v>110294</v>
      </c>
      <c r="L267">
        <v>66692</v>
      </c>
    </row>
    <row r="268" spans="1:12" x14ac:dyDescent="0.35">
      <c r="A268" t="s">
        <v>790</v>
      </c>
      <c r="B268" t="s">
        <v>790</v>
      </c>
      <c r="C268" t="s">
        <v>158</v>
      </c>
      <c r="D268" t="s">
        <v>158</v>
      </c>
      <c r="E268">
        <v>1598506</v>
      </c>
      <c r="F268" s="23">
        <v>44010</v>
      </c>
      <c r="G268">
        <v>999178</v>
      </c>
      <c r="H268">
        <v>383705</v>
      </c>
      <c r="I268">
        <v>21947</v>
      </c>
      <c r="J268">
        <v>644</v>
      </c>
      <c r="K268">
        <v>21301</v>
      </c>
      <c r="L268">
        <v>22687</v>
      </c>
    </row>
    <row r="269" spans="1:12" x14ac:dyDescent="0.35">
      <c r="A269" t="s">
        <v>790</v>
      </c>
      <c r="B269" t="s">
        <v>790</v>
      </c>
      <c r="C269" t="s">
        <v>610</v>
      </c>
      <c r="D269" t="s">
        <v>610</v>
      </c>
      <c r="E269">
        <v>2564892</v>
      </c>
      <c r="F269" s="23">
        <v>44226</v>
      </c>
      <c r="G269">
        <v>1323039</v>
      </c>
      <c r="H269">
        <v>641641</v>
      </c>
      <c r="I269">
        <v>61926</v>
      </c>
      <c r="J269">
        <v>819</v>
      </c>
      <c r="K269">
        <v>61087</v>
      </c>
      <c r="L269">
        <v>440559</v>
      </c>
    </row>
    <row r="270" spans="1:12" x14ac:dyDescent="0.35">
      <c r="A270" t="s">
        <v>790</v>
      </c>
      <c r="B270" t="s">
        <v>790</v>
      </c>
      <c r="C270" t="s">
        <v>418</v>
      </c>
      <c r="D270" t="s">
        <v>418</v>
      </c>
      <c r="E270">
        <v>554762</v>
      </c>
      <c r="F270" s="23">
        <v>44227</v>
      </c>
      <c r="G270">
        <v>385482</v>
      </c>
      <c r="H270">
        <v>212033</v>
      </c>
      <c r="I270">
        <v>37095</v>
      </c>
      <c r="J270">
        <v>329</v>
      </c>
      <c r="K270">
        <v>36616</v>
      </c>
      <c r="L270">
        <v>162529</v>
      </c>
    </row>
    <row r="271" spans="1:12" x14ac:dyDescent="0.35">
      <c r="A271" t="s">
        <v>790</v>
      </c>
      <c r="B271" t="s">
        <v>790</v>
      </c>
      <c r="C271" t="s">
        <v>348</v>
      </c>
      <c r="D271" t="s">
        <v>348</v>
      </c>
      <c r="E271">
        <v>1540231</v>
      </c>
      <c r="F271" s="23">
        <v>44118</v>
      </c>
      <c r="G271">
        <v>991957</v>
      </c>
      <c r="H271">
        <v>625918</v>
      </c>
      <c r="I271">
        <v>46916</v>
      </c>
      <c r="J271">
        <v>638</v>
      </c>
      <c r="K271">
        <v>46266</v>
      </c>
      <c r="L271">
        <v>115382</v>
      </c>
    </row>
    <row r="272" spans="1:12" x14ac:dyDescent="0.35">
      <c r="A272" t="s">
        <v>790</v>
      </c>
      <c r="B272" t="s">
        <v>790</v>
      </c>
      <c r="C272" t="s">
        <v>145</v>
      </c>
      <c r="D272" t="s">
        <v>145</v>
      </c>
      <c r="E272">
        <v>1391292</v>
      </c>
      <c r="F272" s="23">
        <v>44010</v>
      </c>
      <c r="G272">
        <v>814373</v>
      </c>
      <c r="H272">
        <v>411092</v>
      </c>
      <c r="I272">
        <v>35198</v>
      </c>
      <c r="J272">
        <v>521</v>
      </c>
      <c r="K272">
        <v>34660</v>
      </c>
      <c r="L272">
        <v>26307</v>
      </c>
    </row>
    <row r="273" spans="1:12" x14ac:dyDescent="0.35">
      <c r="A273" t="s">
        <v>790</v>
      </c>
      <c r="B273" t="s">
        <v>790</v>
      </c>
      <c r="C273" t="s">
        <v>174</v>
      </c>
      <c r="D273" t="s">
        <v>174</v>
      </c>
      <c r="E273">
        <v>1808680</v>
      </c>
      <c r="F273" s="23">
        <v>44010</v>
      </c>
      <c r="G273">
        <v>1189318</v>
      </c>
      <c r="H273">
        <v>659066</v>
      </c>
      <c r="I273">
        <v>73753</v>
      </c>
      <c r="J273">
        <v>650</v>
      </c>
      <c r="K273">
        <v>73029</v>
      </c>
      <c r="L273">
        <v>51750</v>
      </c>
    </row>
    <row r="274" spans="1:12" x14ac:dyDescent="0.35">
      <c r="A274" t="s">
        <v>790</v>
      </c>
      <c r="B274" t="s">
        <v>790</v>
      </c>
      <c r="C274" t="s">
        <v>373</v>
      </c>
      <c r="D274" t="s">
        <v>373</v>
      </c>
      <c r="E274">
        <v>2994744</v>
      </c>
      <c r="F274" s="23">
        <v>44074</v>
      </c>
      <c r="G274">
        <v>2141764</v>
      </c>
      <c r="H274">
        <v>1239770</v>
      </c>
      <c r="I274">
        <v>179167</v>
      </c>
      <c r="J274">
        <v>2416</v>
      </c>
      <c r="K274">
        <v>176447</v>
      </c>
      <c r="L274">
        <v>196921</v>
      </c>
    </row>
    <row r="275" spans="1:12" x14ac:dyDescent="0.35">
      <c r="A275" t="s">
        <v>790</v>
      </c>
      <c r="B275" t="s">
        <v>790</v>
      </c>
      <c r="C275" t="s">
        <v>190</v>
      </c>
      <c r="D275" t="s">
        <v>190</v>
      </c>
      <c r="E275">
        <v>1924773</v>
      </c>
      <c r="F275" s="23">
        <v>44010</v>
      </c>
      <c r="G275">
        <v>1021603</v>
      </c>
      <c r="H275">
        <v>448501</v>
      </c>
      <c r="I275">
        <v>39973</v>
      </c>
      <c r="J275">
        <v>331</v>
      </c>
      <c r="K275">
        <v>39641</v>
      </c>
      <c r="L275">
        <v>40997</v>
      </c>
    </row>
    <row r="276" spans="1:12" x14ac:dyDescent="0.35">
      <c r="A276" t="s">
        <v>790</v>
      </c>
      <c r="B276" t="s">
        <v>790</v>
      </c>
      <c r="C276" t="s">
        <v>367</v>
      </c>
      <c r="D276" t="s">
        <v>367</v>
      </c>
      <c r="E276">
        <v>1082739</v>
      </c>
      <c r="F276" s="23">
        <v>44160</v>
      </c>
      <c r="G276">
        <v>754463</v>
      </c>
      <c r="H276">
        <v>469335</v>
      </c>
      <c r="I276">
        <v>24204</v>
      </c>
      <c r="J276">
        <v>320</v>
      </c>
      <c r="K276">
        <v>23869</v>
      </c>
      <c r="L276">
        <v>115501</v>
      </c>
    </row>
    <row r="277" spans="1:12" x14ac:dyDescent="0.35">
      <c r="A277" t="s">
        <v>790</v>
      </c>
      <c r="B277" t="s">
        <v>790</v>
      </c>
      <c r="C277" t="s">
        <v>260</v>
      </c>
      <c r="D277" t="s">
        <v>260</v>
      </c>
      <c r="E277">
        <v>1755512</v>
      </c>
      <c r="F277" s="23">
        <v>44064</v>
      </c>
      <c r="G277">
        <v>1162073</v>
      </c>
      <c r="H277">
        <v>535447</v>
      </c>
      <c r="I277">
        <v>69444</v>
      </c>
      <c r="J277">
        <v>1088</v>
      </c>
      <c r="K277">
        <v>68239</v>
      </c>
      <c r="L277">
        <v>83482</v>
      </c>
    </row>
    <row r="278" spans="1:12" x14ac:dyDescent="0.35">
      <c r="A278" t="s">
        <v>790</v>
      </c>
      <c r="B278" t="s">
        <v>790</v>
      </c>
      <c r="C278" t="s">
        <v>371</v>
      </c>
      <c r="D278" t="s">
        <v>371</v>
      </c>
      <c r="E278">
        <v>2681449</v>
      </c>
      <c r="F278" s="23">
        <v>44098</v>
      </c>
      <c r="G278">
        <v>1672730</v>
      </c>
      <c r="H278">
        <v>881580</v>
      </c>
      <c r="I278">
        <v>120836</v>
      </c>
      <c r="J278">
        <v>1127</v>
      </c>
      <c r="K278">
        <v>119420</v>
      </c>
      <c r="L278">
        <v>166982</v>
      </c>
    </row>
    <row r="279" spans="1:12" x14ac:dyDescent="0.35">
      <c r="A279" t="s">
        <v>790</v>
      </c>
      <c r="B279" t="s">
        <v>790</v>
      </c>
      <c r="C279" t="s">
        <v>340</v>
      </c>
      <c r="D279" t="s">
        <v>340</v>
      </c>
      <c r="E279">
        <v>1177908</v>
      </c>
      <c r="F279" s="23">
        <v>44087</v>
      </c>
      <c r="G279">
        <v>919074</v>
      </c>
      <c r="H279">
        <v>529427</v>
      </c>
      <c r="I279">
        <v>76718</v>
      </c>
      <c r="J279">
        <v>489</v>
      </c>
      <c r="K279">
        <v>76181</v>
      </c>
      <c r="L279">
        <v>124451</v>
      </c>
    </row>
    <row r="280" spans="1:12" x14ac:dyDescent="0.35">
      <c r="A280" t="s">
        <v>790</v>
      </c>
      <c r="B280" t="s">
        <v>790</v>
      </c>
      <c r="C280" t="s">
        <v>170</v>
      </c>
      <c r="D280" t="s">
        <v>170</v>
      </c>
      <c r="E280">
        <v>1353299</v>
      </c>
      <c r="F280" s="23">
        <v>44010</v>
      </c>
      <c r="G280">
        <v>980496</v>
      </c>
      <c r="H280">
        <v>505589</v>
      </c>
      <c r="I280">
        <v>56218</v>
      </c>
      <c r="J280">
        <v>766</v>
      </c>
      <c r="K280">
        <v>55339</v>
      </c>
      <c r="L280">
        <v>41942</v>
      </c>
    </row>
    <row r="281" spans="1:12" x14ac:dyDescent="0.35">
      <c r="A281" t="s">
        <v>790</v>
      </c>
      <c r="B281" t="s">
        <v>790</v>
      </c>
      <c r="C281" t="s">
        <v>206</v>
      </c>
      <c r="D281" t="s">
        <v>206</v>
      </c>
      <c r="E281">
        <v>2175102</v>
      </c>
      <c r="F281" s="23">
        <v>44010</v>
      </c>
      <c r="G281">
        <v>1535235</v>
      </c>
      <c r="H281">
        <v>634270</v>
      </c>
      <c r="I281">
        <v>36267</v>
      </c>
      <c r="J281">
        <v>495</v>
      </c>
      <c r="K281">
        <v>35764</v>
      </c>
      <c r="L281">
        <v>43241</v>
      </c>
    </row>
    <row r="282" spans="1:12" x14ac:dyDescent="0.35">
      <c r="A282" t="s">
        <v>790</v>
      </c>
      <c r="B282" t="s">
        <v>790</v>
      </c>
      <c r="C282" t="s">
        <v>480</v>
      </c>
      <c r="D282" t="s">
        <v>480</v>
      </c>
      <c r="E282">
        <v>1172985</v>
      </c>
      <c r="F282" s="23">
        <v>44227</v>
      </c>
      <c r="G282">
        <v>708887</v>
      </c>
      <c r="H282">
        <v>348094</v>
      </c>
      <c r="I282">
        <v>27545</v>
      </c>
      <c r="J282">
        <v>207</v>
      </c>
      <c r="K282">
        <v>27337</v>
      </c>
      <c r="L282">
        <v>235257</v>
      </c>
    </row>
    <row r="283" spans="1:12" x14ac:dyDescent="0.35">
      <c r="A283" t="s">
        <v>791</v>
      </c>
      <c r="B283" t="s">
        <v>791</v>
      </c>
      <c r="C283" t="s">
        <v>739</v>
      </c>
      <c r="D283" t="s">
        <v>739</v>
      </c>
      <c r="E283">
        <v>2121943</v>
      </c>
      <c r="G283">
        <v>1518055</v>
      </c>
      <c r="H283">
        <v>855411</v>
      </c>
      <c r="I283">
        <v>316160</v>
      </c>
      <c r="J283">
        <v>1862</v>
      </c>
      <c r="K283">
        <v>313515</v>
      </c>
      <c r="L283">
        <v>1197832</v>
      </c>
    </row>
    <row r="284" spans="1:12" x14ac:dyDescent="0.35">
      <c r="A284" t="s">
        <v>791</v>
      </c>
      <c r="B284" t="s">
        <v>791</v>
      </c>
      <c r="C284" t="s">
        <v>757</v>
      </c>
      <c r="D284" t="s">
        <v>757</v>
      </c>
      <c r="E284">
        <v>3279860</v>
      </c>
      <c r="G284">
        <v>2953482</v>
      </c>
      <c r="H284">
        <v>1759232</v>
      </c>
      <c r="I284">
        <v>602800</v>
      </c>
      <c r="J284">
        <v>3555</v>
      </c>
      <c r="K284">
        <v>583842</v>
      </c>
      <c r="L284">
        <v>1908531</v>
      </c>
    </row>
    <row r="285" spans="1:12" x14ac:dyDescent="0.35">
      <c r="A285" t="s">
        <v>791</v>
      </c>
      <c r="B285" t="s">
        <v>791</v>
      </c>
      <c r="C285" t="s">
        <v>494</v>
      </c>
      <c r="D285" t="s">
        <v>494</v>
      </c>
      <c r="E285">
        <v>1107453</v>
      </c>
      <c r="F285" s="23">
        <v>44197</v>
      </c>
      <c r="G285">
        <v>859116</v>
      </c>
      <c r="H285">
        <v>481911</v>
      </c>
      <c r="I285">
        <v>147118</v>
      </c>
      <c r="J285">
        <v>519</v>
      </c>
      <c r="K285">
        <v>140292</v>
      </c>
      <c r="L285">
        <v>311250</v>
      </c>
    </row>
    <row r="286" spans="1:12" x14ac:dyDescent="0.35">
      <c r="A286" t="s">
        <v>791</v>
      </c>
      <c r="B286" t="s">
        <v>791</v>
      </c>
      <c r="C286" t="s">
        <v>601</v>
      </c>
      <c r="D286" t="s">
        <v>601</v>
      </c>
      <c r="E286">
        <v>2525637</v>
      </c>
      <c r="F286" s="23">
        <v>44197</v>
      </c>
      <c r="G286">
        <v>1891004</v>
      </c>
      <c r="H286">
        <v>959656</v>
      </c>
      <c r="I286">
        <v>275264</v>
      </c>
      <c r="J286">
        <v>2325</v>
      </c>
      <c r="K286">
        <v>269475</v>
      </c>
      <c r="L286">
        <v>529768</v>
      </c>
    </row>
    <row r="287" spans="1:12" x14ac:dyDescent="0.35">
      <c r="A287" t="s">
        <v>791</v>
      </c>
      <c r="B287" t="s">
        <v>791</v>
      </c>
      <c r="C287" t="s">
        <v>682</v>
      </c>
      <c r="D287" t="s">
        <v>682</v>
      </c>
      <c r="E287">
        <v>1302600</v>
      </c>
      <c r="G287">
        <v>910194</v>
      </c>
      <c r="H287">
        <v>521754</v>
      </c>
      <c r="I287">
        <v>138815</v>
      </c>
      <c r="J287">
        <v>617</v>
      </c>
      <c r="K287">
        <v>134824</v>
      </c>
      <c r="L287">
        <v>707681</v>
      </c>
    </row>
    <row r="288" spans="1:12" x14ac:dyDescent="0.35">
      <c r="A288" t="s">
        <v>791</v>
      </c>
      <c r="B288" t="s">
        <v>791</v>
      </c>
      <c r="C288" t="s">
        <v>747</v>
      </c>
      <c r="D288" t="s">
        <v>747</v>
      </c>
      <c r="E288">
        <v>2629703</v>
      </c>
      <c r="G288">
        <v>1951077</v>
      </c>
      <c r="H288">
        <v>1047951</v>
      </c>
      <c r="I288">
        <v>390872</v>
      </c>
      <c r="J288">
        <v>2451</v>
      </c>
      <c r="K288">
        <v>383923</v>
      </c>
      <c r="L288">
        <v>1483990</v>
      </c>
    </row>
    <row r="289" spans="1:12" x14ac:dyDescent="0.35">
      <c r="A289" t="s">
        <v>791</v>
      </c>
      <c r="B289" t="s">
        <v>791</v>
      </c>
      <c r="C289" t="s">
        <v>737</v>
      </c>
      <c r="D289" t="s">
        <v>737</v>
      </c>
      <c r="E289">
        <v>1979384</v>
      </c>
      <c r="G289">
        <v>1477425</v>
      </c>
      <c r="H289">
        <v>841596</v>
      </c>
      <c r="I289">
        <v>322484</v>
      </c>
      <c r="J289">
        <v>1356</v>
      </c>
      <c r="K289">
        <v>315759</v>
      </c>
      <c r="L289">
        <v>1131140</v>
      </c>
    </row>
    <row r="290" spans="1:12" x14ac:dyDescent="0.35">
      <c r="A290" t="s">
        <v>791</v>
      </c>
      <c r="B290" t="s">
        <v>791</v>
      </c>
      <c r="C290" t="s">
        <v>735</v>
      </c>
      <c r="D290" t="s">
        <v>735</v>
      </c>
      <c r="E290">
        <v>3089543</v>
      </c>
      <c r="F290" s="23">
        <v>44197</v>
      </c>
      <c r="G290">
        <v>2341296</v>
      </c>
      <c r="H290">
        <v>1154561</v>
      </c>
      <c r="I290">
        <v>527346</v>
      </c>
      <c r="J290">
        <v>3374</v>
      </c>
      <c r="K290">
        <v>519030</v>
      </c>
      <c r="L290">
        <v>1218733</v>
      </c>
    </row>
    <row r="291" spans="1:12" x14ac:dyDescent="0.35">
      <c r="A291" t="s">
        <v>791</v>
      </c>
      <c r="B291" t="s">
        <v>791</v>
      </c>
      <c r="C291" t="s">
        <v>635</v>
      </c>
      <c r="D291" t="s">
        <v>635</v>
      </c>
      <c r="E291">
        <v>4110956</v>
      </c>
      <c r="F291" s="23">
        <v>44195</v>
      </c>
      <c r="G291">
        <v>2833303</v>
      </c>
      <c r="H291">
        <v>1103557</v>
      </c>
      <c r="I291">
        <v>567584</v>
      </c>
      <c r="J291">
        <v>2576</v>
      </c>
      <c r="K291">
        <v>562111</v>
      </c>
      <c r="L291">
        <v>753642</v>
      </c>
    </row>
    <row r="292" spans="1:12" x14ac:dyDescent="0.35">
      <c r="A292" t="s">
        <v>791</v>
      </c>
      <c r="B292" t="s">
        <v>791</v>
      </c>
      <c r="C292" t="s">
        <v>486</v>
      </c>
      <c r="D292" t="s">
        <v>486</v>
      </c>
      <c r="E292">
        <v>2810892</v>
      </c>
      <c r="F292" s="23">
        <v>44123</v>
      </c>
      <c r="G292">
        <v>1989222</v>
      </c>
      <c r="H292">
        <v>950909</v>
      </c>
      <c r="I292">
        <v>373839</v>
      </c>
      <c r="J292">
        <v>2881</v>
      </c>
      <c r="K292">
        <v>364351</v>
      </c>
      <c r="L292">
        <v>413481</v>
      </c>
    </row>
    <row r="293" spans="1:12" x14ac:dyDescent="0.35">
      <c r="A293" t="s">
        <v>791</v>
      </c>
      <c r="B293" t="s">
        <v>791</v>
      </c>
      <c r="C293" t="s">
        <v>549</v>
      </c>
      <c r="D293" t="s">
        <v>549</v>
      </c>
      <c r="E293">
        <v>1195537</v>
      </c>
      <c r="F293" s="23">
        <v>44197</v>
      </c>
      <c r="G293">
        <v>1048352</v>
      </c>
      <c r="H293">
        <v>677224</v>
      </c>
      <c r="I293">
        <v>193406</v>
      </c>
      <c r="J293">
        <v>1076</v>
      </c>
      <c r="K293">
        <v>184979</v>
      </c>
      <c r="L293">
        <v>402737</v>
      </c>
    </row>
    <row r="294" spans="1:12" x14ac:dyDescent="0.35">
      <c r="A294" t="s">
        <v>791</v>
      </c>
      <c r="B294" t="s">
        <v>791</v>
      </c>
      <c r="C294" t="s">
        <v>617</v>
      </c>
      <c r="D294" t="s">
        <v>617</v>
      </c>
      <c r="E294">
        <v>3307284</v>
      </c>
      <c r="F294" s="23">
        <v>44127</v>
      </c>
      <c r="G294">
        <v>2578575</v>
      </c>
      <c r="H294">
        <v>1562343</v>
      </c>
      <c r="I294">
        <v>463977</v>
      </c>
      <c r="J294">
        <v>4996</v>
      </c>
      <c r="K294">
        <v>448304</v>
      </c>
      <c r="L294">
        <v>668649</v>
      </c>
    </row>
    <row r="295" spans="1:12" x14ac:dyDescent="0.35">
      <c r="A295" t="s">
        <v>791</v>
      </c>
      <c r="B295" t="s">
        <v>791</v>
      </c>
      <c r="C295" t="s">
        <v>683</v>
      </c>
      <c r="D295" t="s">
        <v>683</v>
      </c>
      <c r="E295">
        <v>3110327</v>
      </c>
      <c r="F295" s="23">
        <v>44197</v>
      </c>
      <c r="G295">
        <v>2295947</v>
      </c>
      <c r="H295">
        <v>1305873</v>
      </c>
      <c r="I295">
        <v>523260</v>
      </c>
      <c r="J295">
        <v>3575</v>
      </c>
      <c r="K295">
        <v>515481</v>
      </c>
      <c r="L295">
        <v>900685</v>
      </c>
    </row>
    <row r="296" spans="1:12" x14ac:dyDescent="0.35">
      <c r="A296" t="s">
        <v>791</v>
      </c>
      <c r="B296" t="s">
        <v>791</v>
      </c>
      <c r="C296" t="s">
        <v>472</v>
      </c>
      <c r="D296" t="s">
        <v>472</v>
      </c>
      <c r="E296">
        <v>816558</v>
      </c>
      <c r="F296" s="23">
        <v>44197</v>
      </c>
      <c r="G296">
        <v>659451</v>
      </c>
      <c r="H296">
        <v>436359</v>
      </c>
      <c r="I296">
        <v>125732</v>
      </c>
      <c r="J296">
        <v>518</v>
      </c>
      <c r="K296">
        <v>121295</v>
      </c>
      <c r="L296">
        <v>274819</v>
      </c>
    </row>
    <row r="297" spans="1:12" x14ac:dyDescent="0.35">
      <c r="A297" t="s">
        <v>808</v>
      </c>
      <c r="B297" t="s">
        <v>808</v>
      </c>
      <c r="C297" t="s">
        <v>229</v>
      </c>
      <c r="D297" t="s">
        <v>229</v>
      </c>
      <c r="E297">
        <v>143000</v>
      </c>
      <c r="F297" s="23">
        <v>44210</v>
      </c>
      <c r="G297">
        <v>87221</v>
      </c>
      <c r="H297">
        <v>64300</v>
      </c>
      <c r="I297">
        <v>3619</v>
      </c>
      <c r="J297">
        <v>58</v>
      </c>
      <c r="K297">
        <v>3556</v>
      </c>
      <c r="L297">
        <v>39280</v>
      </c>
    </row>
    <row r="298" spans="1:12" x14ac:dyDescent="0.35">
      <c r="A298" t="s">
        <v>808</v>
      </c>
      <c r="B298" t="s">
        <v>808</v>
      </c>
      <c r="C298" t="s">
        <v>316</v>
      </c>
      <c r="D298" t="s">
        <v>316</v>
      </c>
      <c r="E298">
        <v>147000</v>
      </c>
      <c r="F298" s="23">
        <v>44210</v>
      </c>
      <c r="G298">
        <v>121577</v>
      </c>
      <c r="H298">
        <v>87980</v>
      </c>
      <c r="I298">
        <v>17343</v>
      </c>
      <c r="J298">
        <v>150</v>
      </c>
      <c r="K298">
        <v>17131</v>
      </c>
      <c r="L298">
        <v>81268</v>
      </c>
    </row>
    <row r="299" spans="1:12" x14ac:dyDescent="0.35">
      <c r="A299" t="s">
        <v>510</v>
      </c>
      <c r="B299" t="s">
        <v>510</v>
      </c>
      <c r="C299" t="s">
        <v>510</v>
      </c>
      <c r="D299" t="s">
        <v>510</v>
      </c>
      <c r="E299">
        <v>64473</v>
      </c>
      <c r="F299" s="23">
        <v>44500</v>
      </c>
      <c r="G299">
        <v>55129</v>
      </c>
      <c r="H299">
        <v>45951</v>
      </c>
      <c r="I299">
        <v>10365</v>
      </c>
      <c r="J299">
        <v>51</v>
      </c>
      <c r="K299">
        <v>10270</v>
      </c>
      <c r="L299">
        <v>268723</v>
      </c>
    </row>
    <row r="300" spans="1:12" x14ac:dyDescent="0.35">
      <c r="A300" t="s">
        <v>792</v>
      </c>
      <c r="B300" t="s">
        <v>792</v>
      </c>
      <c r="C300" t="s">
        <v>587</v>
      </c>
      <c r="D300" t="s">
        <v>587</v>
      </c>
      <c r="E300">
        <v>728677</v>
      </c>
      <c r="G300">
        <v>369571</v>
      </c>
      <c r="H300">
        <v>114601</v>
      </c>
      <c r="I300">
        <v>3505</v>
      </c>
      <c r="J300">
        <v>48</v>
      </c>
      <c r="K300">
        <v>3453</v>
      </c>
      <c r="L300">
        <v>358804</v>
      </c>
    </row>
    <row r="301" spans="1:12" x14ac:dyDescent="0.35">
      <c r="A301" t="s">
        <v>792</v>
      </c>
      <c r="B301" t="s">
        <v>792</v>
      </c>
      <c r="C301" t="s">
        <v>114</v>
      </c>
      <c r="D301" t="s">
        <v>114</v>
      </c>
      <c r="E301">
        <v>749521</v>
      </c>
      <c r="F301" s="23">
        <v>44093</v>
      </c>
      <c r="G301">
        <v>481238</v>
      </c>
      <c r="H301">
        <v>164712</v>
      </c>
      <c r="I301">
        <v>9238</v>
      </c>
      <c r="J301">
        <v>89</v>
      </c>
      <c r="K301">
        <v>9140</v>
      </c>
      <c r="L301">
        <v>8043</v>
      </c>
    </row>
    <row r="302" spans="1:12" x14ac:dyDescent="0.35">
      <c r="A302" t="s">
        <v>792</v>
      </c>
      <c r="B302" t="s">
        <v>792</v>
      </c>
      <c r="C302" t="s">
        <v>282</v>
      </c>
      <c r="D302" t="s">
        <v>282</v>
      </c>
      <c r="E302">
        <v>844979</v>
      </c>
      <c r="F302" s="23">
        <v>44227</v>
      </c>
      <c r="G302">
        <v>550087</v>
      </c>
      <c r="H302">
        <v>186066</v>
      </c>
      <c r="I302">
        <v>3670</v>
      </c>
      <c r="J302">
        <v>57</v>
      </c>
      <c r="K302">
        <v>3613</v>
      </c>
      <c r="L302">
        <v>57627</v>
      </c>
    </row>
    <row r="303" spans="1:12" x14ac:dyDescent="0.35">
      <c r="A303" t="s">
        <v>792</v>
      </c>
      <c r="B303" t="s">
        <v>792</v>
      </c>
      <c r="C303" t="s">
        <v>147</v>
      </c>
      <c r="D303" t="s">
        <v>147</v>
      </c>
      <c r="E303">
        <v>1701156</v>
      </c>
      <c r="F303" s="23">
        <v>44062</v>
      </c>
      <c r="G303">
        <v>1278183</v>
      </c>
      <c r="H303">
        <v>549643</v>
      </c>
      <c r="I303">
        <v>9100</v>
      </c>
      <c r="J303">
        <v>64</v>
      </c>
      <c r="K303">
        <v>9017</v>
      </c>
      <c r="L303">
        <v>14204</v>
      </c>
    </row>
    <row r="304" spans="1:12" x14ac:dyDescent="0.35">
      <c r="A304" t="s">
        <v>792</v>
      </c>
      <c r="B304" t="s">
        <v>792</v>
      </c>
      <c r="C304" t="s">
        <v>239</v>
      </c>
      <c r="D304" t="s">
        <v>239</v>
      </c>
      <c r="E304">
        <v>1385659</v>
      </c>
      <c r="F304" s="23">
        <v>44154</v>
      </c>
      <c r="G304">
        <v>788872</v>
      </c>
      <c r="H304">
        <v>225336</v>
      </c>
      <c r="I304">
        <v>8366</v>
      </c>
      <c r="J304">
        <v>90</v>
      </c>
      <c r="K304">
        <v>8267</v>
      </c>
      <c r="L304">
        <v>45771</v>
      </c>
    </row>
    <row r="305" spans="1:12" x14ac:dyDescent="0.35">
      <c r="A305" t="s">
        <v>792</v>
      </c>
      <c r="B305" t="s">
        <v>792</v>
      </c>
      <c r="C305" t="s">
        <v>310</v>
      </c>
      <c r="D305" t="s">
        <v>310</v>
      </c>
      <c r="E305">
        <v>1575247</v>
      </c>
      <c r="F305" s="23">
        <v>44227</v>
      </c>
      <c r="G305">
        <v>1042931</v>
      </c>
      <c r="H305">
        <v>343674</v>
      </c>
      <c r="I305">
        <v>12905</v>
      </c>
      <c r="J305">
        <v>277</v>
      </c>
      <c r="K305">
        <v>12590</v>
      </c>
      <c r="L305">
        <v>74488</v>
      </c>
    </row>
    <row r="306" spans="1:12" x14ac:dyDescent="0.35">
      <c r="A306" t="s">
        <v>792</v>
      </c>
      <c r="B306" t="s">
        <v>792</v>
      </c>
      <c r="C306" t="s">
        <v>247</v>
      </c>
      <c r="D306" t="s">
        <v>247</v>
      </c>
      <c r="E306">
        <v>1703562</v>
      </c>
      <c r="F306" s="23">
        <v>44151</v>
      </c>
      <c r="G306">
        <v>1034374</v>
      </c>
      <c r="H306">
        <v>351065</v>
      </c>
      <c r="I306">
        <v>2995</v>
      </c>
      <c r="J306">
        <v>32</v>
      </c>
      <c r="K306">
        <v>2960</v>
      </c>
      <c r="L306">
        <v>45892</v>
      </c>
    </row>
    <row r="307" spans="1:12" x14ac:dyDescent="0.35">
      <c r="A307" t="s">
        <v>792</v>
      </c>
      <c r="B307" t="s">
        <v>792</v>
      </c>
      <c r="C307" t="s">
        <v>499</v>
      </c>
      <c r="D307" t="s">
        <v>499</v>
      </c>
      <c r="E307">
        <v>2368145</v>
      </c>
      <c r="F307" s="23">
        <v>44093</v>
      </c>
      <c r="G307">
        <v>2012966</v>
      </c>
      <c r="H307">
        <v>1168682</v>
      </c>
      <c r="I307">
        <v>123552</v>
      </c>
      <c r="J307">
        <v>972</v>
      </c>
      <c r="K307">
        <v>122121</v>
      </c>
      <c r="L307">
        <v>306942</v>
      </c>
    </row>
    <row r="308" spans="1:12" x14ac:dyDescent="0.35">
      <c r="A308" t="s">
        <v>792</v>
      </c>
      <c r="B308" t="s">
        <v>792</v>
      </c>
      <c r="C308" t="s">
        <v>167</v>
      </c>
      <c r="D308" t="s">
        <v>167</v>
      </c>
      <c r="E308">
        <v>756993</v>
      </c>
      <c r="F308" s="23">
        <v>44061</v>
      </c>
      <c r="G308">
        <v>493618</v>
      </c>
      <c r="H308">
        <v>220909</v>
      </c>
      <c r="I308">
        <v>2568</v>
      </c>
      <c r="J308">
        <v>39</v>
      </c>
      <c r="K308">
        <v>2529</v>
      </c>
      <c r="L308">
        <v>14324</v>
      </c>
    </row>
    <row r="309" spans="1:12" x14ac:dyDescent="0.35">
      <c r="A309" t="s">
        <v>792</v>
      </c>
      <c r="B309" t="s">
        <v>792</v>
      </c>
      <c r="C309" t="s">
        <v>264</v>
      </c>
      <c r="D309" t="s">
        <v>264</v>
      </c>
      <c r="E309">
        <v>1762857</v>
      </c>
      <c r="F309" s="23">
        <v>44174</v>
      </c>
      <c r="G309">
        <v>1093616</v>
      </c>
      <c r="H309">
        <v>336309</v>
      </c>
      <c r="I309">
        <v>7609</v>
      </c>
      <c r="J309">
        <v>91</v>
      </c>
      <c r="K309">
        <v>7506</v>
      </c>
      <c r="L309">
        <v>54322</v>
      </c>
    </row>
    <row r="310" spans="1:12" x14ac:dyDescent="0.35">
      <c r="A310" t="s">
        <v>792</v>
      </c>
      <c r="B310" t="s">
        <v>792</v>
      </c>
      <c r="C310" t="s">
        <v>326</v>
      </c>
      <c r="D310" t="s">
        <v>326</v>
      </c>
      <c r="E310">
        <v>2090306</v>
      </c>
      <c r="F310" s="23">
        <v>44227</v>
      </c>
      <c r="G310">
        <v>1624355</v>
      </c>
      <c r="H310">
        <v>591843</v>
      </c>
      <c r="I310">
        <v>6734</v>
      </c>
      <c r="J310">
        <v>120</v>
      </c>
      <c r="K310">
        <v>6612</v>
      </c>
      <c r="L310">
        <v>82457</v>
      </c>
    </row>
    <row r="311" spans="1:12" x14ac:dyDescent="0.35">
      <c r="A311" t="s">
        <v>792</v>
      </c>
      <c r="B311" t="s">
        <v>792</v>
      </c>
      <c r="C311" t="s">
        <v>178</v>
      </c>
      <c r="D311" t="s">
        <v>178</v>
      </c>
      <c r="E311">
        <v>1263703</v>
      </c>
      <c r="F311" s="23">
        <v>44093</v>
      </c>
      <c r="G311">
        <v>844557</v>
      </c>
      <c r="H311">
        <v>326505</v>
      </c>
      <c r="I311">
        <v>8120</v>
      </c>
      <c r="J311">
        <v>186</v>
      </c>
      <c r="K311">
        <v>7841</v>
      </c>
      <c r="L311">
        <v>20624</v>
      </c>
    </row>
    <row r="312" spans="1:12" x14ac:dyDescent="0.35">
      <c r="A312" t="s">
        <v>792</v>
      </c>
      <c r="B312" t="s">
        <v>792</v>
      </c>
      <c r="C312" t="s">
        <v>236</v>
      </c>
      <c r="D312" t="s">
        <v>236</v>
      </c>
      <c r="E312">
        <v>786375</v>
      </c>
      <c r="F312" s="23">
        <v>44169</v>
      </c>
      <c r="G312">
        <v>560238</v>
      </c>
      <c r="H312">
        <v>296233</v>
      </c>
      <c r="I312">
        <v>6959</v>
      </c>
      <c r="J312">
        <v>78</v>
      </c>
      <c r="K312">
        <v>6874</v>
      </c>
      <c r="L312">
        <v>43801</v>
      </c>
    </row>
    <row r="313" spans="1:12" x14ac:dyDescent="0.35">
      <c r="A313" t="s">
        <v>792</v>
      </c>
      <c r="B313" t="s">
        <v>792</v>
      </c>
      <c r="C313" t="s">
        <v>356</v>
      </c>
      <c r="D313" t="s">
        <v>356</v>
      </c>
      <c r="E313">
        <v>1563107</v>
      </c>
      <c r="F313" s="23">
        <v>44227</v>
      </c>
      <c r="G313">
        <v>1005266</v>
      </c>
      <c r="H313">
        <v>477219</v>
      </c>
      <c r="I313">
        <v>7723</v>
      </c>
      <c r="J313">
        <v>51</v>
      </c>
      <c r="K313">
        <v>7672</v>
      </c>
      <c r="L313">
        <v>100016</v>
      </c>
    </row>
    <row r="314" spans="1:12" x14ac:dyDescent="0.35">
      <c r="A314" t="s">
        <v>792</v>
      </c>
      <c r="B314" t="s">
        <v>792</v>
      </c>
      <c r="C314" t="s">
        <v>296</v>
      </c>
      <c r="D314" t="s">
        <v>296</v>
      </c>
      <c r="E314">
        <v>2184672</v>
      </c>
      <c r="F314" s="23">
        <v>44167</v>
      </c>
      <c r="G314">
        <v>1371226</v>
      </c>
      <c r="H314">
        <v>536214</v>
      </c>
      <c r="I314">
        <v>12572</v>
      </c>
      <c r="J314">
        <v>130</v>
      </c>
      <c r="K314">
        <v>12388</v>
      </c>
      <c r="L314">
        <v>68883</v>
      </c>
    </row>
    <row r="315" spans="1:12" x14ac:dyDescent="0.35">
      <c r="A315" t="s">
        <v>792</v>
      </c>
      <c r="B315" t="s">
        <v>792</v>
      </c>
      <c r="C315" t="s">
        <v>115</v>
      </c>
      <c r="D315" t="s">
        <v>115</v>
      </c>
      <c r="E315">
        <v>704218</v>
      </c>
      <c r="F315" s="23">
        <v>44020</v>
      </c>
      <c r="G315">
        <v>481366</v>
      </c>
      <c r="H315">
        <v>186341</v>
      </c>
      <c r="I315">
        <v>4623</v>
      </c>
      <c r="J315">
        <v>29</v>
      </c>
      <c r="K315">
        <v>4588</v>
      </c>
      <c r="L315">
        <v>5868</v>
      </c>
    </row>
    <row r="316" spans="1:12" x14ac:dyDescent="0.35">
      <c r="A316" t="s">
        <v>792</v>
      </c>
      <c r="B316" t="s">
        <v>792</v>
      </c>
      <c r="C316" t="s">
        <v>235</v>
      </c>
      <c r="D316" t="s">
        <v>235</v>
      </c>
      <c r="E316">
        <v>1240938</v>
      </c>
      <c r="F316" s="23">
        <v>44169</v>
      </c>
      <c r="G316">
        <v>821399</v>
      </c>
      <c r="H316">
        <v>284155</v>
      </c>
      <c r="I316">
        <v>5132</v>
      </c>
      <c r="J316">
        <v>44</v>
      </c>
      <c r="K316">
        <v>5085</v>
      </c>
      <c r="L316">
        <v>42795</v>
      </c>
    </row>
    <row r="317" spans="1:12" x14ac:dyDescent="0.35">
      <c r="A317" t="s">
        <v>792</v>
      </c>
      <c r="B317" t="s">
        <v>792</v>
      </c>
      <c r="C317" t="s">
        <v>468</v>
      </c>
      <c r="D317" t="s">
        <v>468</v>
      </c>
      <c r="E317">
        <v>2030543</v>
      </c>
      <c r="F317" s="23">
        <v>44169</v>
      </c>
      <c r="G317">
        <v>1452149</v>
      </c>
      <c r="H317">
        <v>730150</v>
      </c>
      <c r="I317">
        <v>53106</v>
      </c>
      <c r="J317">
        <v>633</v>
      </c>
      <c r="K317">
        <v>52427</v>
      </c>
      <c r="L317">
        <v>233249</v>
      </c>
    </row>
    <row r="318" spans="1:12" x14ac:dyDescent="0.35">
      <c r="A318" t="s">
        <v>792</v>
      </c>
      <c r="B318" t="s">
        <v>792</v>
      </c>
      <c r="C318" t="s">
        <v>228</v>
      </c>
      <c r="D318" t="s">
        <v>228</v>
      </c>
      <c r="E318">
        <v>570302</v>
      </c>
      <c r="F318" s="23">
        <v>44167</v>
      </c>
      <c r="G318">
        <v>394641</v>
      </c>
      <c r="H318">
        <v>159293</v>
      </c>
      <c r="I318">
        <v>5055</v>
      </c>
      <c r="J318">
        <v>96</v>
      </c>
      <c r="K318">
        <v>4954</v>
      </c>
      <c r="L318">
        <v>39235</v>
      </c>
    </row>
    <row r="319" spans="1:12" x14ac:dyDescent="0.35">
      <c r="A319" t="s">
        <v>792</v>
      </c>
      <c r="B319" t="s">
        <v>792</v>
      </c>
      <c r="C319" t="s">
        <v>253</v>
      </c>
      <c r="D319" t="s">
        <v>253</v>
      </c>
      <c r="E319">
        <v>1240975</v>
      </c>
      <c r="F319" s="23">
        <v>44169</v>
      </c>
      <c r="G319">
        <v>865566</v>
      </c>
      <c r="H319">
        <v>369945</v>
      </c>
      <c r="I319">
        <v>10688</v>
      </c>
      <c r="J319">
        <v>99</v>
      </c>
      <c r="K319">
        <v>10570</v>
      </c>
      <c r="L319">
        <v>51638</v>
      </c>
    </row>
    <row r="320" spans="1:12" x14ac:dyDescent="0.35">
      <c r="A320" t="s">
        <v>792</v>
      </c>
      <c r="B320" t="s">
        <v>792</v>
      </c>
      <c r="C320" t="s">
        <v>712</v>
      </c>
      <c r="D320" t="s">
        <v>712</v>
      </c>
      <c r="E320">
        <v>3272335</v>
      </c>
      <c r="F320" s="23">
        <v>44227</v>
      </c>
      <c r="G320">
        <v>2951024</v>
      </c>
      <c r="H320">
        <v>1728945</v>
      </c>
      <c r="I320">
        <v>153230</v>
      </c>
      <c r="J320">
        <v>1391</v>
      </c>
      <c r="K320">
        <v>151410</v>
      </c>
      <c r="L320">
        <v>856881</v>
      </c>
    </row>
    <row r="321" spans="1:12" x14ac:dyDescent="0.35">
      <c r="A321" t="s">
        <v>792</v>
      </c>
      <c r="B321" t="s">
        <v>792</v>
      </c>
      <c r="C321" t="s">
        <v>535</v>
      </c>
      <c r="D321" t="s">
        <v>535</v>
      </c>
      <c r="E321">
        <v>2460714</v>
      </c>
      <c r="F321" s="23">
        <v>44228</v>
      </c>
      <c r="G321">
        <v>1957070</v>
      </c>
      <c r="H321">
        <v>1099359</v>
      </c>
      <c r="I321">
        <v>50779</v>
      </c>
      <c r="J321">
        <v>670</v>
      </c>
      <c r="K321">
        <v>49896</v>
      </c>
      <c r="L321">
        <v>319312</v>
      </c>
    </row>
    <row r="322" spans="1:12" x14ac:dyDescent="0.35">
      <c r="A322" t="s">
        <v>792</v>
      </c>
      <c r="B322" t="s">
        <v>792</v>
      </c>
      <c r="C322" t="s">
        <v>269</v>
      </c>
      <c r="D322" t="s">
        <v>269</v>
      </c>
      <c r="E322">
        <v>1024091</v>
      </c>
      <c r="F322" s="23">
        <v>44169</v>
      </c>
      <c r="G322">
        <v>607542</v>
      </c>
      <c r="H322">
        <v>185320</v>
      </c>
      <c r="I322">
        <v>7691</v>
      </c>
      <c r="J322">
        <v>64</v>
      </c>
      <c r="K322">
        <v>7619</v>
      </c>
      <c r="L322">
        <v>55991</v>
      </c>
    </row>
    <row r="323" spans="1:12" x14ac:dyDescent="0.35">
      <c r="A323" t="s">
        <v>792</v>
      </c>
      <c r="B323" t="s">
        <v>792</v>
      </c>
      <c r="C323" t="s">
        <v>284</v>
      </c>
      <c r="D323" t="s">
        <v>284</v>
      </c>
      <c r="E323">
        <v>1291684</v>
      </c>
      <c r="F323" s="23">
        <v>44183</v>
      </c>
      <c r="G323">
        <v>865274</v>
      </c>
      <c r="H323">
        <v>306259</v>
      </c>
      <c r="I323">
        <v>9366</v>
      </c>
      <c r="J323">
        <v>120</v>
      </c>
      <c r="K323">
        <v>9242</v>
      </c>
      <c r="L323">
        <v>61511</v>
      </c>
    </row>
    <row r="324" spans="1:12" x14ac:dyDescent="0.35">
      <c r="A324" t="s">
        <v>792</v>
      </c>
      <c r="B324" t="s">
        <v>792</v>
      </c>
      <c r="C324" t="s">
        <v>179</v>
      </c>
      <c r="D324" t="s">
        <v>179</v>
      </c>
      <c r="E324">
        <v>1309443</v>
      </c>
      <c r="F324" s="23">
        <v>44067</v>
      </c>
      <c r="G324">
        <v>862885</v>
      </c>
      <c r="H324">
        <v>310248</v>
      </c>
      <c r="I324">
        <v>4044</v>
      </c>
      <c r="J324">
        <v>94</v>
      </c>
      <c r="K324">
        <v>3946</v>
      </c>
      <c r="L324">
        <v>19112</v>
      </c>
    </row>
    <row r="325" spans="1:12" x14ac:dyDescent="0.35">
      <c r="A325" t="s">
        <v>792</v>
      </c>
      <c r="B325" t="s">
        <v>792</v>
      </c>
      <c r="C325" t="s">
        <v>232</v>
      </c>
      <c r="D325" t="s">
        <v>232</v>
      </c>
      <c r="E325">
        <v>1872413</v>
      </c>
      <c r="F325" s="23">
        <v>44093</v>
      </c>
      <c r="G325">
        <v>1147444</v>
      </c>
      <c r="H325">
        <v>411114</v>
      </c>
      <c r="I325">
        <v>13970</v>
      </c>
      <c r="J325">
        <v>239</v>
      </c>
      <c r="K325">
        <v>13716</v>
      </c>
      <c r="L325">
        <v>45398</v>
      </c>
    </row>
    <row r="326" spans="1:12" x14ac:dyDescent="0.35">
      <c r="A326" t="s">
        <v>792</v>
      </c>
      <c r="B326" t="s">
        <v>792</v>
      </c>
      <c r="C326" t="s">
        <v>655</v>
      </c>
      <c r="D326" t="s">
        <v>655</v>
      </c>
      <c r="E326">
        <v>1053522</v>
      </c>
      <c r="G326">
        <v>684882</v>
      </c>
      <c r="H326">
        <v>246724</v>
      </c>
      <c r="I326">
        <v>5188</v>
      </c>
      <c r="J326">
        <v>25</v>
      </c>
      <c r="K326">
        <v>5159</v>
      </c>
      <c r="L326">
        <v>518819</v>
      </c>
    </row>
    <row r="327" spans="1:12" x14ac:dyDescent="0.35">
      <c r="A327" t="s">
        <v>792</v>
      </c>
      <c r="B327" t="s">
        <v>792</v>
      </c>
      <c r="C327" t="s">
        <v>272</v>
      </c>
      <c r="D327" t="s">
        <v>272</v>
      </c>
      <c r="E327">
        <v>1339832</v>
      </c>
      <c r="F327" s="23">
        <v>44169</v>
      </c>
      <c r="G327">
        <v>948065</v>
      </c>
      <c r="H327">
        <v>330902</v>
      </c>
      <c r="I327">
        <v>8637</v>
      </c>
      <c r="J327">
        <v>84</v>
      </c>
      <c r="K327">
        <v>8552</v>
      </c>
      <c r="L327">
        <v>57051</v>
      </c>
    </row>
    <row r="328" spans="1:12" x14ac:dyDescent="0.35">
      <c r="A328" t="s">
        <v>792</v>
      </c>
      <c r="B328" t="s">
        <v>792</v>
      </c>
      <c r="C328" t="s">
        <v>347</v>
      </c>
      <c r="D328" t="s">
        <v>347</v>
      </c>
      <c r="E328">
        <v>1965137</v>
      </c>
      <c r="F328" s="23">
        <v>44228</v>
      </c>
      <c r="G328">
        <v>1295658</v>
      </c>
      <c r="H328">
        <v>582833</v>
      </c>
      <c r="I328">
        <v>8236</v>
      </c>
      <c r="J328">
        <v>95</v>
      </c>
      <c r="K328">
        <v>8135</v>
      </c>
      <c r="L328">
        <v>95085</v>
      </c>
    </row>
    <row r="329" spans="1:12" x14ac:dyDescent="0.35">
      <c r="A329" t="s">
        <v>792</v>
      </c>
      <c r="B329" t="s">
        <v>792</v>
      </c>
      <c r="C329" t="s">
        <v>346</v>
      </c>
      <c r="D329" t="s">
        <v>346</v>
      </c>
      <c r="E329">
        <v>1092141</v>
      </c>
      <c r="F329" s="23">
        <v>44226</v>
      </c>
      <c r="G329">
        <v>803225</v>
      </c>
      <c r="H329">
        <v>318284</v>
      </c>
      <c r="I329">
        <v>11209</v>
      </c>
      <c r="J329">
        <v>81</v>
      </c>
      <c r="K329">
        <v>11115</v>
      </c>
      <c r="L329">
        <v>96204</v>
      </c>
    </row>
    <row r="330" spans="1:12" x14ac:dyDescent="0.35">
      <c r="A330" t="s">
        <v>792</v>
      </c>
      <c r="B330" t="s">
        <v>792</v>
      </c>
      <c r="C330" t="s">
        <v>286</v>
      </c>
      <c r="D330" t="s">
        <v>286</v>
      </c>
      <c r="E330">
        <v>825958</v>
      </c>
      <c r="F330" s="23">
        <v>44169</v>
      </c>
      <c r="G330">
        <v>579489</v>
      </c>
      <c r="H330">
        <v>229183</v>
      </c>
      <c r="I330">
        <v>7926</v>
      </c>
      <c r="J330">
        <v>84</v>
      </c>
      <c r="K330">
        <v>7828</v>
      </c>
      <c r="L330">
        <v>61255</v>
      </c>
    </row>
    <row r="331" spans="1:12" x14ac:dyDescent="0.35">
      <c r="A331" t="s">
        <v>792</v>
      </c>
      <c r="B331" t="s">
        <v>792</v>
      </c>
      <c r="C331" t="s">
        <v>196</v>
      </c>
      <c r="D331" t="s">
        <v>196</v>
      </c>
      <c r="E331">
        <v>46069</v>
      </c>
      <c r="F331" s="23">
        <v>44164</v>
      </c>
      <c r="G331">
        <v>0</v>
      </c>
      <c r="H331">
        <v>0</v>
      </c>
      <c r="I331">
        <v>3715</v>
      </c>
      <c r="J331">
        <v>48</v>
      </c>
      <c r="K331">
        <v>3654</v>
      </c>
      <c r="L331">
        <v>24431</v>
      </c>
    </row>
    <row r="332" spans="1:12" x14ac:dyDescent="0.35">
      <c r="A332" t="s">
        <v>792</v>
      </c>
      <c r="B332" t="s">
        <v>792</v>
      </c>
      <c r="C332" t="s">
        <v>647</v>
      </c>
      <c r="D332" t="s">
        <v>647</v>
      </c>
      <c r="E332">
        <v>1016028</v>
      </c>
      <c r="G332">
        <v>600823</v>
      </c>
      <c r="H332">
        <v>168120</v>
      </c>
      <c r="I332">
        <v>7331</v>
      </c>
      <c r="J332">
        <v>63</v>
      </c>
      <c r="K332">
        <v>7250</v>
      </c>
      <c r="L332">
        <v>501519</v>
      </c>
    </row>
    <row r="333" spans="1:12" x14ac:dyDescent="0.35">
      <c r="A333" t="s">
        <v>792</v>
      </c>
      <c r="B333" t="s">
        <v>792</v>
      </c>
      <c r="C333" t="s">
        <v>246</v>
      </c>
      <c r="D333" t="s">
        <v>246</v>
      </c>
      <c r="E333">
        <v>1331699</v>
      </c>
      <c r="F333" s="23">
        <v>44164</v>
      </c>
      <c r="G333">
        <v>885585</v>
      </c>
      <c r="H333">
        <v>333022</v>
      </c>
      <c r="I333">
        <v>9238</v>
      </c>
      <c r="J333">
        <v>194</v>
      </c>
      <c r="K333">
        <v>9030</v>
      </c>
      <c r="L333">
        <v>48962</v>
      </c>
    </row>
    <row r="334" spans="1:12" x14ac:dyDescent="0.35">
      <c r="A334" t="s">
        <v>792</v>
      </c>
      <c r="B334" t="s">
        <v>792</v>
      </c>
      <c r="C334" t="s">
        <v>254</v>
      </c>
      <c r="D334" t="s">
        <v>254</v>
      </c>
      <c r="E334">
        <v>1546541</v>
      </c>
      <c r="F334" s="23">
        <v>44169</v>
      </c>
      <c r="G334">
        <v>1025584</v>
      </c>
      <c r="H334">
        <v>450099</v>
      </c>
      <c r="I334">
        <v>8729</v>
      </c>
      <c r="J334">
        <v>172</v>
      </c>
      <c r="K334">
        <v>8490</v>
      </c>
      <c r="L334">
        <v>50968</v>
      </c>
    </row>
    <row r="335" spans="1:12" x14ac:dyDescent="0.35">
      <c r="A335" t="s">
        <v>792</v>
      </c>
      <c r="B335" t="s">
        <v>792</v>
      </c>
      <c r="C335" t="s">
        <v>265</v>
      </c>
      <c r="D335" t="s">
        <v>265</v>
      </c>
      <c r="E335">
        <v>1454483</v>
      </c>
      <c r="F335" s="23">
        <v>44164</v>
      </c>
      <c r="G335">
        <v>1026416</v>
      </c>
      <c r="H335">
        <v>457972</v>
      </c>
      <c r="I335">
        <v>17860</v>
      </c>
      <c r="J335">
        <v>385</v>
      </c>
      <c r="K335">
        <v>17438</v>
      </c>
      <c r="L335">
        <v>60666</v>
      </c>
    </row>
    <row r="336" spans="1:12" x14ac:dyDescent="0.35">
      <c r="A336" t="s">
        <v>792</v>
      </c>
      <c r="B336" t="s">
        <v>792</v>
      </c>
      <c r="C336" t="s">
        <v>197</v>
      </c>
      <c r="D336" t="s">
        <v>197</v>
      </c>
      <c r="E336">
        <v>2363744</v>
      </c>
      <c r="F336" s="23">
        <v>44061</v>
      </c>
      <c r="G336">
        <v>1639826</v>
      </c>
      <c r="H336">
        <v>674779</v>
      </c>
      <c r="I336">
        <v>16433</v>
      </c>
      <c r="J336">
        <v>155</v>
      </c>
      <c r="K336">
        <v>16270</v>
      </c>
      <c r="L336">
        <v>30906</v>
      </c>
    </row>
    <row r="337" spans="1:12" x14ac:dyDescent="0.35">
      <c r="A337" t="s">
        <v>792</v>
      </c>
      <c r="B337" t="s">
        <v>792</v>
      </c>
      <c r="C337" t="s">
        <v>300</v>
      </c>
      <c r="D337" t="s">
        <v>300</v>
      </c>
      <c r="E337">
        <v>2378295</v>
      </c>
      <c r="F337" s="23">
        <v>44093</v>
      </c>
      <c r="G337">
        <v>1563245</v>
      </c>
      <c r="H337">
        <v>760746</v>
      </c>
      <c r="I337">
        <v>16622</v>
      </c>
      <c r="J337">
        <v>390</v>
      </c>
      <c r="K337">
        <v>16154</v>
      </c>
      <c r="L337">
        <v>73112</v>
      </c>
    </row>
    <row r="338" spans="1:12" x14ac:dyDescent="0.35">
      <c r="A338" t="s">
        <v>792</v>
      </c>
      <c r="B338" t="s">
        <v>792</v>
      </c>
      <c r="C338" t="s">
        <v>215</v>
      </c>
      <c r="D338" t="s">
        <v>215</v>
      </c>
      <c r="E338">
        <v>2228619</v>
      </c>
      <c r="F338" s="23">
        <v>44093</v>
      </c>
      <c r="G338">
        <v>1532585</v>
      </c>
      <c r="H338">
        <v>481540</v>
      </c>
      <c r="I338">
        <v>11965</v>
      </c>
      <c r="J338">
        <v>133</v>
      </c>
      <c r="K338">
        <v>11829</v>
      </c>
      <c r="L338">
        <v>34141</v>
      </c>
    </row>
    <row r="339" spans="1:12" x14ac:dyDescent="0.35">
      <c r="A339" t="s">
        <v>792</v>
      </c>
      <c r="B339" t="s">
        <v>792</v>
      </c>
      <c r="C339" t="s">
        <v>249</v>
      </c>
      <c r="D339" t="s">
        <v>249</v>
      </c>
      <c r="E339">
        <v>1311008</v>
      </c>
      <c r="F339" s="23">
        <v>44164</v>
      </c>
      <c r="G339">
        <v>909045</v>
      </c>
      <c r="H339">
        <v>396375</v>
      </c>
      <c r="I339">
        <v>10136</v>
      </c>
      <c r="J339">
        <v>73</v>
      </c>
      <c r="K339">
        <v>10057</v>
      </c>
      <c r="L339">
        <v>50129</v>
      </c>
    </row>
    <row r="340" spans="1:12" x14ac:dyDescent="0.35">
      <c r="A340" t="s">
        <v>792</v>
      </c>
      <c r="B340" t="s">
        <v>792</v>
      </c>
      <c r="C340" t="s">
        <v>176</v>
      </c>
      <c r="D340" t="s">
        <v>176</v>
      </c>
      <c r="E340">
        <v>1378876</v>
      </c>
      <c r="F340" s="23">
        <v>44093</v>
      </c>
      <c r="G340">
        <v>945564</v>
      </c>
      <c r="H340">
        <v>341871</v>
      </c>
      <c r="I340">
        <v>6775</v>
      </c>
      <c r="J340">
        <v>28</v>
      </c>
      <c r="K340">
        <v>6739</v>
      </c>
      <c r="L340">
        <v>18411</v>
      </c>
    </row>
    <row r="341" spans="1:12" x14ac:dyDescent="0.35">
      <c r="A341" t="s">
        <v>792</v>
      </c>
      <c r="B341" t="s">
        <v>792</v>
      </c>
      <c r="C341" t="s">
        <v>183</v>
      </c>
      <c r="D341" t="s">
        <v>183</v>
      </c>
      <c r="E341">
        <v>1064989</v>
      </c>
      <c r="F341" s="23">
        <v>44093</v>
      </c>
      <c r="G341">
        <v>723227</v>
      </c>
      <c r="H341">
        <v>337272</v>
      </c>
      <c r="I341">
        <v>10085</v>
      </c>
      <c r="J341">
        <v>118</v>
      </c>
      <c r="K341">
        <v>9958</v>
      </c>
      <c r="L341">
        <v>23219</v>
      </c>
    </row>
    <row r="342" spans="1:12" x14ac:dyDescent="0.35">
      <c r="A342" t="s">
        <v>792</v>
      </c>
      <c r="B342" t="s">
        <v>792</v>
      </c>
      <c r="C342" t="s">
        <v>283</v>
      </c>
      <c r="D342" t="s">
        <v>283</v>
      </c>
      <c r="E342">
        <v>1512353</v>
      </c>
      <c r="F342" s="23">
        <v>44228</v>
      </c>
      <c r="G342">
        <v>620316</v>
      </c>
      <c r="H342">
        <v>278912</v>
      </c>
      <c r="I342">
        <v>6349</v>
      </c>
      <c r="J342">
        <v>74</v>
      </c>
      <c r="K342">
        <v>6273</v>
      </c>
      <c r="L342">
        <v>59979</v>
      </c>
    </row>
    <row r="343" spans="1:12" x14ac:dyDescent="0.35">
      <c r="A343" t="s">
        <v>792</v>
      </c>
      <c r="B343" t="s">
        <v>792</v>
      </c>
      <c r="C343" t="s">
        <v>219</v>
      </c>
      <c r="D343" t="s">
        <v>219</v>
      </c>
      <c r="E343">
        <v>687952</v>
      </c>
      <c r="F343" s="23">
        <v>44164</v>
      </c>
      <c r="G343">
        <v>413195</v>
      </c>
      <c r="H343">
        <v>140296</v>
      </c>
      <c r="I343">
        <v>4000</v>
      </c>
      <c r="J343">
        <v>78</v>
      </c>
      <c r="K343">
        <v>3919</v>
      </c>
      <c r="L343">
        <v>33449</v>
      </c>
    </row>
    <row r="344" spans="1:12" x14ac:dyDescent="0.35">
      <c r="A344" t="s">
        <v>792</v>
      </c>
      <c r="B344" t="s">
        <v>792</v>
      </c>
      <c r="C344" t="s">
        <v>257</v>
      </c>
      <c r="D344" t="s">
        <v>257</v>
      </c>
      <c r="E344">
        <v>1725818</v>
      </c>
      <c r="F344" s="23">
        <v>44154</v>
      </c>
      <c r="G344">
        <v>1109976</v>
      </c>
      <c r="H344">
        <v>391707</v>
      </c>
      <c r="I344">
        <v>12398</v>
      </c>
      <c r="J344">
        <v>125</v>
      </c>
      <c r="K344">
        <v>12261</v>
      </c>
      <c r="L344">
        <v>53469</v>
      </c>
    </row>
    <row r="345" spans="1:12" x14ac:dyDescent="0.35">
      <c r="A345" t="s">
        <v>792</v>
      </c>
      <c r="B345" t="s">
        <v>792</v>
      </c>
      <c r="C345" t="s">
        <v>124</v>
      </c>
      <c r="D345" t="s">
        <v>124</v>
      </c>
      <c r="E345">
        <v>1126515</v>
      </c>
      <c r="F345" s="23">
        <v>44038</v>
      </c>
      <c r="G345">
        <v>679862</v>
      </c>
      <c r="H345">
        <v>226632</v>
      </c>
      <c r="I345">
        <v>9219</v>
      </c>
      <c r="J345">
        <v>87</v>
      </c>
      <c r="K345">
        <v>9132</v>
      </c>
      <c r="L345">
        <v>9269</v>
      </c>
    </row>
    <row r="346" spans="1:12" x14ac:dyDescent="0.35">
      <c r="A346" t="s">
        <v>792</v>
      </c>
      <c r="B346" t="s">
        <v>792</v>
      </c>
      <c r="C346" t="s">
        <v>671</v>
      </c>
      <c r="D346" t="s">
        <v>671</v>
      </c>
      <c r="E346">
        <v>1178132</v>
      </c>
      <c r="G346">
        <v>740335</v>
      </c>
      <c r="H346">
        <v>224966</v>
      </c>
      <c r="I346">
        <v>8801</v>
      </c>
      <c r="J346">
        <v>82</v>
      </c>
      <c r="K346">
        <v>8706</v>
      </c>
      <c r="L346">
        <v>581685</v>
      </c>
    </row>
    <row r="347" spans="1:12" x14ac:dyDescent="0.35">
      <c r="A347" t="s">
        <v>792</v>
      </c>
      <c r="B347" t="s">
        <v>792</v>
      </c>
      <c r="C347" t="s">
        <v>245</v>
      </c>
      <c r="D347" t="s">
        <v>245</v>
      </c>
      <c r="E347">
        <v>1444920</v>
      </c>
      <c r="F347" s="23">
        <v>44164</v>
      </c>
      <c r="G347">
        <v>919592</v>
      </c>
      <c r="H347">
        <v>293885</v>
      </c>
      <c r="I347">
        <v>6863</v>
      </c>
      <c r="J347">
        <v>114</v>
      </c>
      <c r="K347">
        <v>6742</v>
      </c>
      <c r="L347">
        <v>46442</v>
      </c>
    </row>
    <row r="348" spans="1:12" x14ac:dyDescent="0.35">
      <c r="A348" t="s">
        <v>792</v>
      </c>
      <c r="B348" t="s">
        <v>792</v>
      </c>
      <c r="C348" t="s">
        <v>220</v>
      </c>
      <c r="D348" t="s">
        <v>220</v>
      </c>
      <c r="E348">
        <v>1986864</v>
      </c>
      <c r="F348" s="23">
        <v>44093</v>
      </c>
      <c r="G348">
        <v>1452247</v>
      </c>
      <c r="H348">
        <v>836514</v>
      </c>
      <c r="I348">
        <v>18903</v>
      </c>
      <c r="J348">
        <v>172</v>
      </c>
      <c r="K348">
        <v>18720</v>
      </c>
      <c r="L348">
        <v>41082</v>
      </c>
    </row>
    <row r="349" spans="1:12" x14ac:dyDescent="0.35">
      <c r="A349" t="s">
        <v>792</v>
      </c>
      <c r="B349" t="s">
        <v>792</v>
      </c>
      <c r="C349" t="s">
        <v>280</v>
      </c>
      <c r="D349" t="s">
        <v>280</v>
      </c>
      <c r="E349">
        <v>643579</v>
      </c>
      <c r="F349" s="23">
        <v>44154</v>
      </c>
      <c r="G349">
        <v>455492</v>
      </c>
      <c r="H349">
        <v>196492</v>
      </c>
      <c r="I349">
        <v>6294</v>
      </c>
      <c r="J349">
        <v>63</v>
      </c>
      <c r="K349">
        <v>6224</v>
      </c>
      <c r="L349">
        <v>57958</v>
      </c>
    </row>
    <row r="350" spans="1:12" x14ac:dyDescent="0.35">
      <c r="A350" t="s">
        <v>792</v>
      </c>
      <c r="B350" t="s">
        <v>792</v>
      </c>
      <c r="C350" t="s">
        <v>301</v>
      </c>
      <c r="D350" t="s">
        <v>301</v>
      </c>
      <c r="E350">
        <v>1458212</v>
      </c>
      <c r="F350" s="23">
        <v>44169</v>
      </c>
      <c r="G350">
        <v>975291</v>
      </c>
      <c r="H350">
        <v>349024</v>
      </c>
      <c r="I350">
        <v>11922</v>
      </c>
      <c r="J350">
        <v>237</v>
      </c>
      <c r="K350">
        <v>11677</v>
      </c>
      <c r="L350">
        <v>71896</v>
      </c>
    </row>
    <row r="351" spans="1:12" x14ac:dyDescent="0.35">
      <c r="A351" t="s">
        <v>793</v>
      </c>
      <c r="B351" t="s">
        <v>793</v>
      </c>
      <c r="C351" t="s">
        <v>154</v>
      </c>
      <c r="D351" t="s">
        <v>154</v>
      </c>
      <c r="E351">
        <v>4543083</v>
      </c>
      <c r="F351" s="23">
        <v>44031</v>
      </c>
      <c r="G351">
        <v>2468837</v>
      </c>
      <c r="H351">
        <v>881402</v>
      </c>
      <c r="I351">
        <v>339457</v>
      </c>
      <c r="J351">
        <v>7043</v>
      </c>
      <c r="K351">
        <v>330122</v>
      </c>
      <c r="L351">
        <v>180805</v>
      </c>
    </row>
    <row r="352" spans="1:12" x14ac:dyDescent="0.35">
      <c r="A352" t="s">
        <v>793</v>
      </c>
      <c r="B352" t="s">
        <v>793</v>
      </c>
      <c r="C352" t="s">
        <v>729</v>
      </c>
      <c r="D352" t="s">
        <v>729</v>
      </c>
      <c r="E352">
        <v>1818617</v>
      </c>
      <c r="G352">
        <v>760099</v>
      </c>
      <c r="H352">
        <v>357931</v>
      </c>
      <c r="I352">
        <v>58764</v>
      </c>
      <c r="J352">
        <v>1425</v>
      </c>
      <c r="K352">
        <v>57318</v>
      </c>
      <c r="L352">
        <v>920504</v>
      </c>
    </row>
    <row r="353" spans="1:12" x14ac:dyDescent="0.35">
      <c r="A353" t="s">
        <v>793</v>
      </c>
      <c r="B353" t="s">
        <v>793</v>
      </c>
      <c r="C353" t="s">
        <v>753</v>
      </c>
      <c r="D353" t="s">
        <v>753</v>
      </c>
      <c r="E353">
        <v>2887826</v>
      </c>
      <c r="G353">
        <v>1241168</v>
      </c>
      <c r="H353">
        <v>548807</v>
      </c>
      <c r="I353">
        <v>96231</v>
      </c>
      <c r="J353">
        <v>1594</v>
      </c>
      <c r="K353">
        <v>94618</v>
      </c>
      <c r="L353">
        <v>1463150</v>
      </c>
    </row>
    <row r="354" spans="1:12" x14ac:dyDescent="0.35">
      <c r="A354" t="s">
        <v>793</v>
      </c>
      <c r="B354" t="s">
        <v>793</v>
      </c>
      <c r="C354" t="s">
        <v>160</v>
      </c>
      <c r="D354" t="s">
        <v>160</v>
      </c>
      <c r="E354">
        <v>3695928</v>
      </c>
      <c r="F354" s="23">
        <v>43981</v>
      </c>
      <c r="G354">
        <v>1772420</v>
      </c>
      <c r="H354">
        <v>723304</v>
      </c>
      <c r="I354">
        <v>155331</v>
      </c>
      <c r="J354">
        <v>4251</v>
      </c>
      <c r="K354">
        <v>150615</v>
      </c>
      <c r="L354">
        <v>89465</v>
      </c>
    </row>
    <row r="355" spans="1:12" x14ac:dyDescent="0.35">
      <c r="A355" t="s">
        <v>793</v>
      </c>
      <c r="B355" t="s">
        <v>793</v>
      </c>
      <c r="C355" t="s">
        <v>377</v>
      </c>
      <c r="D355" t="s">
        <v>377</v>
      </c>
      <c r="E355">
        <v>2585962</v>
      </c>
      <c r="F355" s="23">
        <v>44115</v>
      </c>
      <c r="G355">
        <v>1145382</v>
      </c>
      <c r="H355">
        <v>485615</v>
      </c>
      <c r="I355">
        <v>103749</v>
      </c>
      <c r="J355">
        <v>2806</v>
      </c>
      <c r="K355">
        <v>100803</v>
      </c>
      <c r="L355">
        <v>163362</v>
      </c>
    </row>
    <row r="356" spans="1:12" x14ac:dyDescent="0.35">
      <c r="A356" t="s">
        <v>793</v>
      </c>
      <c r="B356" t="s">
        <v>793</v>
      </c>
      <c r="C356" t="s">
        <v>278</v>
      </c>
      <c r="D356" t="s">
        <v>278</v>
      </c>
      <c r="E356">
        <v>1198810</v>
      </c>
      <c r="F356" s="23">
        <v>44115</v>
      </c>
      <c r="G356">
        <v>825867</v>
      </c>
      <c r="H356">
        <v>421585</v>
      </c>
      <c r="I356">
        <v>60080</v>
      </c>
      <c r="J356">
        <v>1123</v>
      </c>
      <c r="K356">
        <v>58945</v>
      </c>
      <c r="L356">
        <v>84235</v>
      </c>
    </row>
    <row r="357" spans="1:12" x14ac:dyDescent="0.35">
      <c r="A357" t="s">
        <v>793</v>
      </c>
      <c r="B357" t="s">
        <v>793</v>
      </c>
      <c r="C357" t="s">
        <v>381</v>
      </c>
      <c r="D357" t="s">
        <v>381</v>
      </c>
      <c r="E357">
        <v>2588039</v>
      </c>
      <c r="F357" s="23">
        <v>44226</v>
      </c>
      <c r="G357">
        <v>1136679</v>
      </c>
      <c r="H357">
        <v>512944</v>
      </c>
      <c r="I357">
        <v>85520</v>
      </c>
      <c r="J357">
        <v>797</v>
      </c>
      <c r="K357">
        <v>84710</v>
      </c>
      <c r="L357">
        <v>158634</v>
      </c>
    </row>
    <row r="358" spans="1:12" x14ac:dyDescent="0.35">
      <c r="A358" t="s">
        <v>793</v>
      </c>
      <c r="B358" t="s">
        <v>793</v>
      </c>
      <c r="C358" t="s">
        <v>460</v>
      </c>
      <c r="D358" t="s">
        <v>460</v>
      </c>
      <c r="E358">
        <v>2194262</v>
      </c>
      <c r="F358" s="23">
        <v>44226</v>
      </c>
      <c r="G358">
        <v>1335017</v>
      </c>
      <c r="H358">
        <v>458690</v>
      </c>
      <c r="I358">
        <v>88968</v>
      </c>
      <c r="J358">
        <v>1560</v>
      </c>
      <c r="K358">
        <v>87387</v>
      </c>
      <c r="L358">
        <v>244293</v>
      </c>
    </row>
    <row r="359" spans="1:12" x14ac:dyDescent="0.35">
      <c r="A359" t="s">
        <v>793</v>
      </c>
      <c r="B359" t="s">
        <v>793</v>
      </c>
      <c r="C359" t="s">
        <v>344</v>
      </c>
      <c r="D359" t="s">
        <v>344</v>
      </c>
      <c r="E359">
        <v>2048781</v>
      </c>
      <c r="F359" s="23">
        <v>44115</v>
      </c>
      <c r="G359">
        <v>1007007</v>
      </c>
      <c r="H359">
        <v>476051</v>
      </c>
      <c r="I359">
        <v>46172</v>
      </c>
      <c r="J359">
        <v>654</v>
      </c>
      <c r="K359">
        <v>45501</v>
      </c>
      <c r="L359">
        <v>113178</v>
      </c>
    </row>
    <row r="360" spans="1:12" x14ac:dyDescent="0.35">
      <c r="A360" t="s">
        <v>793</v>
      </c>
      <c r="B360" t="s">
        <v>793</v>
      </c>
      <c r="C360" t="s">
        <v>161</v>
      </c>
      <c r="D360" t="s">
        <v>161</v>
      </c>
      <c r="E360">
        <v>1071795</v>
      </c>
      <c r="F360" s="23">
        <v>44035</v>
      </c>
      <c r="G360">
        <v>540319</v>
      </c>
      <c r="H360">
        <v>231208</v>
      </c>
      <c r="I360">
        <v>30440</v>
      </c>
      <c r="J360">
        <v>669</v>
      </c>
      <c r="K360">
        <v>29735</v>
      </c>
      <c r="L360">
        <v>27213</v>
      </c>
    </row>
    <row r="361" spans="1:12" x14ac:dyDescent="0.35">
      <c r="A361" t="s">
        <v>793</v>
      </c>
      <c r="B361" t="s">
        <v>793</v>
      </c>
      <c r="C361" t="s">
        <v>403</v>
      </c>
      <c r="D361" t="s">
        <v>403</v>
      </c>
      <c r="E361">
        <v>1322331</v>
      </c>
      <c r="F361" s="23">
        <v>44225</v>
      </c>
      <c r="G361">
        <v>888961</v>
      </c>
      <c r="H361">
        <v>469980</v>
      </c>
      <c r="I361">
        <v>40519</v>
      </c>
      <c r="J361">
        <v>569</v>
      </c>
      <c r="K361">
        <v>39941</v>
      </c>
      <c r="L361">
        <v>150405</v>
      </c>
    </row>
    <row r="362" spans="1:12" x14ac:dyDescent="0.35">
      <c r="A362" t="s">
        <v>793</v>
      </c>
      <c r="B362" t="s">
        <v>793</v>
      </c>
      <c r="C362" t="s">
        <v>138</v>
      </c>
      <c r="D362" t="s">
        <v>138</v>
      </c>
      <c r="E362">
        <v>1178973</v>
      </c>
      <c r="F362" s="23">
        <v>44046</v>
      </c>
      <c r="G362">
        <v>537442</v>
      </c>
      <c r="H362">
        <v>201000</v>
      </c>
      <c r="I362">
        <v>18475</v>
      </c>
      <c r="J362">
        <v>506</v>
      </c>
      <c r="K362">
        <v>17949</v>
      </c>
      <c r="L362">
        <v>16034</v>
      </c>
    </row>
    <row r="363" spans="1:12" x14ac:dyDescent="0.35">
      <c r="A363" t="s">
        <v>793</v>
      </c>
      <c r="B363" t="s">
        <v>793</v>
      </c>
      <c r="C363" t="s">
        <v>614</v>
      </c>
      <c r="D363" t="s">
        <v>614</v>
      </c>
      <c r="E363">
        <v>4224442</v>
      </c>
      <c r="F363" s="23">
        <v>44226</v>
      </c>
      <c r="G363">
        <v>2085101</v>
      </c>
      <c r="H363">
        <v>699544</v>
      </c>
      <c r="I363">
        <v>139934</v>
      </c>
      <c r="J363">
        <v>2714</v>
      </c>
      <c r="K363">
        <v>137178</v>
      </c>
      <c r="L363">
        <v>499165</v>
      </c>
    </row>
    <row r="364" spans="1:12" x14ac:dyDescent="0.35">
      <c r="A364" t="s">
        <v>793</v>
      </c>
      <c r="B364" t="s">
        <v>793</v>
      </c>
      <c r="C364" t="s">
        <v>384</v>
      </c>
      <c r="D364" t="s">
        <v>384</v>
      </c>
      <c r="E364">
        <v>1958483</v>
      </c>
      <c r="F364" s="23">
        <v>44226</v>
      </c>
      <c r="G364">
        <v>1081253</v>
      </c>
      <c r="H364">
        <v>413822</v>
      </c>
      <c r="I364">
        <v>60615</v>
      </c>
      <c r="J364">
        <v>1209</v>
      </c>
      <c r="K364">
        <v>59382</v>
      </c>
      <c r="L364">
        <v>147354</v>
      </c>
    </row>
    <row r="365" spans="1:12" x14ac:dyDescent="0.35">
      <c r="A365" t="s">
        <v>793</v>
      </c>
      <c r="B365" t="s">
        <v>793</v>
      </c>
      <c r="C365" t="s">
        <v>762</v>
      </c>
      <c r="D365" t="s">
        <v>762</v>
      </c>
      <c r="E365">
        <v>3874015</v>
      </c>
      <c r="G365">
        <v>2536731</v>
      </c>
      <c r="H365">
        <v>1043329</v>
      </c>
      <c r="I365">
        <v>206671</v>
      </c>
      <c r="J365">
        <v>5847</v>
      </c>
      <c r="K365">
        <v>200699</v>
      </c>
      <c r="L365">
        <v>2001602</v>
      </c>
    </row>
    <row r="366" spans="1:12" x14ac:dyDescent="0.35">
      <c r="A366" t="s">
        <v>793</v>
      </c>
      <c r="B366" t="s">
        <v>793</v>
      </c>
      <c r="C366" t="s">
        <v>742</v>
      </c>
      <c r="D366" t="s">
        <v>742</v>
      </c>
      <c r="E366">
        <v>2455543</v>
      </c>
      <c r="G366">
        <v>1182476</v>
      </c>
      <c r="H366">
        <v>507616</v>
      </c>
      <c r="I366">
        <v>92133</v>
      </c>
      <c r="J366">
        <v>2437</v>
      </c>
      <c r="K366">
        <v>89608</v>
      </c>
      <c r="L366">
        <v>1249282</v>
      </c>
    </row>
    <row r="367" spans="1:12" x14ac:dyDescent="0.35">
      <c r="A367" t="s">
        <v>793</v>
      </c>
      <c r="B367" t="s">
        <v>793</v>
      </c>
      <c r="C367" t="s">
        <v>774</v>
      </c>
      <c r="D367" t="s">
        <v>774</v>
      </c>
      <c r="E367">
        <v>12442373</v>
      </c>
      <c r="F367" s="23">
        <v>44225</v>
      </c>
      <c r="G367">
        <v>9115615</v>
      </c>
      <c r="H367">
        <v>5564204</v>
      </c>
      <c r="I367">
        <v>756749</v>
      </c>
      <c r="J367">
        <v>16247</v>
      </c>
      <c r="K367">
        <v>733318</v>
      </c>
      <c r="L367">
        <v>3168087</v>
      </c>
    </row>
    <row r="368" spans="1:12" x14ac:dyDescent="0.35">
      <c r="A368" t="s">
        <v>793</v>
      </c>
      <c r="B368" t="s">
        <v>793</v>
      </c>
      <c r="C368" t="s">
        <v>597</v>
      </c>
      <c r="D368" t="s">
        <v>597</v>
      </c>
      <c r="E368">
        <v>4653171</v>
      </c>
      <c r="F368" s="23">
        <v>44122</v>
      </c>
      <c r="G368">
        <v>3006439</v>
      </c>
      <c r="H368">
        <v>1460890</v>
      </c>
      <c r="I368">
        <v>493607</v>
      </c>
      <c r="J368">
        <v>9128</v>
      </c>
      <c r="K368">
        <v>484334</v>
      </c>
      <c r="L368">
        <v>628886</v>
      </c>
    </row>
    <row r="369" spans="1:12" x14ac:dyDescent="0.35">
      <c r="A369" t="s">
        <v>793</v>
      </c>
      <c r="B369" t="s">
        <v>793</v>
      </c>
      <c r="C369" t="s">
        <v>385</v>
      </c>
      <c r="D369" t="s">
        <v>385</v>
      </c>
      <c r="E369">
        <v>3356566</v>
      </c>
      <c r="F369" s="23">
        <v>44138</v>
      </c>
      <c r="G369">
        <v>1560558</v>
      </c>
      <c r="H369">
        <v>560812</v>
      </c>
      <c r="I369">
        <v>90409</v>
      </c>
      <c r="J369">
        <v>2658</v>
      </c>
      <c r="K369">
        <v>87721</v>
      </c>
      <c r="L369">
        <v>162523</v>
      </c>
    </row>
    <row r="370" spans="1:12" x14ac:dyDescent="0.35">
      <c r="A370" t="s">
        <v>793</v>
      </c>
      <c r="B370" t="s">
        <v>793</v>
      </c>
      <c r="C370" t="s">
        <v>231</v>
      </c>
      <c r="D370" t="s">
        <v>231</v>
      </c>
      <c r="E370">
        <v>1646177</v>
      </c>
      <c r="F370" s="23">
        <v>44177</v>
      </c>
      <c r="G370">
        <v>723850</v>
      </c>
      <c r="H370">
        <v>342054</v>
      </c>
      <c r="I370">
        <v>40006</v>
      </c>
      <c r="J370">
        <v>948</v>
      </c>
      <c r="K370">
        <v>39054</v>
      </c>
      <c r="L370">
        <v>57743</v>
      </c>
    </row>
    <row r="371" spans="1:12" x14ac:dyDescent="0.35">
      <c r="A371" t="s">
        <v>793</v>
      </c>
      <c r="B371" t="s">
        <v>793</v>
      </c>
      <c r="C371" t="s">
        <v>649</v>
      </c>
      <c r="D371" t="s">
        <v>649</v>
      </c>
      <c r="E371">
        <v>6109052</v>
      </c>
      <c r="F371" s="23">
        <v>44226</v>
      </c>
      <c r="G371">
        <v>3471046</v>
      </c>
      <c r="H371">
        <v>1299122</v>
      </c>
      <c r="I371">
        <v>410681</v>
      </c>
      <c r="J371">
        <v>8679</v>
      </c>
      <c r="K371">
        <v>401418</v>
      </c>
      <c r="L371">
        <v>703737</v>
      </c>
    </row>
    <row r="372" spans="1:12" x14ac:dyDescent="0.35">
      <c r="A372" t="s">
        <v>793</v>
      </c>
      <c r="B372" t="s">
        <v>793</v>
      </c>
      <c r="C372" t="s">
        <v>374</v>
      </c>
      <c r="D372" t="s">
        <v>374</v>
      </c>
      <c r="E372">
        <v>1660311</v>
      </c>
      <c r="F372" s="23">
        <v>44203</v>
      </c>
      <c r="G372">
        <v>803192</v>
      </c>
      <c r="H372">
        <v>308210</v>
      </c>
      <c r="I372">
        <v>67828</v>
      </c>
      <c r="J372">
        <v>1963</v>
      </c>
      <c r="K372">
        <v>65577</v>
      </c>
      <c r="L372">
        <v>143364</v>
      </c>
    </row>
    <row r="373" spans="1:12" x14ac:dyDescent="0.35">
      <c r="A373" t="s">
        <v>793</v>
      </c>
      <c r="B373" t="s">
        <v>793</v>
      </c>
      <c r="C373" t="s">
        <v>563</v>
      </c>
      <c r="D373" t="s">
        <v>563</v>
      </c>
      <c r="E373">
        <v>2990116</v>
      </c>
      <c r="F373" s="23">
        <v>44226</v>
      </c>
      <c r="G373">
        <v>1869199</v>
      </c>
      <c r="H373">
        <v>678741</v>
      </c>
      <c r="I373">
        <v>138013</v>
      </c>
      <c r="J373">
        <v>3282</v>
      </c>
      <c r="K373">
        <v>134309</v>
      </c>
      <c r="L373">
        <v>388730</v>
      </c>
    </row>
    <row r="374" spans="1:12" x14ac:dyDescent="0.35">
      <c r="A374" t="s">
        <v>793</v>
      </c>
      <c r="B374" t="s">
        <v>793</v>
      </c>
      <c r="C374" t="s">
        <v>375</v>
      </c>
      <c r="D374" t="s">
        <v>375</v>
      </c>
      <c r="E374">
        <v>1835982</v>
      </c>
      <c r="F374" s="23">
        <v>44226</v>
      </c>
      <c r="G374">
        <v>905874</v>
      </c>
      <c r="H374">
        <v>378183</v>
      </c>
      <c r="I374">
        <v>52362</v>
      </c>
      <c r="J374">
        <v>1233</v>
      </c>
      <c r="K374">
        <v>51078</v>
      </c>
      <c r="L374">
        <v>137118</v>
      </c>
    </row>
    <row r="375" spans="1:12" x14ac:dyDescent="0.35">
      <c r="A375" t="s">
        <v>793</v>
      </c>
      <c r="B375" t="s">
        <v>793</v>
      </c>
      <c r="C375" t="s">
        <v>357</v>
      </c>
      <c r="D375" t="s">
        <v>357</v>
      </c>
      <c r="E375">
        <v>9426959</v>
      </c>
      <c r="F375" s="23">
        <v>44208</v>
      </c>
      <c r="G375">
        <v>7843130</v>
      </c>
      <c r="H375">
        <v>4264808</v>
      </c>
      <c r="I375">
        <v>1154776</v>
      </c>
      <c r="J375">
        <v>19594</v>
      </c>
      <c r="K375">
        <v>1131401</v>
      </c>
      <c r="L375">
        <v>674515</v>
      </c>
    </row>
    <row r="376" spans="1:12" x14ac:dyDescent="0.35">
      <c r="A376" t="s">
        <v>793</v>
      </c>
      <c r="B376" t="s">
        <v>793</v>
      </c>
      <c r="C376" t="s">
        <v>547</v>
      </c>
      <c r="D376" t="s">
        <v>547</v>
      </c>
      <c r="E376">
        <v>2635394</v>
      </c>
      <c r="F376" s="23">
        <v>44224</v>
      </c>
      <c r="G376">
        <v>1859507</v>
      </c>
      <c r="H376">
        <v>774913</v>
      </c>
      <c r="I376">
        <v>195958</v>
      </c>
      <c r="J376">
        <v>4551</v>
      </c>
      <c r="K376">
        <v>190759</v>
      </c>
      <c r="L376">
        <v>402067</v>
      </c>
    </row>
    <row r="377" spans="1:12" x14ac:dyDescent="0.35">
      <c r="A377" t="s">
        <v>793</v>
      </c>
      <c r="B377" t="s">
        <v>793</v>
      </c>
      <c r="C377" t="s">
        <v>716</v>
      </c>
      <c r="D377" t="s">
        <v>716</v>
      </c>
      <c r="E377">
        <v>1612672</v>
      </c>
      <c r="G377">
        <v>920151</v>
      </c>
      <c r="H377">
        <v>388703</v>
      </c>
      <c r="I377">
        <v>78950</v>
      </c>
      <c r="J377">
        <v>2478</v>
      </c>
      <c r="K377">
        <v>76292</v>
      </c>
      <c r="L377">
        <v>829684</v>
      </c>
    </row>
    <row r="378" spans="1:12" x14ac:dyDescent="0.35">
      <c r="A378" t="s">
        <v>793</v>
      </c>
      <c r="B378" t="s">
        <v>793</v>
      </c>
      <c r="C378" t="s">
        <v>749</v>
      </c>
      <c r="D378" t="s">
        <v>749</v>
      </c>
      <c r="E378">
        <v>2820575</v>
      </c>
      <c r="G378">
        <v>1810980</v>
      </c>
      <c r="H378">
        <v>802877</v>
      </c>
      <c r="I378">
        <v>209771</v>
      </c>
      <c r="J378">
        <v>5613</v>
      </c>
      <c r="K378">
        <v>203673</v>
      </c>
      <c r="L378">
        <v>1486967</v>
      </c>
    </row>
    <row r="379" spans="1:12" x14ac:dyDescent="0.35">
      <c r="A379" t="s">
        <v>793</v>
      </c>
      <c r="B379" t="s">
        <v>793</v>
      </c>
      <c r="C379" t="s">
        <v>556</v>
      </c>
      <c r="D379" t="s">
        <v>556</v>
      </c>
      <c r="E379">
        <v>3003922</v>
      </c>
      <c r="F379" s="23">
        <v>44226</v>
      </c>
      <c r="G379">
        <v>1963730</v>
      </c>
      <c r="H379">
        <v>865197</v>
      </c>
      <c r="I379">
        <v>250414</v>
      </c>
      <c r="J379">
        <v>6428</v>
      </c>
      <c r="K379">
        <v>243482</v>
      </c>
      <c r="L379">
        <v>437949</v>
      </c>
    </row>
    <row r="380" spans="1:12" x14ac:dyDescent="0.35">
      <c r="A380" t="s">
        <v>793</v>
      </c>
      <c r="B380" t="s">
        <v>793</v>
      </c>
      <c r="C380" t="s">
        <v>611</v>
      </c>
      <c r="D380" t="s">
        <v>611</v>
      </c>
      <c r="E380">
        <v>848868</v>
      </c>
      <c r="G380">
        <v>524896</v>
      </c>
      <c r="H380">
        <v>279051</v>
      </c>
      <c r="I380">
        <v>52783</v>
      </c>
      <c r="J380">
        <v>1434</v>
      </c>
      <c r="K380">
        <v>50987</v>
      </c>
      <c r="L380">
        <v>442336</v>
      </c>
    </row>
    <row r="381" spans="1:12" x14ac:dyDescent="0.35">
      <c r="A381" t="s">
        <v>793</v>
      </c>
      <c r="B381" t="s">
        <v>793</v>
      </c>
      <c r="C381" t="s">
        <v>681</v>
      </c>
      <c r="D381" t="s">
        <v>681</v>
      </c>
      <c r="E381">
        <v>4315527</v>
      </c>
      <c r="F381" s="23">
        <v>44226</v>
      </c>
      <c r="G381">
        <v>2242339</v>
      </c>
      <c r="H381">
        <v>690069</v>
      </c>
      <c r="I381">
        <v>210466</v>
      </c>
      <c r="J381">
        <v>5551</v>
      </c>
      <c r="K381">
        <v>204364</v>
      </c>
      <c r="L381">
        <v>734499</v>
      </c>
    </row>
    <row r="382" spans="1:12" x14ac:dyDescent="0.35">
      <c r="A382" t="s">
        <v>793</v>
      </c>
      <c r="B382" t="s">
        <v>793</v>
      </c>
      <c r="C382" t="s">
        <v>743</v>
      </c>
      <c r="D382" t="s">
        <v>743</v>
      </c>
      <c r="E382">
        <v>11060148</v>
      </c>
      <c r="F382" s="23">
        <v>44139</v>
      </c>
      <c r="G382">
        <v>5484839</v>
      </c>
      <c r="H382">
        <v>2751182</v>
      </c>
      <c r="I382">
        <v>610128</v>
      </c>
      <c r="J382">
        <v>11462</v>
      </c>
      <c r="K382">
        <v>597141</v>
      </c>
      <c r="L382">
        <v>1534689</v>
      </c>
    </row>
    <row r="383" spans="1:12" x14ac:dyDescent="0.35">
      <c r="A383" t="s">
        <v>793</v>
      </c>
      <c r="B383" t="s">
        <v>793</v>
      </c>
      <c r="C383" t="s">
        <v>270</v>
      </c>
      <c r="D383" t="s">
        <v>270</v>
      </c>
      <c r="E383">
        <v>1296157</v>
      </c>
      <c r="F383" s="23">
        <v>44135</v>
      </c>
      <c r="G383">
        <v>755863</v>
      </c>
      <c r="H383">
        <v>314899</v>
      </c>
      <c r="I383">
        <v>57344</v>
      </c>
      <c r="J383">
        <v>1217</v>
      </c>
      <c r="K383">
        <v>55956</v>
      </c>
      <c r="L383">
        <v>81037</v>
      </c>
    </row>
    <row r="384" spans="1:12" x14ac:dyDescent="0.35">
      <c r="A384" t="s">
        <v>793</v>
      </c>
      <c r="B384" t="s">
        <v>793</v>
      </c>
      <c r="C384" t="s">
        <v>673</v>
      </c>
      <c r="D384" t="s">
        <v>673</v>
      </c>
      <c r="E384">
        <v>1196714</v>
      </c>
      <c r="G384">
        <v>579042</v>
      </c>
      <c r="H384">
        <v>321710</v>
      </c>
      <c r="I384">
        <v>41663</v>
      </c>
      <c r="J384">
        <v>637</v>
      </c>
      <c r="K384">
        <v>41020</v>
      </c>
      <c r="L384">
        <v>607221</v>
      </c>
    </row>
    <row r="385" spans="1:12" x14ac:dyDescent="0.35">
      <c r="A385" t="s">
        <v>793</v>
      </c>
      <c r="B385" t="s">
        <v>793</v>
      </c>
      <c r="C385" t="s">
        <v>414</v>
      </c>
      <c r="D385" t="s">
        <v>414</v>
      </c>
      <c r="E385">
        <v>2775457</v>
      </c>
      <c r="F385" s="23">
        <v>44225</v>
      </c>
      <c r="G385">
        <v>1211321</v>
      </c>
      <c r="H385">
        <v>496306</v>
      </c>
      <c r="I385">
        <v>75967</v>
      </c>
      <c r="J385">
        <v>1798</v>
      </c>
      <c r="K385">
        <v>74159</v>
      </c>
      <c r="L385">
        <v>179534</v>
      </c>
    </row>
    <row r="386" spans="1:12" x14ac:dyDescent="0.35">
      <c r="A386" t="s">
        <v>794</v>
      </c>
      <c r="B386" t="s">
        <v>794</v>
      </c>
      <c r="C386" t="s">
        <v>386</v>
      </c>
      <c r="D386" t="s">
        <v>386</v>
      </c>
      <c r="E386">
        <v>240363</v>
      </c>
      <c r="G386">
        <v>128902</v>
      </c>
      <c r="H386">
        <v>64791</v>
      </c>
      <c r="I386">
        <v>0</v>
      </c>
      <c r="J386">
        <v>0</v>
      </c>
      <c r="K386">
        <v>0</v>
      </c>
      <c r="L386">
        <v>117777</v>
      </c>
    </row>
    <row r="387" spans="1:12" x14ac:dyDescent="0.35">
      <c r="A387" t="s">
        <v>794</v>
      </c>
      <c r="B387" t="s">
        <v>794</v>
      </c>
      <c r="C387" t="s">
        <v>314</v>
      </c>
      <c r="D387" t="s">
        <v>314</v>
      </c>
      <c r="E387">
        <v>144028</v>
      </c>
      <c r="G387">
        <v>26634</v>
      </c>
      <c r="H387">
        <v>15197</v>
      </c>
      <c r="I387">
        <v>0</v>
      </c>
      <c r="J387">
        <v>0</v>
      </c>
      <c r="K387">
        <v>0</v>
      </c>
      <c r="L387">
        <v>70573</v>
      </c>
    </row>
    <row r="388" spans="1:12" x14ac:dyDescent="0.35">
      <c r="A388" t="s">
        <v>794</v>
      </c>
      <c r="B388" t="s">
        <v>794</v>
      </c>
      <c r="C388" t="s">
        <v>169</v>
      </c>
      <c r="D388" t="s">
        <v>169</v>
      </c>
      <c r="E388">
        <v>271274</v>
      </c>
      <c r="F388" s="23">
        <v>44097</v>
      </c>
      <c r="G388">
        <v>104247</v>
      </c>
      <c r="H388">
        <v>62208</v>
      </c>
      <c r="I388">
        <v>0</v>
      </c>
      <c r="J388">
        <v>0</v>
      </c>
      <c r="K388">
        <v>0</v>
      </c>
      <c r="L388">
        <v>13542</v>
      </c>
    </row>
    <row r="389" spans="1:12" x14ac:dyDescent="0.35">
      <c r="A389" t="s">
        <v>794</v>
      </c>
      <c r="B389" t="s">
        <v>794</v>
      </c>
      <c r="C389" t="s">
        <v>483</v>
      </c>
      <c r="D389" t="s">
        <v>483</v>
      </c>
      <c r="E389">
        <v>452661</v>
      </c>
      <c r="G389">
        <v>251626</v>
      </c>
      <c r="H389">
        <v>148953</v>
      </c>
      <c r="I389">
        <v>0</v>
      </c>
      <c r="J389">
        <v>0</v>
      </c>
      <c r="K389">
        <v>0</v>
      </c>
      <c r="L389">
        <v>221803</v>
      </c>
    </row>
    <row r="390" spans="1:12" x14ac:dyDescent="0.35">
      <c r="A390" t="s">
        <v>794</v>
      </c>
      <c r="B390" t="s">
        <v>794</v>
      </c>
      <c r="C390" t="s">
        <v>503</v>
      </c>
      <c r="D390" t="s">
        <v>503</v>
      </c>
      <c r="E390">
        <v>514683</v>
      </c>
      <c r="G390">
        <v>308782</v>
      </c>
      <c r="H390">
        <v>199404</v>
      </c>
      <c r="I390">
        <v>0</v>
      </c>
      <c r="J390">
        <v>0</v>
      </c>
      <c r="K390">
        <v>0</v>
      </c>
      <c r="L390">
        <v>252194</v>
      </c>
    </row>
    <row r="391" spans="1:12" x14ac:dyDescent="0.35">
      <c r="A391" t="s">
        <v>794</v>
      </c>
      <c r="B391" t="s">
        <v>794</v>
      </c>
      <c r="C391" t="s">
        <v>192</v>
      </c>
      <c r="D391" t="s">
        <v>192</v>
      </c>
      <c r="E391">
        <v>43818</v>
      </c>
      <c r="G391">
        <v>27911</v>
      </c>
      <c r="H391">
        <v>17262</v>
      </c>
      <c r="I391">
        <v>0</v>
      </c>
      <c r="J391">
        <v>0</v>
      </c>
      <c r="K391">
        <v>0</v>
      </c>
      <c r="L391">
        <v>21470</v>
      </c>
    </row>
    <row r="392" spans="1:12" x14ac:dyDescent="0.35">
      <c r="A392" t="s">
        <v>794</v>
      </c>
      <c r="B392" t="s">
        <v>794</v>
      </c>
      <c r="C392" t="s">
        <v>303</v>
      </c>
      <c r="D392" t="s">
        <v>303</v>
      </c>
      <c r="E392">
        <v>135481</v>
      </c>
      <c r="G392">
        <v>84702</v>
      </c>
      <c r="H392">
        <v>49653</v>
      </c>
      <c r="I392">
        <v>0</v>
      </c>
      <c r="J392">
        <v>0</v>
      </c>
      <c r="K392">
        <v>0</v>
      </c>
      <c r="L392">
        <v>66385</v>
      </c>
    </row>
    <row r="393" spans="1:12" x14ac:dyDescent="0.35">
      <c r="A393" t="s">
        <v>794</v>
      </c>
      <c r="B393" t="s">
        <v>794</v>
      </c>
      <c r="C393" t="s">
        <v>195</v>
      </c>
      <c r="D393" t="s">
        <v>195</v>
      </c>
      <c r="E393">
        <v>45616</v>
      </c>
      <c r="G393">
        <v>10502</v>
      </c>
      <c r="H393">
        <v>5370</v>
      </c>
      <c r="I393">
        <v>0</v>
      </c>
      <c r="J393">
        <v>0</v>
      </c>
      <c r="K393">
        <v>0</v>
      </c>
      <c r="L393">
        <v>22351</v>
      </c>
    </row>
    <row r="394" spans="1:12" x14ac:dyDescent="0.35">
      <c r="A394" t="s">
        <v>794</v>
      </c>
      <c r="B394" t="s">
        <v>794</v>
      </c>
      <c r="C394" t="s">
        <v>198</v>
      </c>
      <c r="D394" t="s">
        <v>198</v>
      </c>
      <c r="E394">
        <v>47250</v>
      </c>
      <c r="G394">
        <v>12417</v>
      </c>
      <c r="H394">
        <v>9888</v>
      </c>
      <c r="I394">
        <v>0</v>
      </c>
      <c r="J394">
        <v>0</v>
      </c>
      <c r="K394">
        <v>0</v>
      </c>
      <c r="L394">
        <v>23152</v>
      </c>
    </row>
    <row r="395" spans="1:12" x14ac:dyDescent="0.35">
      <c r="A395" t="s">
        <v>794</v>
      </c>
      <c r="B395" t="s">
        <v>794</v>
      </c>
      <c r="C395" t="s">
        <v>444</v>
      </c>
      <c r="D395" t="s">
        <v>444</v>
      </c>
      <c r="E395">
        <v>354772</v>
      </c>
      <c r="G395">
        <v>28247</v>
      </c>
      <c r="H395">
        <v>18288</v>
      </c>
      <c r="I395">
        <v>0</v>
      </c>
      <c r="J395">
        <v>0</v>
      </c>
      <c r="K395">
        <v>0</v>
      </c>
      <c r="L395">
        <v>173838</v>
      </c>
    </row>
    <row r="396" spans="1:12" x14ac:dyDescent="0.35">
      <c r="A396" t="s">
        <v>794</v>
      </c>
      <c r="B396" t="s">
        <v>794</v>
      </c>
      <c r="C396" t="s">
        <v>312</v>
      </c>
      <c r="D396" t="s">
        <v>312</v>
      </c>
      <c r="E396">
        <v>140143</v>
      </c>
      <c r="G396">
        <v>19931</v>
      </c>
      <c r="H396">
        <v>10361</v>
      </c>
      <c r="I396">
        <v>0</v>
      </c>
      <c r="J396">
        <v>0</v>
      </c>
      <c r="K396">
        <v>0</v>
      </c>
      <c r="L396">
        <v>68670</v>
      </c>
    </row>
    <row r="397" spans="1:12" x14ac:dyDescent="0.35">
      <c r="A397" t="s">
        <v>794</v>
      </c>
      <c r="B397" t="s">
        <v>794</v>
      </c>
      <c r="C397" t="s">
        <v>467</v>
      </c>
      <c r="D397" t="s">
        <v>467</v>
      </c>
      <c r="E397">
        <v>420517</v>
      </c>
      <c r="G397">
        <v>141308</v>
      </c>
      <c r="H397">
        <v>62279</v>
      </c>
      <c r="I397">
        <v>0</v>
      </c>
      <c r="J397">
        <v>0</v>
      </c>
      <c r="K397">
        <v>0</v>
      </c>
      <c r="L397">
        <v>206053</v>
      </c>
    </row>
    <row r="398" spans="1:12" x14ac:dyDescent="0.35">
      <c r="A398" t="s">
        <v>794</v>
      </c>
      <c r="B398" t="s">
        <v>794</v>
      </c>
      <c r="C398" t="s">
        <v>343</v>
      </c>
      <c r="D398" t="s">
        <v>343</v>
      </c>
      <c r="E398">
        <v>183115</v>
      </c>
      <c r="G398">
        <v>22193</v>
      </c>
      <c r="H398">
        <v>14759</v>
      </c>
      <c r="I398">
        <v>0</v>
      </c>
      <c r="J398">
        <v>0</v>
      </c>
      <c r="K398">
        <v>0</v>
      </c>
      <c r="L398">
        <v>89726</v>
      </c>
    </row>
    <row r="399" spans="1:12" x14ac:dyDescent="0.35">
      <c r="A399" t="s">
        <v>795</v>
      </c>
      <c r="B399" t="s">
        <v>795</v>
      </c>
      <c r="C399" t="s">
        <v>429</v>
      </c>
      <c r="D399" t="s">
        <v>429</v>
      </c>
      <c r="E399">
        <v>317618</v>
      </c>
      <c r="G399">
        <v>47655</v>
      </c>
      <c r="H399">
        <v>20648</v>
      </c>
      <c r="I399">
        <v>1867</v>
      </c>
      <c r="J399">
        <v>13</v>
      </c>
      <c r="K399">
        <v>1844</v>
      </c>
      <c r="L399">
        <v>156566</v>
      </c>
    </row>
    <row r="400" spans="1:12" x14ac:dyDescent="0.35">
      <c r="A400" t="s">
        <v>795</v>
      </c>
      <c r="B400" t="s">
        <v>795</v>
      </c>
      <c r="C400" t="s">
        <v>292</v>
      </c>
      <c r="D400" t="s">
        <v>292</v>
      </c>
      <c r="E400">
        <v>122436</v>
      </c>
      <c r="G400">
        <v>64432</v>
      </c>
      <c r="H400">
        <v>33259</v>
      </c>
      <c r="I400">
        <v>2430</v>
      </c>
      <c r="J400">
        <v>31</v>
      </c>
      <c r="K400">
        <v>2395</v>
      </c>
      <c r="L400">
        <v>61208</v>
      </c>
    </row>
    <row r="401" spans="1:12" x14ac:dyDescent="0.35">
      <c r="A401" t="s">
        <v>795</v>
      </c>
      <c r="B401" t="s">
        <v>795</v>
      </c>
      <c r="C401" t="s">
        <v>609</v>
      </c>
      <c r="D401" t="s">
        <v>609</v>
      </c>
      <c r="E401">
        <v>824059</v>
      </c>
      <c r="G401">
        <v>318381</v>
      </c>
      <c r="H401">
        <v>225526</v>
      </c>
      <c r="I401">
        <v>41025</v>
      </c>
      <c r="J401">
        <v>987</v>
      </c>
      <c r="K401">
        <v>39754</v>
      </c>
      <c r="L401">
        <v>424301</v>
      </c>
    </row>
    <row r="402" spans="1:12" x14ac:dyDescent="0.35">
      <c r="A402" t="s">
        <v>795</v>
      </c>
      <c r="B402" t="s">
        <v>795</v>
      </c>
      <c r="C402" t="s">
        <v>288</v>
      </c>
      <c r="D402" t="s">
        <v>288</v>
      </c>
      <c r="E402">
        <v>118325</v>
      </c>
      <c r="G402">
        <v>62675</v>
      </c>
      <c r="H402">
        <v>28288</v>
      </c>
      <c r="I402">
        <v>1685</v>
      </c>
      <c r="J402">
        <v>8</v>
      </c>
      <c r="K402">
        <v>1674</v>
      </c>
      <c r="L402">
        <v>58821</v>
      </c>
    </row>
    <row r="403" spans="1:12" x14ac:dyDescent="0.35">
      <c r="A403" t="s">
        <v>795</v>
      </c>
      <c r="B403" t="s">
        <v>795</v>
      </c>
      <c r="C403" t="s">
        <v>401</v>
      </c>
      <c r="D403" t="s">
        <v>401</v>
      </c>
      <c r="E403">
        <v>258380</v>
      </c>
      <c r="G403">
        <v>92049</v>
      </c>
      <c r="H403">
        <v>48460</v>
      </c>
      <c r="I403">
        <v>9697</v>
      </c>
      <c r="J403">
        <v>89</v>
      </c>
      <c r="K403">
        <v>9584</v>
      </c>
      <c r="L403">
        <v>131454</v>
      </c>
    </row>
    <row r="404" spans="1:12" x14ac:dyDescent="0.35">
      <c r="A404" t="s">
        <v>795</v>
      </c>
      <c r="B404" t="s">
        <v>795</v>
      </c>
      <c r="C404" t="s">
        <v>313</v>
      </c>
      <c r="D404" t="s">
        <v>313</v>
      </c>
      <c r="E404">
        <v>142574</v>
      </c>
      <c r="G404">
        <v>40103</v>
      </c>
      <c r="H404">
        <v>18937</v>
      </c>
      <c r="I404">
        <v>1216</v>
      </c>
      <c r="J404">
        <v>12</v>
      </c>
      <c r="K404">
        <v>1203</v>
      </c>
      <c r="L404">
        <v>70469</v>
      </c>
    </row>
    <row r="405" spans="1:12" x14ac:dyDescent="0.35">
      <c r="A405" t="s">
        <v>795</v>
      </c>
      <c r="B405" t="s">
        <v>795</v>
      </c>
      <c r="C405" t="s">
        <v>337</v>
      </c>
      <c r="D405" t="s">
        <v>337</v>
      </c>
      <c r="E405">
        <v>172495</v>
      </c>
      <c r="G405">
        <v>73397</v>
      </c>
      <c r="H405">
        <v>39210</v>
      </c>
      <c r="I405">
        <v>1872</v>
      </c>
      <c r="J405">
        <v>17</v>
      </c>
      <c r="K405">
        <v>1852</v>
      </c>
      <c r="L405">
        <v>85458</v>
      </c>
    </row>
    <row r="406" spans="1:12" x14ac:dyDescent="0.35">
      <c r="A406" t="s">
        <v>795</v>
      </c>
      <c r="B406" t="s">
        <v>795</v>
      </c>
      <c r="C406" t="s">
        <v>277</v>
      </c>
      <c r="D406" t="s">
        <v>277</v>
      </c>
      <c r="E406">
        <v>110152</v>
      </c>
      <c r="G406">
        <v>33372</v>
      </c>
      <c r="H406">
        <v>17117</v>
      </c>
      <c r="I406">
        <v>2548</v>
      </c>
      <c r="J406">
        <v>17</v>
      </c>
      <c r="K406">
        <v>2525</v>
      </c>
      <c r="L406">
        <v>55248</v>
      </c>
    </row>
    <row r="407" spans="1:12" x14ac:dyDescent="0.35">
      <c r="A407" t="s">
        <v>795</v>
      </c>
      <c r="B407" t="s">
        <v>795</v>
      </c>
      <c r="C407" t="s">
        <v>561</v>
      </c>
      <c r="D407" t="s">
        <v>561</v>
      </c>
      <c r="E407">
        <v>642923</v>
      </c>
      <c r="G407">
        <v>209662</v>
      </c>
      <c r="H407">
        <v>119725</v>
      </c>
      <c r="I407">
        <v>9027</v>
      </c>
      <c r="J407">
        <v>72</v>
      </c>
      <c r="K407">
        <v>8943</v>
      </c>
      <c r="L407">
        <v>319545</v>
      </c>
    </row>
    <row r="408" spans="1:12" x14ac:dyDescent="0.35">
      <c r="A408" t="s">
        <v>795</v>
      </c>
      <c r="B408" t="s">
        <v>795</v>
      </c>
      <c r="C408" t="s">
        <v>407</v>
      </c>
      <c r="D408" t="s">
        <v>407</v>
      </c>
      <c r="E408">
        <v>270352</v>
      </c>
      <c r="G408">
        <v>84529</v>
      </c>
      <c r="H408">
        <v>47646</v>
      </c>
      <c r="I408">
        <v>6803</v>
      </c>
      <c r="J408">
        <v>133</v>
      </c>
      <c r="K408">
        <v>6642</v>
      </c>
      <c r="L408">
        <v>135873</v>
      </c>
    </row>
    <row r="409" spans="1:12" x14ac:dyDescent="0.35">
      <c r="A409" t="s">
        <v>795</v>
      </c>
      <c r="B409" t="s">
        <v>795</v>
      </c>
      <c r="C409" t="s">
        <v>453</v>
      </c>
      <c r="D409" t="s">
        <v>453</v>
      </c>
      <c r="E409">
        <v>385601</v>
      </c>
      <c r="G409">
        <v>77018</v>
      </c>
      <c r="H409">
        <v>43000</v>
      </c>
      <c r="I409">
        <v>5457</v>
      </c>
      <c r="J409">
        <v>71</v>
      </c>
      <c r="K409">
        <v>5330</v>
      </c>
      <c r="L409">
        <v>191672</v>
      </c>
    </row>
    <row r="410" spans="1:12" x14ac:dyDescent="0.35">
      <c r="A410" t="s">
        <v>796</v>
      </c>
      <c r="B410" t="s">
        <v>796</v>
      </c>
      <c r="C410" t="s">
        <v>455</v>
      </c>
      <c r="D410" t="s">
        <v>455</v>
      </c>
      <c r="E410">
        <v>404054</v>
      </c>
      <c r="G410">
        <v>315706</v>
      </c>
      <c r="H410">
        <v>239593</v>
      </c>
      <c r="I410">
        <v>75111</v>
      </c>
      <c r="J410">
        <v>300</v>
      </c>
      <c r="K410">
        <v>71337</v>
      </c>
      <c r="L410">
        <v>235541</v>
      </c>
    </row>
    <row r="411" spans="1:12" x14ac:dyDescent="0.35">
      <c r="A411" t="s">
        <v>796</v>
      </c>
      <c r="B411" t="s">
        <v>796</v>
      </c>
      <c r="C411" t="s">
        <v>293</v>
      </c>
      <c r="D411" t="s">
        <v>293</v>
      </c>
      <c r="E411">
        <v>125370</v>
      </c>
      <c r="G411">
        <v>74122</v>
      </c>
      <c r="H411">
        <v>55251</v>
      </c>
      <c r="I411">
        <v>5188</v>
      </c>
      <c r="J411">
        <v>11</v>
      </c>
      <c r="K411">
        <v>4745</v>
      </c>
      <c r="L411">
        <v>64025</v>
      </c>
    </row>
    <row r="412" spans="1:12" x14ac:dyDescent="0.35">
      <c r="A412" t="s">
        <v>796</v>
      </c>
      <c r="B412" t="s">
        <v>796</v>
      </c>
      <c r="C412" t="s">
        <v>237</v>
      </c>
      <c r="D412" t="s">
        <v>237</v>
      </c>
      <c r="E412">
        <v>83054</v>
      </c>
      <c r="G412">
        <v>50525</v>
      </c>
      <c r="H412">
        <v>33101</v>
      </c>
      <c r="I412">
        <v>7721</v>
      </c>
      <c r="J412">
        <v>30</v>
      </c>
      <c r="K412">
        <v>7561</v>
      </c>
      <c r="L412">
        <v>44556</v>
      </c>
    </row>
    <row r="413" spans="1:12" x14ac:dyDescent="0.35">
      <c r="A413" t="s">
        <v>796</v>
      </c>
      <c r="B413" t="s">
        <v>796</v>
      </c>
      <c r="C413" t="s">
        <v>287</v>
      </c>
      <c r="D413" t="s">
        <v>287</v>
      </c>
      <c r="E413">
        <v>117444</v>
      </c>
      <c r="G413">
        <v>55877</v>
      </c>
      <c r="H413">
        <v>25870</v>
      </c>
      <c r="I413">
        <v>6740</v>
      </c>
      <c r="J413">
        <v>23</v>
      </c>
      <c r="K413">
        <v>6553</v>
      </c>
      <c r="L413">
        <v>60917</v>
      </c>
    </row>
    <row r="414" spans="1:12" x14ac:dyDescent="0.35">
      <c r="A414" t="s">
        <v>796</v>
      </c>
      <c r="B414" t="s">
        <v>796</v>
      </c>
      <c r="C414" t="s">
        <v>321</v>
      </c>
      <c r="D414" t="s">
        <v>321</v>
      </c>
      <c r="E414">
        <v>154094</v>
      </c>
      <c r="G414">
        <v>95129</v>
      </c>
      <c r="H414">
        <v>73298</v>
      </c>
      <c r="I414">
        <v>9842</v>
      </c>
      <c r="J414">
        <v>27</v>
      </c>
      <c r="K414">
        <v>9053</v>
      </c>
      <c r="L414">
        <v>80427</v>
      </c>
    </row>
    <row r="415" spans="1:12" x14ac:dyDescent="0.35">
      <c r="A415" t="s">
        <v>796</v>
      </c>
      <c r="B415" t="s">
        <v>796</v>
      </c>
      <c r="C415" t="s">
        <v>242</v>
      </c>
      <c r="D415" t="s">
        <v>242</v>
      </c>
      <c r="E415">
        <v>85757</v>
      </c>
      <c r="G415">
        <v>43678</v>
      </c>
      <c r="H415">
        <v>28873</v>
      </c>
      <c r="I415">
        <v>4854</v>
      </c>
      <c r="J415">
        <v>12</v>
      </c>
      <c r="K415">
        <v>4448</v>
      </c>
      <c r="L415">
        <v>44447</v>
      </c>
    </row>
    <row r="416" spans="1:12" x14ac:dyDescent="0.35">
      <c r="A416" t="s">
        <v>796</v>
      </c>
      <c r="B416" t="s">
        <v>796</v>
      </c>
      <c r="C416" t="s">
        <v>212</v>
      </c>
      <c r="D416" t="s">
        <v>212</v>
      </c>
      <c r="E416">
        <v>56366</v>
      </c>
      <c r="G416">
        <v>34626</v>
      </c>
      <c r="H416">
        <v>19984</v>
      </c>
      <c r="I416">
        <v>5469</v>
      </c>
      <c r="J416">
        <v>14</v>
      </c>
      <c r="K416">
        <v>5304</v>
      </c>
      <c r="L416">
        <v>30353</v>
      </c>
    </row>
    <row r="417" spans="1:12" x14ac:dyDescent="0.35">
      <c r="A417" t="s">
        <v>796</v>
      </c>
      <c r="B417" t="s">
        <v>796</v>
      </c>
      <c r="C417" t="s">
        <v>221</v>
      </c>
      <c r="D417" t="s">
        <v>221</v>
      </c>
      <c r="E417">
        <v>64875</v>
      </c>
      <c r="G417">
        <v>41932</v>
      </c>
      <c r="H417">
        <v>36047</v>
      </c>
      <c r="I417">
        <v>4210</v>
      </c>
      <c r="J417">
        <v>10</v>
      </c>
      <c r="K417">
        <v>3646</v>
      </c>
      <c r="L417">
        <v>33893</v>
      </c>
    </row>
    <row r="418" spans="1:12" x14ac:dyDescent="0.35">
      <c r="A418" t="s">
        <v>797</v>
      </c>
      <c r="B418" t="s">
        <v>797</v>
      </c>
      <c r="C418" t="s">
        <v>256</v>
      </c>
      <c r="D418" t="s">
        <v>256</v>
      </c>
      <c r="E418">
        <v>379769</v>
      </c>
      <c r="F418" s="23">
        <v>44176</v>
      </c>
      <c r="G418">
        <v>268405</v>
      </c>
      <c r="H418">
        <v>175502</v>
      </c>
      <c r="I418">
        <v>14684</v>
      </c>
      <c r="J418">
        <v>421</v>
      </c>
      <c r="K418">
        <v>13471</v>
      </c>
      <c r="L418">
        <v>54362</v>
      </c>
    </row>
    <row r="419" spans="1:12" x14ac:dyDescent="0.35">
      <c r="A419" t="s">
        <v>797</v>
      </c>
      <c r="B419" t="s">
        <v>797</v>
      </c>
      <c r="C419" t="s">
        <v>80</v>
      </c>
      <c r="D419" t="s">
        <v>80</v>
      </c>
      <c r="E419">
        <v>74033</v>
      </c>
      <c r="F419" s="23">
        <v>44176</v>
      </c>
      <c r="G419">
        <v>13017</v>
      </c>
      <c r="H419">
        <v>8141</v>
      </c>
      <c r="I419">
        <v>258</v>
      </c>
      <c r="J419">
        <v>9</v>
      </c>
      <c r="K419">
        <v>246</v>
      </c>
      <c r="L419">
        <v>1131</v>
      </c>
    </row>
    <row r="420" spans="1:12" x14ac:dyDescent="0.35">
      <c r="A420" t="s">
        <v>797</v>
      </c>
      <c r="B420" t="s">
        <v>797</v>
      </c>
      <c r="C420" t="s">
        <v>224</v>
      </c>
      <c r="D420" t="s">
        <v>224</v>
      </c>
      <c r="E420">
        <v>270063</v>
      </c>
      <c r="F420" s="23">
        <v>44176</v>
      </c>
      <c r="G420">
        <v>105758</v>
      </c>
      <c r="H420">
        <v>82602</v>
      </c>
      <c r="I420">
        <v>9461</v>
      </c>
      <c r="J420">
        <v>123</v>
      </c>
      <c r="K420">
        <v>9095</v>
      </c>
      <c r="L420">
        <v>38716</v>
      </c>
    </row>
    <row r="421" spans="1:12" x14ac:dyDescent="0.35">
      <c r="A421" t="s">
        <v>797</v>
      </c>
      <c r="B421" t="s">
        <v>797</v>
      </c>
      <c r="C421" t="s">
        <v>83</v>
      </c>
      <c r="D421" t="s">
        <v>83</v>
      </c>
      <c r="E421">
        <v>50593</v>
      </c>
      <c r="F421" s="23">
        <v>44176</v>
      </c>
      <c r="G421">
        <v>20577</v>
      </c>
      <c r="H421">
        <v>15446</v>
      </c>
      <c r="I421">
        <v>307</v>
      </c>
      <c r="J421">
        <v>2</v>
      </c>
      <c r="K421">
        <v>286</v>
      </c>
      <c r="L421">
        <v>1346</v>
      </c>
    </row>
    <row r="422" spans="1:12" x14ac:dyDescent="0.35">
      <c r="A422" t="s">
        <v>797</v>
      </c>
      <c r="B422" t="s">
        <v>797</v>
      </c>
      <c r="C422" t="s">
        <v>118</v>
      </c>
      <c r="D422" t="s">
        <v>118</v>
      </c>
      <c r="E422">
        <v>193171</v>
      </c>
      <c r="F422" s="23">
        <v>44176</v>
      </c>
      <c r="G422">
        <v>69198</v>
      </c>
      <c r="H422">
        <v>54730</v>
      </c>
      <c r="I422">
        <v>2333</v>
      </c>
      <c r="J422">
        <v>54</v>
      </c>
      <c r="K422">
        <v>2186</v>
      </c>
      <c r="L422">
        <v>5142</v>
      </c>
    </row>
    <row r="423" spans="1:12" x14ac:dyDescent="0.35">
      <c r="A423" t="s">
        <v>797</v>
      </c>
      <c r="B423" t="s">
        <v>797</v>
      </c>
      <c r="C423" t="s">
        <v>164</v>
      </c>
      <c r="D423" t="s">
        <v>164</v>
      </c>
      <c r="E423">
        <v>259604</v>
      </c>
      <c r="F423" s="23">
        <v>44176</v>
      </c>
      <c r="G423">
        <v>70054</v>
      </c>
      <c r="H423">
        <v>48331</v>
      </c>
      <c r="I423">
        <v>1159</v>
      </c>
      <c r="J423">
        <v>14</v>
      </c>
      <c r="K423">
        <v>1124</v>
      </c>
      <c r="L423">
        <v>12857</v>
      </c>
    </row>
    <row r="424" spans="1:12" x14ac:dyDescent="0.35">
      <c r="A424" t="s">
        <v>797</v>
      </c>
      <c r="B424" t="s">
        <v>797</v>
      </c>
      <c r="C424" t="s">
        <v>131</v>
      </c>
      <c r="D424" t="s">
        <v>131</v>
      </c>
      <c r="E424">
        <v>163294</v>
      </c>
      <c r="F424" s="23">
        <v>44176</v>
      </c>
      <c r="G424">
        <v>19956</v>
      </c>
      <c r="H424">
        <v>12514</v>
      </c>
      <c r="I424">
        <v>920</v>
      </c>
      <c r="J424">
        <v>6</v>
      </c>
      <c r="K424">
        <v>897</v>
      </c>
      <c r="L424">
        <v>6177</v>
      </c>
    </row>
    <row r="425" spans="1:12" x14ac:dyDescent="0.35">
      <c r="A425" t="s">
        <v>797</v>
      </c>
      <c r="B425" t="s">
        <v>797</v>
      </c>
      <c r="C425" t="s">
        <v>106</v>
      </c>
      <c r="D425" t="s">
        <v>106</v>
      </c>
      <c r="E425">
        <v>163294</v>
      </c>
      <c r="F425" s="23">
        <v>44176</v>
      </c>
      <c r="G425">
        <v>31241</v>
      </c>
      <c r="H425">
        <v>20746</v>
      </c>
      <c r="I425">
        <v>601</v>
      </c>
      <c r="J425">
        <v>18</v>
      </c>
      <c r="K425">
        <v>568</v>
      </c>
      <c r="L425">
        <v>3079</v>
      </c>
    </row>
    <row r="426" spans="1:12" x14ac:dyDescent="0.35">
      <c r="A426" t="s">
        <v>797</v>
      </c>
      <c r="B426" t="s">
        <v>797</v>
      </c>
      <c r="C426" t="s">
        <v>125</v>
      </c>
      <c r="D426" t="s">
        <v>125</v>
      </c>
      <c r="E426">
        <v>414801</v>
      </c>
      <c r="F426" s="23">
        <v>44176</v>
      </c>
      <c r="G426">
        <v>38130</v>
      </c>
      <c r="H426">
        <v>26725</v>
      </c>
      <c r="I426">
        <v>1094</v>
      </c>
      <c r="J426">
        <v>12</v>
      </c>
      <c r="K426">
        <v>1077</v>
      </c>
      <c r="L426">
        <v>5434</v>
      </c>
    </row>
    <row r="427" spans="1:12" x14ac:dyDescent="0.35">
      <c r="A427" t="s">
        <v>797</v>
      </c>
      <c r="B427" t="s">
        <v>797</v>
      </c>
      <c r="C427" t="s">
        <v>86</v>
      </c>
      <c r="D427" t="s">
        <v>86</v>
      </c>
      <c r="E427">
        <v>166239</v>
      </c>
      <c r="F427" s="23">
        <v>44176</v>
      </c>
      <c r="G427">
        <v>35138</v>
      </c>
      <c r="H427">
        <v>23577</v>
      </c>
      <c r="I427">
        <v>402</v>
      </c>
      <c r="J427">
        <v>11</v>
      </c>
      <c r="K427">
        <v>361</v>
      </c>
      <c r="L427">
        <v>1591</v>
      </c>
    </row>
    <row r="428" spans="1:12" x14ac:dyDescent="0.35">
      <c r="A428" t="s">
        <v>797</v>
      </c>
      <c r="B428" t="s">
        <v>797</v>
      </c>
      <c r="C428" t="s">
        <v>100</v>
      </c>
      <c r="D428" t="s">
        <v>100</v>
      </c>
      <c r="E428">
        <v>141014</v>
      </c>
      <c r="F428" s="23">
        <v>44176</v>
      </c>
      <c r="G428">
        <v>38077</v>
      </c>
      <c r="H428">
        <v>22337</v>
      </c>
      <c r="I428">
        <v>623</v>
      </c>
      <c r="J428">
        <v>15</v>
      </c>
      <c r="K428">
        <v>593</v>
      </c>
      <c r="L428">
        <v>2442</v>
      </c>
    </row>
    <row r="429" spans="1:12" x14ac:dyDescent="0.35">
      <c r="A429" t="s">
        <v>811</v>
      </c>
      <c r="B429" t="s">
        <v>811</v>
      </c>
      <c r="C429" t="s">
        <v>442</v>
      </c>
      <c r="D429" t="s">
        <v>442</v>
      </c>
      <c r="E429">
        <v>1271703</v>
      </c>
      <c r="F429" s="23">
        <v>44223</v>
      </c>
      <c r="G429">
        <v>786278</v>
      </c>
      <c r="H429">
        <v>291800</v>
      </c>
      <c r="I429">
        <v>43920</v>
      </c>
      <c r="J429">
        <v>393</v>
      </c>
      <c r="K429">
        <v>43506</v>
      </c>
      <c r="L429">
        <v>194833</v>
      </c>
    </row>
    <row r="430" spans="1:12" x14ac:dyDescent="0.35">
      <c r="A430" t="s">
        <v>811</v>
      </c>
      <c r="B430" t="s">
        <v>811</v>
      </c>
      <c r="C430" t="s">
        <v>341</v>
      </c>
      <c r="D430" t="s">
        <v>341</v>
      </c>
      <c r="E430">
        <v>1648574</v>
      </c>
      <c r="F430" s="23">
        <v>44115</v>
      </c>
      <c r="G430">
        <v>960786</v>
      </c>
      <c r="H430">
        <v>299153</v>
      </c>
      <c r="I430">
        <v>23397</v>
      </c>
      <c r="J430">
        <v>126</v>
      </c>
      <c r="K430">
        <v>23257</v>
      </c>
      <c r="L430">
        <v>99565</v>
      </c>
    </row>
    <row r="431" spans="1:12" x14ac:dyDescent="0.35">
      <c r="A431" t="s">
        <v>811</v>
      </c>
      <c r="B431" t="s">
        <v>811</v>
      </c>
      <c r="C431" t="s">
        <v>148</v>
      </c>
      <c r="D431" t="s">
        <v>148</v>
      </c>
      <c r="E431">
        <v>2317419</v>
      </c>
      <c r="F431" s="23">
        <v>43968</v>
      </c>
      <c r="G431">
        <v>1351099</v>
      </c>
      <c r="H431">
        <v>534318</v>
      </c>
      <c r="I431">
        <v>40787</v>
      </c>
      <c r="J431">
        <v>299</v>
      </c>
      <c r="K431">
        <v>40389</v>
      </c>
      <c r="L431">
        <v>30236</v>
      </c>
    </row>
    <row r="432" spans="1:12" x14ac:dyDescent="0.35">
      <c r="A432" t="s">
        <v>811</v>
      </c>
      <c r="B432" t="s">
        <v>811</v>
      </c>
      <c r="C432" t="s">
        <v>700</v>
      </c>
      <c r="D432" t="s">
        <v>700</v>
      </c>
      <c r="E432">
        <v>1478833</v>
      </c>
      <c r="G432">
        <v>829092</v>
      </c>
      <c r="H432">
        <v>283966</v>
      </c>
      <c r="I432">
        <v>31126</v>
      </c>
      <c r="J432">
        <v>335</v>
      </c>
      <c r="K432">
        <v>30762</v>
      </c>
      <c r="L432">
        <v>740191</v>
      </c>
    </row>
    <row r="433" spans="1:12" x14ac:dyDescent="0.35">
      <c r="A433" t="s">
        <v>811</v>
      </c>
      <c r="B433" t="s">
        <v>811</v>
      </c>
      <c r="C433" t="s">
        <v>506</v>
      </c>
      <c r="D433" t="s">
        <v>506</v>
      </c>
      <c r="E433">
        <v>1506522</v>
      </c>
      <c r="F433" s="23">
        <v>44227</v>
      </c>
      <c r="G433">
        <v>1026493</v>
      </c>
      <c r="H433">
        <v>367945</v>
      </c>
      <c r="I433">
        <v>26480</v>
      </c>
      <c r="J433">
        <v>150</v>
      </c>
      <c r="K433">
        <v>26260</v>
      </c>
      <c r="L433">
        <v>271413</v>
      </c>
    </row>
    <row r="434" spans="1:12" x14ac:dyDescent="0.35">
      <c r="A434" t="s">
        <v>811</v>
      </c>
      <c r="B434" t="s">
        <v>811</v>
      </c>
      <c r="C434" t="s">
        <v>74</v>
      </c>
      <c r="D434" t="s">
        <v>74</v>
      </c>
      <c r="E434">
        <v>439917</v>
      </c>
      <c r="F434" s="23">
        <v>43968</v>
      </c>
      <c r="G434">
        <v>259325</v>
      </c>
      <c r="H434">
        <v>92297</v>
      </c>
      <c r="I434">
        <v>12634</v>
      </c>
      <c r="J434">
        <v>112</v>
      </c>
      <c r="K434">
        <v>12488</v>
      </c>
      <c r="L434">
        <v>6813</v>
      </c>
    </row>
    <row r="435" spans="1:12" x14ac:dyDescent="0.35">
      <c r="A435" t="s">
        <v>811</v>
      </c>
      <c r="B435" t="s">
        <v>811</v>
      </c>
      <c r="C435" t="s">
        <v>132</v>
      </c>
      <c r="D435" t="s">
        <v>132</v>
      </c>
      <c r="E435">
        <v>2618708</v>
      </c>
      <c r="F435" s="23">
        <v>43968</v>
      </c>
      <c r="G435">
        <v>1434524</v>
      </c>
      <c r="H435">
        <v>702278</v>
      </c>
      <c r="I435">
        <v>94631</v>
      </c>
      <c r="J435">
        <v>857</v>
      </c>
      <c r="K435">
        <v>93404</v>
      </c>
      <c r="L435">
        <v>53035</v>
      </c>
    </row>
    <row r="436" spans="1:12" x14ac:dyDescent="0.35">
      <c r="A436" t="s">
        <v>811</v>
      </c>
      <c r="B436" t="s">
        <v>811</v>
      </c>
      <c r="C436" t="s">
        <v>77</v>
      </c>
      <c r="D436" t="s">
        <v>77</v>
      </c>
      <c r="E436">
        <v>312164</v>
      </c>
      <c r="F436" s="23">
        <v>43968</v>
      </c>
      <c r="G436">
        <v>223405</v>
      </c>
      <c r="H436">
        <v>63727</v>
      </c>
      <c r="I436">
        <v>6553</v>
      </c>
      <c r="J436">
        <v>50</v>
      </c>
      <c r="K436">
        <v>6460</v>
      </c>
      <c r="L436">
        <v>3958</v>
      </c>
    </row>
    <row r="437" spans="1:12" x14ac:dyDescent="0.35">
      <c r="A437" t="s">
        <v>811</v>
      </c>
      <c r="B437" t="s">
        <v>811</v>
      </c>
      <c r="C437" t="s">
        <v>447</v>
      </c>
      <c r="D437" t="s">
        <v>447</v>
      </c>
      <c r="E437">
        <v>1192948</v>
      </c>
      <c r="F437" s="23">
        <v>44227</v>
      </c>
      <c r="G437">
        <v>738406</v>
      </c>
      <c r="H437">
        <v>282859</v>
      </c>
      <c r="I437">
        <v>19871</v>
      </c>
      <c r="J437">
        <v>243</v>
      </c>
      <c r="K437">
        <v>19598</v>
      </c>
      <c r="L437">
        <v>189412</v>
      </c>
    </row>
    <row r="438" spans="1:12" x14ac:dyDescent="0.35">
      <c r="A438" t="s">
        <v>811</v>
      </c>
      <c r="B438" t="s">
        <v>811</v>
      </c>
      <c r="C438" t="s">
        <v>78</v>
      </c>
      <c r="D438" t="s">
        <v>78</v>
      </c>
      <c r="E438">
        <v>575880</v>
      </c>
      <c r="F438" s="23">
        <v>43968</v>
      </c>
      <c r="G438">
        <v>288963</v>
      </c>
      <c r="H438">
        <v>115535</v>
      </c>
      <c r="I438">
        <v>9657</v>
      </c>
      <c r="J438">
        <v>84</v>
      </c>
      <c r="K438">
        <v>9555</v>
      </c>
      <c r="L438">
        <v>5543</v>
      </c>
    </row>
    <row r="439" spans="1:12" x14ac:dyDescent="0.35">
      <c r="A439" t="s">
        <v>811</v>
      </c>
      <c r="B439" t="s">
        <v>811</v>
      </c>
      <c r="C439" t="s">
        <v>709</v>
      </c>
      <c r="D439" t="s">
        <v>709</v>
      </c>
      <c r="E439">
        <v>3520151</v>
      </c>
      <c r="F439" s="23">
        <v>44227</v>
      </c>
      <c r="G439">
        <v>2214981</v>
      </c>
      <c r="H439">
        <v>1698328</v>
      </c>
      <c r="I439">
        <v>33849</v>
      </c>
      <c r="J439">
        <v>485</v>
      </c>
      <c r="K439">
        <v>33342</v>
      </c>
      <c r="L439">
        <v>767366</v>
      </c>
    </row>
    <row r="440" spans="1:12" x14ac:dyDescent="0.35">
      <c r="A440" t="s">
        <v>811</v>
      </c>
      <c r="B440" t="s">
        <v>811</v>
      </c>
      <c r="C440" t="s">
        <v>255</v>
      </c>
      <c r="D440" t="s">
        <v>255</v>
      </c>
      <c r="E440">
        <v>1136604</v>
      </c>
      <c r="F440" s="23">
        <v>44089</v>
      </c>
      <c r="G440">
        <v>677675</v>
      </c>
      <c r="H440">
        <v>272499</v>
      </c>
      <c r="I440">
        <v>27920</v>
      </c>
      <c r="J440">
        <v>316</v>
      </c>
      <c r="K440">
        <v>27510</v>
      </c>
      <c r="L440">
        <v>60608</v>
      </c>
    </row>
    <row r="441" spans="1:12" x14ac:dyDescent="0.35">
      <c r="A441" t="s">
        <v>811</v>
      </c>
      <c r="B441" t="s">
        <v>811</v>
      </c>
      <c r="C441" t="s">
        <v>92</v>
      </c>
      <c r="D441" t="s">
        <v>92</v>
      </c>
      <c r="E441">
        <v>579499</v>
      </c>
      <c r="F441" s="23">
        <v>43968</v>
      </c>
      <c r="G441">
        <v>399523</v>
      </c>
      <c r="H441">
        <v>189682</v>
      </c>
      <c r="I441">
        <v>23863</v>
      </c>
      <c r="J441">
        <v>176</v>
      </c>
      <c r="K441">
        <v>23673</v>
      </c>
      <c r="L441">
        <v>13594</v>
      </c>
    </row>
    <row r="442" spans="1:12" x14ac:dyDescent="0.35">
      <c r="A442" t="s">
        <v>811</v>
      </c>
      <c r="B442" t="s">
        <v>811</v>
      </c>
      <c r="C442" t="s">
        <v>88</v>
      </c>
      <c r="D442" t="s">
        <v>88</v>
      </c>
      <c r="E442">
        <v>1573054</v>
      </c>
      <c r="F442" s="23">
        <v>43968</v>
      </c>
      <c r="G442">
        <v>921185</v>
      </c>
      <c r="H442">
        <v>304778</v>
      </c>
      <c r="I442">
        <v>24314</v>
      </c>
      <c r="J442">
        <v>210</v>
      </c>
      <c r="K442">
        <v>24082</v>
      </c>
      <c r="L442">
        <v>13615</v>
      </c>
    </row>
    <row r="443" spans="1:12" x14ac:dyDescent="0.35">
      <c r="A443" t="s">
        <v>811</v>
      </c>
      <c r="B443" t="s">
        <v>811</v>
      </c>
      <c r="C443" t="s">
        <v>90</v>
      </c>
      <c r="D443" t="s">
        <v>90</v>
      </c>
      <c r="E443">
        <v>731952</v>
      </c>
      <c r="F443" s="23">
        <v>43968</v>
      </c>
      <c r="G443">
        <v>384009</v>
      </c>
      <c r="H443">
        <v>150737</v>
      </c>
      <c r="I443">
        <v>11537</v>
      </c>
      <c r="J443">
        <v>83</v>
      </c>
      <c r="K443">
        <v>11453</v>
      </c>
      <c r="L443">
        <v>7284</v>
      </c>
    </row>
    <row r="444" spans="1:12" x14ac:dyDescent="0.35">
      <c r="A444" t="s">
        <v>811</v>
      </c>
      <c r="B444" t="s">
        <v>811</v>
      </c>
      <c r="C444" t="s">
        <v>598</v>
      </c>
      <c r="D444" t="s">
        <v>598</v>
      </c>
      <c r="E444">
        <v>1439891</v>
      </c>
      <c r="F444" s="23">
        <v>44123</v>
      </c>
      <c r="G444">
        <v>916169</v>
      </c>
      <c r="H444">
        <v>347854</v>
      </c>
      <c r="I444">
        <v>24860</v>
      </c>
      <c r="J444">
        <v>252</v>
      </c>
      <c r="K444">
        <v>24545</v>
      </c>
      <c r="L444">
        <v>395162</v>
      </c>
    </row>
    <row r="445" spans="1:12" x14ac:dyDescent="0.35">
      <c r="A445" t="s">
        <v>811</v>
      </c>
      <c r="B445" t="s">
        <v>811</v>
      </c>
      <c r="C445" t="s">
        <v>637</v>
      </c>
      <c r="D445" t="s">
        <v>637</v>
      </c>
      <c r="E445">
        <v>1802777</v>
      </c>
      <c r="F445" s="23">
        <v>44228</v>
      </c>
      <c r="G445">
        <v>1087285</v>
      </c>
      <c r="H445">
        <v>376311</v>
      </c>
      <c r="I445">
        <v>20980</v>
      </c>
      <c r="J445">
        <v>175</v>
      </c>
      <c r="K445">
        <v>20798</v>
      </c>
      <c r="L445">
        <v>484994</v>
      </c>
    </row>
    <row r="446" spans="1:12" x14ac:dyDescent="0.35">
      <c r="A446" t="s">
        <v>811</v>
      </c>
      <c r="B446" t="s">
        <v>811</v>
      </c>
      <c r="C446" t="s">
        <v>740</v>
      </c>
      <c r="D446" t="s">
        <v>740</v>
      </c>
      <c r="E446">
        <v>2246341</v>
      </c>
      <c r="G446">
        <v>2063646</v>
      </c>
      <c r="H446">
        <v>1502538</v>
      </c>
      <c r="I446">
        <v>175335</v>
      </c>
      <c r="J446">
        <v>1552</v>
      </c>
      <c r="K446">
        <v>171938</v>
      </c>
      <c r="L446">
        <v>1188374</v>
      </c>
    </row>
    <row r="447" spans="1:12" x14ac:dyDescent="0.35">
      <c r="A447" t="s">
        <v>811</v>
      </c>
      <c r="B447" t="s">
        <v>811</v>
      </c>
      <c r="C447" t="s">
        <v>87</v>
      </c>
      <c r="D447" t="s">
        <v>87</v>
      </c>
      <c r="E447">
        <v>1376934</v>
      </c>
      <c r="F447" s="23">
        <v>43968</v>
      </c>
      <c r="G447">
        <v>860773</v>
      </c>
      <c r="H447">
        <v>399063</v>
      </c>
      <c r="I447">
        <v>19137</v>
      </c>
      <c r="J447">
        <v>78</v>
      </c>
      <c r="K447">
        <v>19044</v>
      </c>
      <c r="L447">
        <v>10969</v>
      </c>
    </row>
    <row r="448" spans="1:12" x14ac:dyDescent="0.35">
      <c r="A448" t="s">
        <v>811</v>
      </c>
      <c r="B448" t="s">
        <v>811</v>
      </c>
      <c r="C448" t="s">
        <v>95</v>
      </c>
      <c r="D448" t="s">
        <v>95</v>
      </c>
      <c r="E448">
        <v>612727</v>
      </c>
      <c r="F448" s="23">
        <v>43968</v>
      </c>
      <c r="G448">
        <v>391790</v>
      </c>
      <c r="H448">
        <v>137925</v>
      </c>
      <c r="I448">
        <v>11667</v>
      </c>
      <c r="J448">
        <v>49</v>
      </c>
      <c r="K448">
        <v>11613</v>
      </c>
      <c r="L448">
        <v>7674</v>
      </c>
    </row>
    <row r="449" spans="1:12" x14ac:dyDescent="0.35">
      <c r="A449" t="s">
        <v>811</v>
      </c>
      <c r="B449" t="s">
        <v>811</v>
      </c>
      <c r="C449" t="s">
        <v>112</v>
      </c>
      <c r="D449" t="s">
        <v>112</v>
      </c>
      <c r="E449">
        <v>2513895</v>
      </c>
      <c r="F449" s="23">
        <v>43968</v>
      </c>
      <c r="G449">
        <v>1222153</v>
      </c>
      <c r="H449">
        <v>413698</v>
      </c>
      <c r="I449">
        <v>40844</v>
      </c>
      <c r="J449">
        <v>286</v>
      </c>
      <c r="K449">
        <v>40416</v>
      </c>
      <c r="L449">
        <v>23729</v>
      </c>
    </row>
    <row r="450" spans="1:12" x14ac:dyDescent="0.35">
      <c r="A450" t="s">
        <v>811</v>
      </c>
      <c r="B450" t="s">
        <v>811</v>
      </c>
      <c r="C450" t="s">
        <v>436</v>
      </c>
      <c r="D450" t="s">
        <v>436</v>
      </c>
      <c r="E450">
        <v>1218762</v>
      </c>
      <c r="F450" s="23">
        <v>44221</v>
      </c>
      <c r="G450">
        <v>675601</v>
      </c>
      <c r="H450">
        <v>188457</v>
      </c>
      <c r="I450">
        <v>23549</v>
      </c>
      <c r="J450">
        <v>86</v>
      </c>
      <c r="K450">
        <v>23461</v>
      </c>
      <c r="L450">
        <v>173928</v>
      </c>
    </row>
    <row r="451" spans="1:12" x14ac:dyDescent="0.35">
      <c r="A451" t="s">
        <v>811</v>
      </c>
      <c r="B451" t="s">
        <v>811</v>
      </c>
      <c r="C451" t="s">
        <v>81</v>
      </c>
      <c r="D451" t="s">
        <v>81</v>
      </c>
      <c r="E451">
        <v>962215</v>
      </c>
      <c r="F451" s="23">
        <v>43968</v>
      </c>
      <c r="G451">
        <v>593612</v>
      </c>
      <c r="H451">
        <v>222606</v>
      </c>
      <c r="I451">
        <v>23505</v>
      </c>
      <c r="J451">
        <v>212</v>
      </c>
      <c r="K451">
        <v>23261</v>
      </c>
      <c r="L451">
        <v>12856</v>
      </c>
    </row>
    <row r="452" spans="1:12" x14ac:dyDescent="0.35">
      <c r="A452" t="s">
        <v>811</v>
      </c>
      <c r="B452" t="s">
        <v>811</v>
      </c>
      <c r="C452" t="s">
        <v>73</v>
      </c>
      <c r="D452" t="s">
        <v>73</v>
      </c>
      <c r="E452">
        <v>606490</v>
      </c>
      <c r="F452" s="23">
        <v>43968</v>
      </c>
      <c r="G452">
        <v>402248</v>
      </c>
      <c r="H452">
        <v>129685</v>
      </c>
      <c r="I452">
        <v>22924</v>
      </c>
      <c r="J452">
        <v>84</v>
      </c>
      <c r="K452">
        <v>22803</v>
      </c>
      <c r="L452">
        <v>11772</v>
      </c>
    </row>
    <row r="453" spans="1:12" x14ac:dyDescent="0.35">
      <c r="A453" t="s">
        <v>811</v>
      </c>
      <c r="B453" t="s">
        <v>811</v>
      </c>
      <c r="C453" t="s">
        <v>443</v>
      </c>
      <c r="D453" t="s">
        <v>443</v>
      </c>
      <c r="E453">
        <v>1697983</v>
      </c>
      <c r="F453" s="23">
        <v>44166</v>
      </c>
      <c r="G453">
        <v>1078666</v>
      </c>
      <c r="H453">
        <v>523160</v>
      </c>
      <c r="I453">
        <v>45431</v>
      </c>
      <c r="J453">
        <v>459</v>
      </c>
      <c r="K453">
        <v>44903</v>
      </c>
      <c r="L453">
        <v>196055</v>
      </c>
    </row>
    <row r="454" spans="1:12" x14ac:dyDescent="0.35">
      <c r="A454" t="s">
        <v>811</v>
      </c>
      <c r="B454" t="s">
        <v>811</v>
      </c>
      <c r="C454" t="s">
        <v>76</v>
      </c>
      <c r="D454" t="s">
        <v>76</v>
      </c>
      <c r="E454">
        <v>961959</v>
      </c>
      <c r="F454" s="23">
        <v>43968</v>
      </c>
      <c r="G454">
        <v>549767</v>
      </c>
      <c r="H454">
        <v>184420</v>
      </c>
      <c r="I454">
        <v>20224</v>
      </c>
      <c r="J454">
        <v>167</v>
      </c>
      <c r="K454">
        <v>19981</v>
      </c>
      <c r="L454">
        <v>10690</v>
      </c>
    </row>
    <row r="455" spans="1:12" x14ac:dyDescent="0.35">
      <c r="A455" t="s">
        <v>811</v>
      </c>
      <c r="B455" t="s">
        <v>811</v>
      </c>
      <c r="C455" t="s">
        <v>97</v>
      </c>
      <c r="D455" t="s">
        <v>97</v>
      </c>
      <c r="E455">
        <v>1044410</v>
      </c>
      <c r="F455" s="23">
        <v>43968</v>
      </c>
      <c r="G455">
        <v>768989</v>
      </c>
      <c r="H455">
        <v>418110</v>
      </c>
      <c r="I455">
        <v>31651</v>
      </c>
      <c r="J455">
        <v>240</v>
      </c>
      <c r="K455">
        <v>31315</v>
      </c>
      <c r="L455">
        <v>17832</v>
      </c>
    </row>
    <row r="456" spans="1:12" x14ac:dyDescent="0.35">
      <c r="A456" t="s">
        <v>811</v>
      </c>
      <c r="B456" t="s">
        <v>811</v>
      </c>
      <c r="C456" t="s">
        <v>562</v>
      </c>
      <c r="D456" t="s">
        <v>562</v>
      </c>
      <c r="E456">
        <v>652107</v>
      </c>
      <c r="G456">
        <v>418336</v>
      </c>
      <c r="H456">
        <v>192102</v>
      </c>
      <c r="I456">
        <v>13187</v>
      </c>
      <c r="J456">
        <v>61</v>
      </c>
      <c r="K456">
        <v>13115</v>
      </c>
      <c r="L456">
        <v>326125</v>
      </c>
    </row>
    <row r="457" spans="1:12" x14ac:dyDescent="0.35">
      <c r="A457" t="s">
        <v>811</v>
      </c>
      <c r="B457" t="s">
        <v>811</v>
      </c>
      <c r="C457" t="s">
        <v>738</v>
      </c>
      <c r="D457" t="s">
        <v>738</v>
      </c>
      <c r="E457">
        <v>2080664</v>
      </c>
      <c r="G457">
        <v>1122762</v>
      </c>
      <c r="H457">
        <v>490428</v>
      </c>
      <c r="I457">
        <v>61841</v>
      </c>
      <c r="J457">
        <v>594</v>
      </c>
      <c r="K457">
        <v>61167</v>
      </c>
      <c r="L457">
        <v>1050445</v>
      </c>
    </row>
    <row r="458" spans="1:12" x14ac:dyDescent="0.35">
      <c r="A458" t="s">
        <v>612</v>
      </c>
      <c r="B458" t="s">
        <v>612</v>
      </c>
      <c r="C458" t="s">
        <v>318</v>
      </c>
      <c r="D458" t="s">
        <v>318</v>
      </c>
      <c r="E458">
        <v>200222</v>
      </c>
      <c r="F458" s="23">
        <v>44223</v>
      </c>
      <c r="G458">
        <v>111152</v>
      </c>
      <c r="H458">
        <v>57491</v>
      </c>
      <c r="I458">
        <v>16488</v>
      </c>
      <c r="J458">
        <v>250</v>
      </c>
      <c r="K458">
        <v>16150</v>
      </c>
      <c r="L458">
        <v>81386</v>
      </c>
    </row>
    <row r="459" spans="1:12" x14ac:dyDescent="0.35">
      <c r="A459" t="s">
        <v>612</v>
      </c>
      <c r="B459" t="s">
        <v>612</v>
      </c>
      <c r="C459" t="s">
        <v>243</v>
      </c>
      <c r="D459" t="s">
        <v>243</v>
      </c>
      <c r="E459">
        <v>41816</v>
      </c>
      <c r="F459" s="23">
        <v>44223</v>
      </c>
      <c r="G459">
        <v>34018</v>
      </c>
      <c r="H459">
        <v>25943</v>
      </c>
      <c r="I459">
        <v>5867</v>
      </c>
      <c r="J459">
        <v>47</v>
      </c>
      <c r="K459">
        <v>5744</v>
      </c>
      <c r="L459">
        <v>45348</v>
      </c>
    </row>
    <row r="460" spans="1:12" x14ac:dyDescent="0.35">
      <c r="A460" t="s">
        <v>612</v>
      </c>
      <c r="B460" t="s">
        <v>612</v>
      </c>
      <c r="C460" t="s">
        <v>612</v>
      </c>
      <c r="D460" t="s">
        <v>612</v>
      </c>
      <c r="E460">
        <v>950289</v>
      </c>
      <c r="F460" s="23">
        <v>44223</v>
      </c>
      <c r="G460">
        <v>558708</v>
      </c>
      <c r="H460">
        <v>305464</v>
      </c>
      <c r="I460">
        <v>98885</v>
      </c>
      <c r="J460">
        <v>1453</v>
      </c>
      <c r="K460">
        <v>97171</v>
      </c>
      <c r="L460">
        <v>475081</v>
      </c>
    </row>
    <row r="461" spans="1:12" x14ac:dyDescent="0.35">
      <c r="A461" t="s">
        <v>798</v>
      </c>
      <c r="B461" t="s">
        <v>798</v>
      </c>
      <c r="C461" t="s">
        <v>342</v>
      </c>
      <c r="D461" t="s">
        <v>342</v>
      </c>
      <c r="E461">
        <v>2490891</v>
      </c>
      <c r="F461" s="23">
        <v>44076</v>
      </c>
      <c r="G461">
        <v>1263073</v>
      </c>
      <c r="H461">
        <v>446487</v>
      </c>
      <c r="I461">
        <v>47379</v>
      </c>
      <c r="J461">
        <v>1598</v>
      </c>
      <c r="K461">
        <v>45757</v>
      </c>
      <c r="L461">
        <v>112916</v>
      </c>
    </row>
    <row r="462" spans="1:12" x14ac:dyDescent="0.35">
      <c r="A462" t="s">
        <v>798</v>
      </c>
      <c r="B462" t="s">
        <v>798</v>
      </c>
      <c r="C462" t="s">
        <v>297</v>
      </c>
      <c r="D462" t="s">
        <v>297</v>
      </c>
      <c r="E462">
        <v>596294</v>
      </c>
      <c r="F462" s="23">
        <v>44185</v>
      </c>
      <c r="G462">
        <v>328464</v>
      </c>
      <c r="H462">
        <v>104197</v>
      </c>
      <c r="I462">
        <v>5950</v>
      </c>
      <c r="J462">
        <v>244</v>
      </c>
      <c r="K462">
        <v>5696</v>
      </c>
      <c r="L462">
        <v>66422</v>
      </c>
    </row>
    <row r="463" spans="1:12" x14ac:dyDescent="0.35">
      <c r="A463" t="s">
        <v>798</v>
      </c>
      <c r="B463" t="s">
        <v>798</v>
      </c>
      <c r="C463" t="s">
        <v>387</v>
      </c>
      <c r="D463" t="s">
        <v>387</v>
      </c>
      <c r="E463">
        <v>1388859</v>
      </c>
      <c r="F463" s="23">
        <v>44185</v>
      </c>
      <c r="G463">
        <v>623604</v>
      </c>
      <c r="H463">
        <v>202311</v>
      </c>
      <c r="I463">
        <v>41728</v>
      </c>
      <c r="J463">
        <v>1042</v>
      </c>
      <c r="K463">
        <v>40668</v>
      </c>
      <c r="L463">
        <v>139353</v>
      </c>
    </row>
    <row r="464" spans="1:12" x14ac:dyDescent="0.35">
      <c r="A464" t="s">
        <v>798</v>
      </c>
      <c r="B464" t="s">
        <v>798</v>
      </c>
      <c r="C464" t="s">
        <v>200</v>
      </c>
      <c r="D464" t="s">
        <v>200</v>
      </c>
      <c r="E464">
        <v>618008</v>
      </c>
      <c r="F464" s="23">
        <v>44076</v>
      </c>
      <c r="G464">
        <v>330654</v>
      </c>
      <c r="H464">
        <v>128653</v>
      </c>
      <c r="I464">
        <v>13927</v>
      </c>
      <c r="J464">
        <v>315</v>
      </c>
      <c r="K464">
        <v>13602</v>
      </c>
      <c r="L464">
        <v>30598</v>
      </c>
    </row>
    <row r="465" spans="1:12" x14ac:dyDescent="0.35">
      <c r="A465" t="s">
        <v>798</v>
      </c>
      <c r="B465" t="s">
        <v>798</v>
      </c>
      <c r="C465" t="s">
        <v>311</v>
      </c>
      <c r="D465" t="s">
        <v>311</v>
      </c>
      <c r="E465">
        <v>599814</v>
      </c>
      <c r="F465" s="23">
        <v>44185</v>
      </c>
      <c r="G465">
        <v>354921</v>
      </c>
      <c r="H465">
        <v>135247</v>
      </c>
      <c r="I465">
        <v>8876</v>
      </c>
      <c r="J465">
        <v>335</v>
      </c>
      <c r="K465">
        <v>8538</v>
      </c>
      <c r="L465">
        <v>72874</v>
      </c>
    </row>
    <row r="466" spans="1:12" x14ac:dyDescent="0.35">
      <c r="A466" t="s">
        <v>798</v>
      </c>
      <c r="B466" t="s">
        <v>798</v>
      </c>
      <c r="C466" t="s">
        <v>298</v>
      </c>
      <c r="D466" t="s">
        <v>298</v>
      </c>
      <c r="E466">
        <v>1180483</v>
      </c>
      <c r="F466" s="23">
        <v>44175</v>
      </c>
      <c r="G466">
        <v>490080</v>
      </c>
      <c r="H466">
        <v>131519</v>
      </c>
      <c r="I466">
        <v>20271</v>
      </c>
      <c r="J466">
        <v>528</v>
      </c>
      <c r="K466">
        <v>19729</v>
      </c>
      <c r="L466">
        <v>73724</v>
      </c>
    </row>
    <row r="467" spans="1:12" x14ac:dyDescent="0.35">
      <c r="A467" t="s">
        <v>798</v>
      </c>
      <c r="B467" t="s">
        <v>798</v>
      </c>
      <c r="C467" t="s">
        <v>320</v>
      </c>
      <c r="D467" t="s">
        <v>320</v>
      </c>
      <c r="E467">
        <v>2026831</v>
      </c>
      <c r="F467" s="23">
        <v>44185</v>
      </c>
      <c r="G467">
        <v>476343</v>
      </c>
      <c r="H467">
        <v>128043</v>
      </c>
      <c r="I467">
        <v>14347</v>
      </c>
      <c r="J467">
        <v>504</v>
      </c>
      <c r="K467">
        <v>13832</v>
      </c>
      <c r="L467">
        <v>82053</v>
      </c>
    </row>
    <row r="468" spans="1:12" x14ac:dyDescent="0.35">
      <c r="A468" t="s">
        <v>798</v>
      </c>
      <c r="B468" t="s">
        <v>798</v>
      </c>
      <c r="C468" t="s">
        <v>501</v>
      </c>
      <c r="D468" t="s">
        <v>501</v>
      </c>
      <c r="E468">
        <v>2299026</v>
      </c>
      <c r="F468" s="23">
        <v>44185</v>
      </c>
      <c r="G468">
        <v>862133</v>
      </c>
      <c r="H468">
        <v>415351</v>
      </c>
      <c r="I468">
        <v>22381</v>
      </c>
      <c r="J468">
        <v>801</v>
      </c>
      <c r="K468">
        <v>21576</v>
      </c>
      <c r="L468">
        <v>260229</v>
      </c>
    </row>
    <row r="469" spans="1:12" x14ac:dyDescent="0.35">
      <c r="A469" t="s">
        <v>798</v>
      </c>
      <c r="B469" t="s">
        <v>798</v>
      </c>
      <c r="C469" t="s">
        <v>479</v>
      </c>
      <c r="D469" t="s">
        <v>479</v>
      </c>
      <c r="E469">
        <v>1582793</v>
      </c>
      <c r="F469" s="23">
        <v>44185</v>
      </c>
      <c r="G469">
        <v>1000636</v>
      </c>
      <c r="H469">
        <v>574716</v>
      </c>
      <c r="I469">
        <v>30822</v>
      </c>
      <c r="J469">
        <v>986</v>
      </c>
      <c r="K469">
        <v>29828</v>
      </c>
      <c r="L469">
        <v>236672</v>
      </c>
    </row>
    <row r="470" spans="1:12" x14ac:dyDescent="0.35">
      <c r="A470" t="s">
        <v>798</v>
      </c>
      <c r="B470" t="s">
        <v>798</v>
      </c>
      <c r="C470" t="s">
        <v>622</v>
      </c>
      <c r="D470" t="s">
        <v>622</v>
      </c>
      <c r="E470">
        <v>2181753</v>
      </c>
      <c r="F470" s="23">
        <v>44185</v>
      </c>
      <c r="G470">
        <v>1433553</v>
      </c>
      <c r="H470">
        <v>681370</v>
      </c>
      <c r="I470">
        <v>63396</v>
      </c>
      <c r="J470">
        <v>1496</v>
      </c>
      <c r="K470">
        <v>61864</v>
      </c>
      <c r="L470">
        <v>475433</v>
      </c>
    </row>
    <row r="471" spans="1:12" x14ac:dyDescent="0.35">
      <c r="A471" t="s">
        <v>798</v>
      </c>
      <c r="B471" t="s">
        <v>798</v>
      </c>
      <c r="C471" t="s">
        <v>233</v>
      </c>
      <c r="D471" t="s">
        <v>233</v>
      </c>
      <c r="E471">
        <v>817668</v>
      </c>
      <c r="F471" s="23">
        <v>44076</v>
      </c>
      <c r="G471">
        <v>465285</v>
      </c>
      <c r="H471">
        <v>187476</v>
      </c>
      <c r="I471">
        <v>17852</v>
      </c>
      <c r="J471">
        <v>556</v>
      </c>
      <c r="K471">
        <v>17294</v>
      </c>
      <c r="L471">
        <v>47584</v>
      </c>
    </row>
    <row r="472" spans="1:12" x14ac:dyDescent="0.35">
      <c r="A472" t="s">
        <v>798</v>
      </c>
      <c r="B472" t="s">
        <v>798</v>
      </c>
      <c r="C472" t="s">
        <v>654</v>
      </c>
      <c r="D472" t="s">
        <v>654</v>
      </c>
      <c r="E472">
        <v>3487882</v>
      </c>
      <c r="F472" s="23">
        <v>44185</v>
      </c>
      <c r="G472">
        <v>2473646</v>
      </c>
      <c r="H472">
        <v>943401</v>
      </c>
      <c r="I472">
        <v>87608</v>
      </c>
      <c r="J472">
        <v>2106</v>
      </c>
      <c r="K472">
        <v>85484</v>
      </c>
      <c r="L472">
        <v>558495</v>
      </c>
    </row>
    <row r="473" spans="1:12" x14ac:dyDescent="0.35">
      <c r="A473" t="s">
        <v>798</v>
      </c>
      <c r="B473" t="s">
        <v>798</v>
      </c>
      <c r="C473" t="s">
        <v>210</v>
      </c>
      <c r="D473" t="s">
        <v>210</v>
      </c>
      <c r="E473">
        <v>768808</v>
      </c>
      <c r="F473" s="23">
        <v>44076</v>
      </c>
      <c r="G473">
        <v>372366</v>
      </c>
      <c r="H473">
        <v>89830</v>
      </c>
      <c r="I473">
        <v>15606</v>
      </c>
      <c r="J473">
        <v>380</v>
      </c>
      <c r="K473">
        <v>15226</v>
      </c>
      <c r="L473">
        <v>34681</v>
      </c>
    </row>
    <row r="474" spans="1:12" x14ac:dyDescent="0.35">
      <c r="A474" t="s">
        <v>798</v>
      </c>
      <c r="B474" t="s">
        <v>798</v>
      </c>
      <c r="C474" t="s">
        <v>324</v>
      </c>
      <c r="D474" t="s">
        <v>324</v>
      </c>
      <c r="E474">
        <v>992289</v>
      </c>
      <c r="F474" s="23">
        <v>44185</v>
      </c>
      <c r="G474">
        <v>541556</v>
      </c>
      <c r="H474">
        <v>178908</v>
      </c>
      <c r="I474">
        <v>8675</v>
      </c>
      <c r="J474">
        <v>233</v>
      </c>
      <c r="K474">
        <v>8440</v>
      </c>
      <c r="L474">
        <v>81644</v>
      </c>
    </row>
    <row r="475" spans="1:12" x14ac:dyDescent="0.35">
      <c r="A475" t="s">
        <v>798</v>
      </c>
      <c r="B475" t="s">
        <v>798</v>
      </c>
      <c r="C475" t="s">
        <v>218</v>
      </c>
      <c r="D475" t="s">
        <v>218</v>
      </c>
      <c r="E475">
        <v>626154</v>
      </c>
      <c r="F475" s="23">
        <v>44076</v>
      </c>
      <c r="G475">
        <v>424889</v>
      </c>
      <c r="H475">
        <v>196822</v>
      </c>
      <c r="I475">
        <v>18814</v>
      </c>
      <c r="J475">
        <v>419</v>
      </c>
      <c r="K475">
        <v>18373</v>
      </c>
      <c r="L475">
        <v>38519</v>
      </c>
    </row>
    <row r="476" spans="1:12" x14ac:dyDescent="0.35">
      <c r="A476" t="s">
        <v>798</v>
      </c>
      <c r="B476" t="s">
        <v>798</v>
      </c>
      <c r="C476" t="s">
        <v>521</v>
      </c>
      <c r="D476" t="s">
        <v>521</v>
      </c>
      <c r="E476">
        <v>2892282</v>
      </c>
      <c r="F476" s="23">
        <v>44185</v>
      </c>
      <c r="G476">
        <v>1051467</v>
      </c>
      <c r="H476">
        <v>396473</v>
      </c>
      <c r="I476">
        <v>48927</v>
      </c>
      <c r="J476">
        <v>1358</v>
      </c>
      <c r="K476">
        <v>47561</v>
      </c>
      <c r="L476">
        <v>297807</v>
      </c>
    </row>
    <row r="477" spans="1:12" x14ac:dyDescent="0.35">
      <c r="A477" t="s">
        <v>798</v>
      </c>
      <c r="B477" t="s">
        <v>798</v>
      </c>
      <c r="C477" t="s">
        <v>360</v>
      </c>
      <c r="D477" t="s">
        <v>360</v>
      </c>
      <c r="E477">
        <v>683349</v>
      </c>
      <c r="F477" s="23">
        <v>44185</v>
      </c>
      <c r="G477">
        <v>384637</v>
      </c>
      <c r="H477">
        <v>182919</v>
      </c>
      <c r="I477">
        <v>12963</v>
      </c>
      <c r="J477">
        <v>423</v>
      </c>
      <c r="K477">
        <v>12517</v>
      </c>
      <c r="L477">
        <v>104226</v>
      </c>
    </row>
    <row r="478" spans="1:12" x14ac:dyDescent="0.35">
      <c r="A478" t="s">
        <v>798</v>
      </c>
      <c r="B478" t="s">
        <v>798</v>
      </c>
      <c r="C478" t="s">
        <v>238</v>
      </c>
      <c r="D478" t="s">
        <v>238</v>
      </c>
      <c r="E478">
        <v>986147</v>
      </c>
      <c r="F478" s="23">
        <v>44076</v>
      </c>
      <c r="G478">
        <v>872096</v>
      </c>
      <c r="H478">
        <v>402212</v>
      </c>
      <c r="I478">
        <v>68821</v>
      </c>
      <c r="J478">
        <v>1068</v>
      </c>
      <c r="K478">
        <v>67726</v>
      </c>
      <c r="L478">
        <v>75942</v>
      </c>
    </row>
    <row r="479" spans="1:12" x14ac:dyDescent="0.35">
      <c r="A479" t="s">
        <v>798</v>
      </c>
      <c r="B479" t="s">
        <v>798</v>
      </c>
      <c r="C479" t="s">
        <v>439</v>
      </c>
      <c r="D479" t="s">
        <v>439</v>
      </c>
      <c r="E479">
        <v>1654408</v>
      </c>
      <c r="F479" s="23">
        <v>44184</v>
      </c>
      <c r="G479">
        <v>730511</v>
      </c>
      <c r="H479">
        <v>218820</v>
      </c>
      <c r="I479">
        <v>15762</v>
      </c>
      <c r="J479">
        <v>875</v>
      </c>
      <c r="K479">
        <v>14884</v>
      </c>
      <c r="L479">
        <v>174213</v>
      </c>
    </row>
    <row r="480" spans="1:12" x14ac:dyDescent="0.35">
      <c r="A480" t="s">
        <v>798</v>
      </c>
      <c r="B480" t="s">
        <v>798</v>
      </c>
      <c r="C480" t="s">
        <v>325</v>
      </c>
      <c r="D480" t="s">
        <v>325</v>
      </c>
      <c r="E480">
        <v>614362</v>
      </c>
      <c r="F480" s="23">
        <v>44185</v>
      </c>
      <c r="G480">
        <v>392113</v>
      </c>
      <c r="H480">
        <v>172294</v>
      </c>
      <c r="I480">
        <v>11469</v>
      </c>
      <c r="J480">
        <v>388</v>
      </c>
      <c r="K480">
        <v>11080</v>
      </c>
      <c r="L480">
        <v>83449</v>
      </c>
    </row>
    <row r="481" spans="1:12" x14ac:dyDescent="0.35">
      <c r="A481" t="s">
        <v>798</v>
      </c>
      <c r="B481" t="s">
        <v>798</v>
      </c>
      <c r="C481" t="s">
        <v>309</v>
      </c>
      <c r="D481" t="s">
        <v>309</v>
      </c>
      <c r="E481">
        <v>902702</v>
      </c>
      <c r="F481" s="23">
        <v>44177</v>
      </c>
      <c r="G481">
        <v>473193</v>
      </c>
      <c r="H481">
        <v>142901</v>
      </c>
      <c r="I481">
        <v>18784</v>
      </c>
      <c r="J481">
        <v>524</v>
      </c>
      <c r="K481">
        <v>18257</v>
      </c>
      <c r="L481">
        <v>77371</v>
      </c>
    </row>
    <row r="482" spans="1:12" x14ac:dyDescent="0.35">
      <c r="A482" t="s">
        <v>798</v>
      </c>
      <c r="B482" t="s">
        <v>798</v>
      </c>
      <c r="C482" t="s">
        <v>376</v>
      </c>
      <c r="D482" t="s">
        <v>376</v>
      </c>
      <c r="E482">
        <v>1120070</v>
      </c>
      <c r="F482" s="23">
        <v>44183</v>
      </c>
      <c r="G482">
        <v>597303</v>
      </c>
      <c r="H482">
        <v>178839</v>
      </c>
      <c r="I482">
        <v>8043</v>
      </c>
      <c r="J482">
        <v>380</v>
      </c>
      <c r="K482">
        <v>7659</v>
      </c>
      <c r="L482">
        <v>115467</v>
      </c>
    </row>
    <row r="483" spans="1:12" x14ac:dyDescent="0.35">
      <c r="A483" t="s">
        <v>799</v>
      </c>
      <c r="B483" t="s">
        <v>799</v>
      </c>
      <c r="C483" t="s">
        <v>508</v>
      </c>
      <c r="D483" t="s">
        <v>508</v>
      </c>
      <c r="E483">
        <v>2584913</v>
      </c>
      <c r="F483" s="23">
        <v>44228</v>
      </c>
      <c r="G483">
        <v>1752308</v>
      </c>
      <c r="H483">
        <v>1042482</v>
      </c>
      <c r="I483">
        <v>37769</v>
      </c>
      <c r="J483">
        <v>410</v>
      </c>
      <c r="K483">
        <v>37352</v>
      </c>
      <c r="L483">
        <v>280099</v>
      </c>
    </row>
    <row r="484" spans="1:12" x14ac:dyDescent="0.35">
      <c r="A484" t="s">
        <v>799</v>
      </c>
      <c r="B484" t="s">
        <v>799</v>
      </c>
      <c r="C484" t="s">
        <v>531</v>
      </c>
      <c r="D484" t="s">
        <v>531</v>
      </c>
      <c r="E484">
        <v>3671999</v>
      </c>
      <c r="F484" s="23">
        <v>44228</v>
      </c>
      <c r="G484">
        <v>2237787</v>
      </c>
      <c r="H484">
        <v>1029095</v>
      </c>
      <c r="I484">
        <v>59694</v>
      </c>
      <c r="J484">
        <v>307</v>
      </c>
      <c r="K484">
        <v>59387</v>
      </c>
      <c r="L484">
        <v>321726</v>
      </c>
    </row>
    <row r="485" spans="1:12" x14ac:dyDescent="0.35">
      <c r="A485" t="s">
        <v>799</v>
      </c>
      <c r="B485" t="s">
        <v>799</v>
      </c>
      <c r="C485" t="s">
        <v>261</v>
      </c>
      <c r="D485" t="s">
        <v>261</v>
      </c>
      <c r="E485">
        <v>1798194</v>
      </c>
      <c r="F485" s="23">
        <v>44228</v>
      </c>
      <c r="G485">
        <v>1024293</v>
      </c>
      <c r="H485">
        <v>525793</v>
      </c>
      <c r="I485">
        <v>10005</v>
      </c>
      <c r="J485">
        <v>104</v>
      </c>
      <c r="K485">
        <v>9901</v>
      </c>
      <c r="L485">
        <v>53783</v>
      </c>
    </row>
    <row r="486" spans="1:12" x14ac:dyDescent="0.35">
      <c r="A486" t="s">
        <v>799</v>
      </c>
      <c r="B486" t="s">
        <v>799</v>
      </c>
      <c r="C486" t="s">
        <v>252</v>
      </c>
      <c r="D486" t="s">
        <v>252</v>
      </c>
      <c r="E486">
        <v>1223921</v>
      </c>
      <c r="F486" s="23">
        <v>44228</v>
      </c>
      <c r="G486">
        <v>763006</v>
      </c>
      <c r="H486">
        <v>297741</v>
      </c>
      <c r="I486">
        <v>11996</v>
      </c>
      <c r="J486">
        <v>61</v>
      </c>
      <c r="K486">
        <v>11934</v>
      </c>
      <c r="L486">
        <v>52166</v>
      </c>
    </row>
    <row r="487" spans="1:12" x14ac:dyDescent="0.35">
      <c r="A487" t="s">
        <v>799</v>
      </c>
      <c r="B487" t="s">
        <v>799</v>
      </c>
      <c r="C487" t="s">
        <v>379</v>
      </c>
      <c r="D487" t="s">
        <v>379</v>
      </c>
      <c r="E487">
        <v>2604453</v>
      </c>
      <c r="F487" s="23">
        <v>44228</v>
      </c>
      <c r="G487">
        <v>1455732</v>
      </c>
      <c r="H487">
        <v>621465</v>
      </c>
      <c r="I487">
        <v>15563</v>
      </c>
      <c r="J487">
        <v>185</v>
      </c>
      <c r="K487">
        <v>15377</v>
      </c>
      <c r="L487">
        <v>121649</v>
      </c>
    </row>
    <row r="488" spans="1:12" x14ac:dyDescent="0.35">
      <c r="A488" t="s">
        <v>799</v>
      </c>
      <c r="B488" t="s">
        <v>799</v>
      </c>
      <c r="C488" t="s">
        <v>463</v>
      </c>
      <c r="D488" t="s">
        <v>463</v>
      </c>
      <c r="E488">
        <v>2549121</v>
      </c>
      <c r="F488" s="23">
        <v>44228</v>
      </c>
      <c r="G488">
        <v>1351114</v>
      </c>
      <c r="H488">
        <v>590401</v>
      </c>
      <c r="I488">
        <v>19601</v>
      </c>
      <c r="J488">
        <v>260</v>
      </c>
      <c r="K488">
        <v>19341</v>
      </c>
      <c r="L488">
        <v>211241</v>
      </c>
    </row>
    <row r="489" spans="1:12" x14ac:dyDescent="0.35">
      <c r="A489" t="s">
        <v>799</v>
      </c>
      <c r="B489" t="s">
        <v>799</v>
      </c>
      <c r="C489" t="s">
        <v>424</v>
      </c>
      <c r="D489" t="s">
        <v>424</v>
      </c>
      <c r="E489">
        <v>2410459</v>
      </c>
      <c r="F489" s="23">
        <v>44228</v>
      </c>
      <c r="G489">
        <v>1525323</v>
      </c>
      <c r="H489">
        <v>723691</v>
      </c>
      <c r="I489">
        <v>29781</v>
      </c>
      <c r="J489">
        <v>156</v>
      </c>
      <c r="K489">
        <v>29625</v>
      </c>
      <c r="L489">
        <v>163654</v>
      </c>
    </row>
    <row r="490" spans="1:12" x14ac:dyDescent="0.35">
      <c r="A490" t="s">
        <v>799</v>
      </c>
      <c r="B490" t="s">
        <v>799</v>
      </c>
      <c r="C490" t="s">
        <v>526</v>
      </c>
      <c r="D490" t="s">
        <v>526</v>
      </c>
      <c r="E490">
        <v>2367745</v>
      </c>
      <c r="F490" s="23">
        <v>44228</v>
      </c>
      <c r="G490">
        <v>1461174</v>
      </c>
      <c r="H490">
        <v>714590</v>
      </c>
      <c r="I490">
        <v>40339</v>
      </c>
      <c r="J490">
        <v>545</v>
      </c>
      <c r="K490">
        <v>39792</v>
      </c>
      <c r="L490">
        <v>298471</v>
      </c>
    </row>
    <row r="491" spans="1:12" x14ac:dyDescent="0.35">
      <c r="A491" t="s">
        <v>799</v>
      </c>
      <c r="B491" t="s">
        <v>799</v>
      </c>
      <c r="C491" t="s">
        <v>289</v>
      </c>
      <c r="D491" t="s">
        <v>289</v>
      </c>
      <c r="E491">
        <v>1113725</v>
      </c>
      <c r="F491" s="23">
        <v>44228</v>
      </c>
      <c r="G491">
        <v>709316</v>
      </c>
      <c r="H491">
        <v>362835</v>
      </c>
      <c r="I491">
        <v>7967</v>
      </c>
      <c r="J491">
        <v>48</v>
      </c>
      <c r="K491">
        <v>7919</v>
      </c>
      <c r="L491">
        <v>62150</v>
      </c>
    </row>
    <row r="492" spans="1:12" x14ac:dyDescent="0.35">
      <c r="A492" t="s">
        <v>799</v>
      </c>
      <c r="B492" t="s">
        <v>799</v>
      </c>
      <c r="C492" t="s">
        <v>382</v>
      </c>
      <c r="D492" t="s">
        <v>382</v>
      </c>
      <c r="E492">
        <v>1544392</v>
      </c>
      <c r="F492" s="23">
        <v>44228</v>
      </c>
      <c r="G492">
        <v>978713</v>
      </c>
      <c r="H492">
        <v>482350</v>
      </c>
      <c r="I492">
        <v>19809</v>
      </c>
      <c r="J492">
        <v>139</v>
      </c>
      <c r="K492">
        <v>19670</v>
      </c>
      <c r="L492">
        <v>125906</v>
      </c>
    </row>
    <row r="493" spans="1:12" x14ac:dyDescent="0.35">
      <c r="A493" t="s">
        <v>799</v>
      </c>
      <c r="B493" t="s">
        <v>799</v>
      </c>
      <c r="C493" t="s">
        <v>406</v>
      </c>
      <c r="D493" t="s">
        <v>406</v>
      </c>
      <c r="E493">
        <v>2041172</v>
      </c>
      <c r="F493" s="23">
        <v>44228</v>
      </c>
      <c r="G493">
        <v>1301558</v>
      </c>
      <c r="H493">
        <v>582443</v>
      </c>
      <c r="I493">
        <v>16720</v>
      </c>
      <c r="J493">
        <v>107</v>
      </c>
      <c r="K493">
        <v>16613</v>
      </c>
      <c r="L493">
        <v>140060</v>
      </c>
    </row>
    <row r="494" spans="1:12" x14ac:dyDescent="0.35">
      <c r="A494" t="s">
        <v>799</v>
      </c>
      <c r="B494" t="s">
        <v>799</v>
      </c>
      <c r="C494" t="s">
        <v>295</v>
      </c>
      <c r="D494" t="s">
        <v>295</v>
      </c>
      <c r="E494">
        <v>1637226</v>
      </c>
      <c r="F494" s="23">
        <v>44228</v>
      </c>
      <c r="G494">
        <v>941513</v>
      </c>
      <c r="H494">
        <v>395584</v>
      </c>
      <c r="I494">
        <v>13351</v>
      </c>
      <c r="J494">
        <v>62</v>
      </c>
      <c r="K494">
        <v>13289</v>
      </c>
      <c r="L494">
        <v>68355</v>
      </c>
    </row>
    <row r="495" spans="1:12" x14ac:dyDescent="0.35">
      <c r="A495" t="s">
        <v>799</v>
      </c>
      <c r="B495" t="s">
        <v>799</v>
      </c>
      <c r="C495" t="s">
        <v>391</v>
      </c>
      <c r="D495" t="s">
        <v>391</v>
      </c>
      <c r="E495">
        <v>1207293</v>
      </c>
      <c r="F495" s="23">
        <v>44228</v>
      </c>
      <c r="G495">
        <v>660103</v>
      </c>
      <c r="H495">
        <v>279501</v>
      </c>
      <c r="I495">
        <v>11010</v>
      </c>
      <c r="J495">
        <v>48</v>
      </c>
      <c r="K495">
        <v>10962</v>
      </c>
      <c r="L495">
        <v>126813</v>
      </c>
    </row>
    <row r="496" spans="1:12" x14ac:dyDescent="0.35">
      <c r="A496" t="s">
        <v>799</v>
      </c>
      <c r="B496" t="s">
        <v>799</v>
      </c>
      <c r="C496" t="s">
        <v>392</v>
      </c>
      <c r="D496" t="s">
        <v>392</v>
      </c>
      <c r="E496">
        <v>1388906</v>
      </c>
      <c r="F496" s="23">
        <v>44228</v>
      </c>
      <c r="G496">
        <v>737200</v>
      </c>
      <c r="H496">
        <v>349762</v>
      </c>
      <c r="I496">
        <v>18407</v>
      </c>
      <c r="J496">
        <v>131</v>
      </c>
      <c r="K496">
        <v>18276</v>
      </c>
      <c r="L496">
        <v>131120</v>
      </c>
    </row>
    <row r="497" spans="1:12" x14ac:dyDescent="0.35">
      <c r="A497" t="s">
        <v>799</v>
      </c>
      <c r="B497" t="s">
        <v>799</v>
      </c>
      <c r="C497" t="s">
        <v>331</v>
      </c>
      <c r="D497" t="s">
        <v>331</v>
      </c>
      <c r="E497">
        <v>1969520</v>
      </c>
      <c r="F497" s="23">
        <v>44228</v>
      </c>
      <c r="G497">
        <v>1278952</v>
      </c>
      <c r="H497">
        <v>525137</v>
      </c>
      <c r="I497">
        <v>19354</v>
      </c>
      <c r="J497">
        <v>150</v>
      </c>
      <c r="K497">
        <v>19203</v>
      </c>
      <c r="L497">
        <v>90383</v>
      </c>
    </row>
    <row r="498" spans="1:12" x14ac:dyDescent="0.35">
      <c r="A498" t="s">
        <v>799</v>
      </c>
      <c r="B498" t="s">
        <v>799</v>
      </c>
      <c r="C498" t="s">
        <v>333</v>
      </c>
      <c r="D498" t="s">
        <v>333</v>
      </c>
      <c r="E498">
        <v>1779650</v>
      </c>
      <c r="F498" s="23">
        <v>44228</v>
      </c>
      <c r="G498">
        <v>1230511</v>
      </c>
      <c r="H498">
        <v>588688</v>
      </c>
      <c r="I498">
        <v>16053</v>
      </c>
      <c r="J498">
        <v>111</v>
      </c>
      <c r="K498">
        <v>15942</v>
      </c>
      <c r="L498">
        <v>90568</v>
      </c>
    </row>
    <row r="499" spans="1:12" x14ac:dyDescent="0.35">
      <c r="A499" t="s">
        <v>799</v>
      </c>
      <c r="B499" t="s">
        <v>799</v>
      </c>
      <c r="C499" t="s">
        <v>736</v>
      </c>
      <c r="D499" t="s">
        <v>736</v>
      </c>
      <c r="E499">
        <v>6663971</v>
      </c>
      <c r="F499" s="23">
        <v>44228</v>
      </c>
      <c r="G499">
        <v>4582410</v>
      </c>
      <c r="H499">
        <v>2189042</v>
      </c>
      <c r="I499">
        <v>187804</v>
      </c>
      <c r="J499">
        <v>1970</v>
      </c>
      <c r="K499">
        <v>185816</v>
      </c>
      <c r="L499">
        <v>1062685</v>
      </c>
    </row>
    <row r="500" spans="1:12" x14ac:dyDescent="0.35">
      <c r="A500" t="s">
        <v>799</v>
      </c>
      <c r="B500" t="s">
        <v>799</v>
      </c>
      <c r="C500" t="s">
        <v>329</v>
      </c>
      <c r="D500" t="s">
        <v>329</v>
      </c>
      <c r="E500">
        <v>672008</v>
      </c>
      <c r="F500" s="23">
        <v>44228</v>
      </c>
      <c r="G500">
        <v>416014</v>
      </c>
      <c r="H500">
        <v>194163</v>
      </c>
      <c r="I500">
        <v>13639</v>
      </c>
      <c r="J500">
        <v>66</v>
      </c>
      <c r="K500">
        <v>13573</v>
      </c>
      <c r="L500">
        <v>86901</v>
      </c>
    </row>
    <row r="501" spans="1:12" x14ac:dyDescent="0.35">
      <c r="A501" t="s">
        <v>799</v>
      </c>
      <c r="B501" t="s">
        <v>799</v>
      </c>
      <c r="C501" t="s">
        <v>276</v>
      </c>
      <c r="D501" t="s">
        <v>276</v>
      </c>
      <c r="E501">
        <v>1826275</v>
      </c>
      <c r="F501" s="23">
        <v>44066</v>
      </c>
      <c r="G501">
        <v>1087735</v>
      </c>
      <c r="H501">
        <v>383313</v>
      </c>
      <c r="I501">
        <v>43735</v>
      </c>
      <c r="J501">
        <v>172</v>
      </c>
      <c r="K501">
        <v>43461</v>
      </c>
      <c r="L501">
        <v>75823</v>
      </c>
    </row>
    <row r="502" spans="1:12" x14ac:dyDescent="0.35">
      <c r="A502" t="s">
        <v>799</v>
      </c>
      <c r="B502" t="s">
        <v>799</v>
      </c>
      <c r="C502" t="s">
        <v>449</v>
      </c>
      <c r="D502" t="s">
        <v>449</v>
      </c>
      <c r="E502">
        <v>1830151</v>
      </c>
      <c r="F502" s="23">
        <v>44228</v>
      </c>
      <c r="G502">
        <v>987519</v>
      </c>
      <c r="H502">
        <v>393953</v>
      </c>
      <c r="I502">
        <v>10067</v>
      </c>
      <c r="J502">
        <v>72</v>
      </c>
      <c r="K502">
        <v>9995</v>
      </c>
      <c r="L502">
        <v>189205</v>
      </c>
    </row>
    <row r="503" spans="1:12" x14ac:dyDescent="0.35">
      <c r="A503" t="s">
        <v>799</v>
      </c>
      <c r="B503" t="s">
        <v>799</v>
      </c>
      <c r="C503" t="s">
        <v>358</v>
      </c>
      <c r="D503" t="s">
        <v>358</v>
      </c>
      <c r="E503">
        <v>1411327</v>
      </c>
      <c r="F503" s="23">
        <v>44228</v>
      </c>
      <c r="G503">
        <v>922646</v>
      </c>
      <c r="H503">
        <v>363082</v>
      </c>
      <c r="I503">
        <v>13612</v>
      </c>
      <c r="J503">
        <v>187</v>
      </c>
      <c r="K503">
        <v>13425</v>
      </c>
      <c r="L503">
        <v>103969</v>
      </c>
    </row>
    <row r="504" spans="1:12" x14ac:dyDescent="0.35">
      <c r="A504" t="s">
        <v>799</v>
      </c>
      <c r="B504" t="s">
        <v>799</v>
      </c>
      <c r="C504" t="s">
        <v>398</v>
      </c>
      <c r="D504" t="s">
        <v>398</v>
      </c>
      <c r="E504">
        <v>2139658</v>
      </c>
      <c r="F504" s="23">
        <v>44228</v>
      </c>
      <c r="G504">
        <v>1449967</v>
      </c>
      <c r="H504">
        <v>787196</v>
      </c>
      <c r="I504">
        <v>14811</v>
      </c>
      <c r="J504">
        <v>158</v>
      </c>
      <c r="K504">
        <v>14653</v>
      </c>
      <c r="L504">
        <v>130838</v>
      </c>
    </row>
    <row r="505" spans="1:12" x14ac:dyDescent="0.35">
      <c r="A505" t="s">
        <v>799</v>
      </c>
      <c r="B505" t="s">
        <v>799</v>
      </c>
      <c r="C505" t="s">
        <v>677</v>
      </c>
      <c r="D505" t="s">
        <v>677</v>
      </c>
      <c r="E505">
        <v>3685681</v>
      </c>
      <c r="F505" s="23">
        <v>44228</v>
      </c>
      <c r="G505">
        <v>2263325</v>
      </c>
      <c r="H505">
        <v>1036743</v>
      </c>
      <c r="I505">
        <v>112412</v>
      </c>
      <c r="J505">
        <v>1103</v>
      </c>
      <c r="K505">
        <v>111308</v>
      </c>
      <c r="L505">
        <v>657165</v>
      </c>
    </row>
    <row r="506" spans="1:12" x14ac:dyDescent="0.35">
      <c r="A506" t="s">
        <v>799</v>
      </c>
      <c r="B506" t="s">
        <v>799</v>
      </c>
      <c r="C506" t="s">
        <v>299</v>
      </c>
      <c r="D506" t="s">
        <v>299</v>
      </c>
      <c r="E506">
        <v>1458459</v>
      </c>
      <c r="F506" s="23">
        <v>44228</v>
      </c>
      <c r="G506">
        <v>813922</v>
      </c>
      <c r="H506">
        <v>395700</v>
      </c>
      <c r="I506">
        <v>7156</v>
      </c>
      <c r="J506">
        <v>70</v>
      </c>
      <c r="K506">
        <v>7086</v>
      </c>
      <c r="L506">
        <v>68059</v>
      </c>
    </row>
    <row r="507" spans="1:12" x14ac:dyDescent="0.35">
      <c r="A507" t="s">
        <v>799</v>
      </c>
      <c r="B507" t="s">
        <v>799</v>
      </c>
      <c r="C507" t="s">
        <v>583</v>
      </c>
      <c r="D507" t="s">
        <v>583</v>
      </c>
      <c r="E507">
        <v>1950491</v>
      </c>
      <c r="F507" s="23">
        <v>44228</v>
      </c>
      <c r="G507">
        <v>1269245</v>
      </c>
      <c r="H507">
        <v>655588</v>
      </c>
      <c r="I507">
        <v>57053</v>
      </c>
      <c r="J507">
        <v>449</v>
      </c>
      <c r="K507">
        <v>56603</v>
      </c>
      <c r="L507">
        <v>384035</v>
      </c>
    </row>
    <row r="508" spans="1:12" x14ac:dyDescent="0.35">
      <c r="A508" t="s">
        <v>799</v>
      </c>
      <c r="B508" t="s">
        <v>799</v>
      </c>
      <c r="C508" t="s">
        <v>488</v>
      </c>
      <c r="D508" t="s">
        <v>488</v>
      </c>
      <c r="E508">
        <v>3309234</v>
      </c>
      <c r="F508" s="23">
        <v>44228</v>
      </c>
      <c r="G508">
        <v>2077555</v>
      </c>
      <c r="H508">
        <v>1016874</v>
      </c>
      <c r="I508">
        <v>17737</v>
      </c>
      <c r="J508">
        <v>177</v>
      </c>
      <c r="K508">
        <v>17560</v>
      </c>
      <c r="L508">
        <v>238690</v>
      </c>
    </row>
    <row r="509" spans="1:12" x14ac:dyDescent="0.35">
      <c r="A509" t="s">
        <v>799</v>
      </c>
      <c r="B509" t="s">
        <v>799</v>
      </c>
      <c r="C509" t="s">
        <v>446</v>
      </c>
      <c r="D509" t="s">
        <v>446</v>
      </c>
      <c r="E509">
        <v>2038533</v>
      </c>
      <c r="F509" s="23">
        <v>44228</v>
      </c>
      <c r="G509">
        <v>1200554</v>
      </c>
      <c r="H509">
        <v>513058</v>
      </c>
      <c r="I509">
        <v>27324</v>
      </c>
      <c r="J509">
        <v>287</v>
      </c>
      <c r="K509">
        <v>27037</v>
      </c>
      <c r="L509">
        <v>193125</v>
      </c>
    </row>
    <row r="510" spans="1:12" x14ac:dyDescent="0.35">
      <c r="A510" t="s">
        <v>799</v>
      </c>
      <c r="B510" t="s">
        <v>799</v>
      </c>
      <c r="C510" t="s">
        <v>349</v>
      </c>
      <c r="D510" t="s">
        <v>349</v>
      </c>
      <c r="E510">
        <v>1158283</v>
      </c>
      <c r="F510" s="23">
        <v>44228</v>
      </c>
      <c r="G510">
        <v>691497</v>
      </c>
      <c r="H510">
        <v>299553</v>
      </c>
      <c r="I510">
        <v>17044</v>
      </c>
      <c r="J510">
        <v>169</v>
      </c>
      <c r="K510">
        <v>16875</v>
      </c>
      <c r="L510">
        <v>100497</v>
      </c>
    </row>
    <row r="511" spans="1:12" x14ac:dyDescent="0.35">
      <c r="A511" t="s">
        <v>799</v>
      </c>
      <c r="B511" t="s">
        <v>799</v>
      </c>
      <c r="C511" t="s">
        <v>339</v>
      </c>
      <c r="D511" t="s">
        <v>339</v>
      </c>
      <c r="E511">
        <v>1338114</v>
      </c>
      <c r="F511" s="23">
        <v>44228</v>
      </c>
      <c r="G511">
        <v>756544</v>
      </c>
      <c r="H511">
        <v>347992</v>
      </c>
      <c r="I511">
        <v>10618</v>
      </c>
      <c r="J511">
        <v>61</v>
      </c>
      <c r="K511">
        <v>10557</v>
      </c>
      <c r="L511">
        <v>89992</v>
      </c>
    </row>
    <row r="512" spans="1:12" x14ac:dyDescent="0.35">
      <c r="A512" t="s">
        <v>799</v>
      </c>
      <c r="B512" t="s">
        <v>799</v>
      </c>
      <c r="C512" t="s">
        <v>438</v>
      </c>
      <c r="D512" t="s">
        <v>438</v>
      </c>
      <c r="E512">
        <v>2677737</v>
      </c>
      <c r="F512" s="23">
        <v>44228</v>
      </c>
      <c r="G512">
        <v>1838263</v>
      </c>
      <c r="H512">
        <v>821713</v>
      </c>
      <c r="I512">
        <v>30618</v>
      </c>
      <c r="J512">
        <v>335</v>
      </c>
      <c r="K512">
        <v>30283</v>
      </c>
      <c r="L512">
        <v>180351</v>
      </c>
    </row>
    <row r="513" spans="1:12" x14ac:dyDescent="0.35">
      <c r="A513" t="s">
        <v>799</v>
      </c>
      <c r="B513" t="s">
        <v>799</v>
      </c>
      <c r="C513" t="s">
        <v>338</v>
      </c>
      <c r="D513" t="s">
        <v>338</v>
      </c>
      <c r="E513">
        <v>1037185</v>
      </c>
      <c r="F513" s="23">
        <v>44228</v>
      </c>
      <c r="G513">
        <v>610090</v>
      </c>
      <c r="H513">
        <v>348789</v>
      </c>
      <c r="I513">
        <v>13732</v>
      </c>
      <c r="J513">
        <v>79</v>
      </c>
      <c r="K513">
        <v>13653</v>
      </c>
      <c r="L513">
        <v>91482</v>
      </c>
    </row>
    <row r="514" spans="1:12" x14ac:dyDescent="0.35">
      <c r="A514" t="s">
        <v>799</v>
      </c>
      <c r="B514" t="s">
        <v>799</v>
      </c>
      <c r="C514" t="s">
        <v>319</v>
      </c>
      <c r="D514" t="s">
        <v>319</v>
      </c>
      <c r="E514">
        <v>1421711</v>
      </c>
      <c r="F514" s="23">
        <v>44228</v>
      </c>
      <c r="G514">
        <v>884688</v>
      </c>
      <c r="H514">
        <v>419023</v>
      </c>
      <c r="I514">
        <v>9498</v>
      </c>
      <c r="J514">
        <v>92</v>
      </c>
      <c r="K514">
        <v>9406</v>
      </c>
      <c r="L514">
        <v>78974</v>
      </c>
    </row>
    <row r="515" spans="1:12" x14ac:dyDescent="0.35">
      <c r="A515" t="s">
        <v>799</v>
      </c>
      <c r="B515" t="s">
        <v>799</v>
      </c>
      <c r="C515" t="s">
        <v>502</v>
      </c>
      <c r="D515" t="s">
        <v>502</v>
      </c>
      <c r="E515">
        <v>3067549</v>
      </c>
      <c r="F515" s="23">
        <v>44228</v>
      </c>
      <c r="G515">
        <v>1715072</v>
      </c>
      <c r="H515">
        <v>854773</v>
      </c>
      <c r="I515">
        <v>56405</v>
      </c>
      <c r="J515">
        <v>753</v>
      </c>
      <c r="K515">
        <v>55652</v>
      </c>
      <c r="L515">
        <v>279724</v>
      </c>
    </row>
    <row r="516" spans="1:12" x14ac:dyDescent="0.35">
      <c r="A516" t="s">
        <v>800</v>
      </c>
      <c r="B516" t="s">
        <v>800</v>
      </c>
      <c r="C516" t="s">
        <v>409</v>
      </c>
      <c r="D516" t="s">
        <v>409</v>
      </c>
      <c r="E516">
        <v>281293</v>
      </c>
      <c r="G516">
        <v>263526</v>
      </c>
      <c r="H516">
        <v>229361</v>
      </c>
      <c r="I516">
        <v>0</v>
      </c>
      <c r="J516">
        <v>0</v>
      </c>
      <c r="K516">
        <v>0</v>
      </c>
      <c r="L516">
        <v>137833</v>
      </c>
    </row>
    <row r="517" spans="1:12" x14ac:dyDescent="0.35">
      <c r="A517" t="s">
        <v>800</v>
      </c>
      <c r="B517" t="s">
        <v>800</v>
      </c>
      <c r="C517" t="s">
        <v>191</v>
      </c>
      <c r="D517" t="s">
        <v>191</v>
      </c>
      <c r="E517">
        <v>43354</v>
      </c>
      <c r="G517">
        <v>33137</v>
      </c>
      <c r="H517">
        <v>27820</v>
      </c>
      <c r="I517">
        <v>0</v>
      </c>
      <c r="J517">
        <v>0</v>
      </c>
      <c r="K517">
        <v>0</v>
      </c>
      <c r="L517">
        <v>21243</v>
      </c>
    </row>
    <row r="518" spans="1:12" x14ac:dyDescent="0.35">
      <c r="A518" t="s">
        <v>800</v>
      </c>
      <c r="B518" t="s">
        <v>800</v>
      </c>
      <c r="C518" t="s">
        <v>315</v>
      </c>
      <c r="D518" t="s">
        <v>315</v>
      </c>
      <c r="E518">
        <v>146742</v>
      </c>
      <c r="G518">
        <v>121481</v>
      </c>
      <c r="H518">
        <v>105432</v>
      </c>
      <c r="I518">
        <v>0</v>
      </c>
      <c r="J518">
        <v>0</v>
      </c>
      <c r="K518">
        <v>0</v>
      </c>
      <c r="L518">
        <v>71903</v>
      </c>
    </row>
    <row r="519" spans="1:12" x14ac:dyDescent="0.35">
      <c r="A519" t="s">
        <v>800</v>
      </c>
      <c r="B519" t="s">
        <v>800</v>
      </c>
      <c r="C519" t="s">
        <v>304</v>
      </c>
      <c r="D519" t="s">
        <v>304</v>
      </c>
      <c r="E519">
        <v>136299</v>
      </c>
      <c r="G519">
        <v>103619</v>
      </c>
      <c r="H519">
        <v>88896</v>
      </c>
      <c r="I519">
        <v>0</v>
      </c>
      <c r="J519">
        <v>0</v>
      </c>
      <c r="K519">
        <v>0</v>
      </c>
      <c r="L519">
        <v>66786</v>
      </c>
    </row>
    <row r="520" spans="1:12" x14ac:dyDescent="0.35">
      <c r="A520" t="s">
        <v>801</v>
      </c>
      <c r="B520" t="s">
        <v>801</v>
      </c>
      <c r="C520" t="s">
        <v>184</v>
      </c>
      <c r="D520" t="s">
        <v>184</v>
      </c>
      <c r="E520">
        <v>752481</v>
      </c>
      <c r="F520" s="23">
        <v>44035</v>
      </c>
      <c r="G520">
        <v>475390</v>
      </c>
      <c r="H520">
        <v>157166</v>
      </c>
      <c r="I520">
        <v>16854</v>
      </c>
      <c r="J520">
        <v>261</v>
      </c>
      <c r="K520">
        <v>16548</v>
      </c>
      <c r="L520">
        <v>26712</v>
      </c>
    </row>
    <row r="521" spans="1:12" x14ac:dyDescent="0.35">
      <c r="A521" t="s">
        <v>801</v>
      </c>
      <c r="B521" t="s">
        <v>801</v>
      </c>
      <c r="C521" t="s">
        <v>267</v>
      </c>
      <c r="D521" t="s">
        <v>267</v>
      </c>
      <c r="E521">
        <v>2556244</v>
      </c>
      <c r="F521" s="23">
        <v>44035</v>
      </c>
      <c r="G521">
        <v>1337641</v>
      </c>
      <c r="H521">
        <v>604784</v>
      </c>
      <c r="I521">
        <v>171777</v>
      </c>
      <c r="J521">
        <v>2506</v>
      </c>
      <c r="K521">
        <v>168327</v>
      </c>
      <c r="L521">
        <v>137659</v>
      </c>
    </row>
    <row r="522" spans="1:12" x14ac:dyDescent="0.35">
      <c r="A522" t="s">
        <v>801</v>
      </c>
      <c r="B522" t="s">
        <v>801</v>
      </c>
      <c r="C522" t="s">
        <v>772</v>
      </c>
      <c r="D522" t="s">
        <v>772</v>
      </c>
      <c r="E522">
        <v>7100000</v>
      </c>
      <c r="F522" s="23">
        <v>44228</v>
      </c>
      <c r="G522">
        <v>4532809</v>
      </c>
      <c r="H522">
        <v>2671294</v>
      </c>
      <c r="I522">
        <v>554672</v>
      </c>
      <c r="J522">
        <v>8546</v>
      </c>
      <c r="K522">
        <v>544701</v>
      </c>
      <c r="L522">
        <v>2945113</v>
      </c>
    </row>
    <row r="523" spans="1:12" x14ac:dyDescent="0.35">
      <c r="A523" t="s">
        <v>801</v>
      </c>
      <c r="B523" t="s">
        <v>801</v>
      </c>
      <c r="C523" t="s">
        <v>366</v>
      </c>
      <c r="D523" t="s">
        <v>366</v>
      </c>
      <c r="E523">
        <v>3472578</v>
      </c>
      <c r="F523" s="23">
        <v>44035</v>
      </c>
      <c r="G523">
        <v>2717202</v>
      </c>
      <c r="H523">
        <v>1205484</v>
      </c>
      <c r="I523">
        <v>246780</v>
      </c>
      <c r="J523">
        <v>2416</v>
      </c>
      <c r="K523">
        <v>243070</v>
      </c>
      <c r="L523">
        <v>225497</v>
      </c>
    </row>
    <row r="524" spans="1:12" x14ac:dyDescent="0.35">
      <c r="A524" t="s">
        <v>801</v>
      </c>
      <c r="B524" t="s">
        <v>801</v>
      </c>
      <c r="C524" t="s">
        <v>227</v>
      </c>
      <c r="D524" t="s">
        <v>227</v>
      </c>
      <c r="E524">
        <v>2600880</v>
      </c>
      <c r="F524" s="23">
        <v>44035</v>
      </c>
      <c r="G524">
        <v>1529591</v>
      </c>
      <c r="H524">
        <v>646400</v>
      </c>
      <c r="I524">
        <v>64085</v>
      </c>
      <c r="J524">
        <v>867</v>
      </c>
      <c r="K524">
        <v>62997</v>
      </c>
      <c r="L524">
        <v>68476</v>
      </c>
    </row>
    <row r="525" spans="1:12" x14ac:dyDescent="0.35">
      <c r="A525" t="s">
        <v>801</v>
      </c>
      <c r="B525" t="s">
        <v>801</v>
      </c>
      <c r="C525" t="s">
        <v>437</v>
      </c>
      <c r="D525" t="s">
        <v>437</v>
      </c>
      <c r="E525">
        <v>1502900</v>
      </c>
      <c r="F525" s="23">
        <v>44187</v>
      </c>
      <c r="G525">
        <v>770955</v>
      </c>
      <c r="H525">
        <v>279901</v>
      </c>
      <c r="I525">
        <v>28425</v>
      </c>
      <c r="J525">
        <v>274</v>
      </c>
      <c r="K525">
        <v>27957</v>
      </c>
      <c r="L525">
        <v>178015</v>
      </c>
    </row>
    <row r="526" spans="1:12" x14ac:dyDescent="0.35">
      <c r="A526" t="s">
        <v>801</v>
      </c>
      <c r="B526" t="s">
        <v>801</v>
      </c>
      <c r="C526" t="s">
        <v>213</v>
      </c>
      <c r="D526" t="s">
        <v>213</v>
      </c>
      <c r="E526">
        <v>2161367</v>
      </c>
      <c r="F526" s="23">
        <v>44035</v>
      </c>
      <c r="G526">
        <v>1236504</v>
      </c>
      <c r="H526">
        <v>493453</v>
      </c>
      <c r="I526">
        <v>33099</v>
      </c>
      <c r="J526">
        <v>645</v>
      </c>
      <c r="K526">
        <v>32348</v>
      </c>
      <c r="L526">
        <v>44349</v>
      </c>
    </row>
    <row r="527" spans="1:12" x14ac:dyDescent="0.35">
      <c r="A527" t="s">
        <v>801</v>
      </c>
      <c r="B527" t="s">
        <v>801</v>
      </c>
      <c r="C527" t="s">
        <v>302</v>
      </c>
      <c r="D527" t="s">
        <v>302</v>
      </c>
      <c r="E527">
        <v>2259608</v>
      </c>
      <c r="F527" s="23">
        <v>44035</v>
      </c>
      <c r="G527">
        <v>1370925</v>
      </c>
      <c r="H527">
        <v>552624</v>
      </c>
      <c r="I527">
        <v>104303</v>
      </c>
      <c r="J527">
        <v>686</v>
      </c>
      <c r="K527">
        <v>102836</v>
      </c>
      <c r="L527">
        <v>118391</v>
      </c>
    </row>
    <row r="528" spans="1:12" x14ac:dyDescent="0.35">
      <c r="A528" t="s">
        <v>801</v>
      </c>
      <c r="B528" t="s">
        <v>801</v>
      </c>
      <c r="C528" t="s">
        <v>216</v>
      </c>
      <c r="D528" t="s">
        <v>216</v>
      </c>
      <c r="E528">
        <v>1370281</v>
      </c>
      <c r="F528" s="23">
        <v>44035</v>
      </c>
      <c r="G528">
        <v>696213</v>
      </c>
      <c r="H528">
        <v>299822</v>
      </c>
      <c r="I528">
        <v>31364</v>
      </c>
      <c r="J528">
        <v>210</v>
      </c>
      <c r="K528">
        <v>31056</v>
      </c>
      <c r="L528">
        <v>43996</v>
      </c>
    </row>
    <row r="529" spans="1:12" x14ac:dyDescent="0.35">
      <c r="A529" t="s">
        <v>801</v>
      </c>
      <c r="B529" t="s">
        <v>801</v>
      </c>
      <c r="C529" t="s">
        <v>230</v>
      </c>
      <c r="D529" t="s">
        <v>230</v>
      </c>
      <c r="E529">
        <v>1166401</v>
      </c>
      <c r="F529" s="23">
        <v>44035</v>
      </c>
      <c r="G529">
        <v>663206</v>
      </c>
      <c r="H529">
        <v>250181</v>
      </c>
      <c r="I529">
        <v>74970</v>
      </c>
      <c r="J529">
        <v>1258</v>
      </c>
      <c r="K529">
        <v>73386</v>
      </c>
      <c r="L529">
        <v>74990</v>
      </c>
    </row>
    <row r="530" spans="1:12" x14ac:dyDescent="0.35">
      <c r="A530" t="s">
        <v>801</v>
      </c>
      <c r="B530" t="s">
        <v>801</v>
      </c>
      <c r="C530" t="s">
        <v>327</v>
      </c>
      <c r="D530" t="s">
        <v>327</v>
      </c>
      <c r="E530">
        <v>1863178</v>
      </c>
      <c r="F530" s="23">
        <v>44035</v>
      </c>
      <c r="G530">
        <v>1100888</v>
      </c>
      <c r="H530">
        <v>450620</v>
      </c>
      <c r="I530">
        <v>62362</v>
      </c>
      <c r="J530">
        <v>1048</v>
      </c>
      <c r="K530">
        <v>61112</v>
      </c>
      <c r="L530">
        <v>110781</v>
      </c>
    </row>
    <row r="531" spans="1:12" x14ac:dyDescent="0.35">
      <c r="A531" t="s">
        <v>801</v>
      </c>
      <c r="B531" t="s">
        <v>801</v>
      </c>
      <c r="C531" t="s">
        <v>180</v>
      </c>
      <c r="D531" t="s">
        <v>180</v>
      </c>
      <c r="E531">
        <v>1076588</v>
      </c>
      <c r="F531" s="23">
        <v>44035</v>
      </c>
      <c r="G531">
        <v>626136</v>
      </c>
      <c r="H531">
        <v>289120</v>
      </c>
      <c r="I531">
        <v>24091</v>
      </c>
      <c r="J531">
        <v>356</v>
      </c>
      <c r="K531">
        <v>23523</v>
      </c>
      <c r="L531">
        <v>29235</v>
      </c>
    </row>
    <row r="532" spans="1:12" x14ac:dyDescent="0.35">
      <c r="A532" t="s">
        <v>801</v>
      </c>
      <c r="B532" t="s">
        <v>801</v>
      </c>
      <c r="C532" t="s">
        <v>172</v>
      </c>
      <c r="D532" t="s">
        <v>172</v>
      </c>
      <c r="E532">
        <v>1883731</v>
      </c>
      <c r="F532" s="23">
        <v>44035</v>
      </c>
      <c r="G532">
        <v>1040491</v>
      </c>
      <c r="H532">
        <v>407695</v>
      </c>
      <c r="I532">
        <v>43570</v>
      </c>
      <c r="J532">
        <v>348</v>
      </c>
      <c r="K532">
        <v>43036</v>
      </c>
      <c r="L532">
        <v>36069</v>
      </c>
    </row>
    <row r="533" spans="1:12" x14ac:dyDescent="0.35">
      <c r="A533" t="s">
        <v>801</v>
      </c>
      <c r="B533" t="s">
        <v>801</v>
      </c>
      <c r="C533" t="s">
        <v>359</v>
      </c>
      <c r="D533" t="s">
        <v>359</v>
      </c>
      <c r="E533">
        <v>3991038</v>
      </c>
      <c r="F533" s="23">
        <v>44035</v>
      </c>
      <c r="G533">
        <v>1500331</v>
      </c>
      <c r="H533">
        <v>583138</v>
      </c>
      <c r="I533">
        <v>75215</v>
      </c>
      <c r="J533">
        <v>1172</v>
      </c>
      <c r="K533">
        <v>73853</v>
      </c>
      <c r="L533">
        <v>134886</v>
      </c>
    </row>
    <row r="534" spans="1:12" x14ac:dyDescent="0.35">
      <c r="A534" t="s">
        <v>801</v>
      </c>
      <c r="B534" t="s">
        <v>801</v>
      </c>
      <c r="C534" t="s">
        <v>620</v>
      </c>
      <c r="D534" t="s">
        <v>620</v>
      </c>
      <c r="E534">
        <v>901000</v>
      </c>
      <c r="G534">
        <v>0</v>
      </c>
      <c r="H534">
        <v>0</v>
      </c>
      <c r="I534">
        <v>23280</v>
      </c>
      <c r="J534">
        <v>316</v>
      </c>
      <c r="K534">
        <v>22878</v>
      </c>
      <c r="L534">
        <v>453130</v>
      </c>
    </row>
    <row r="535" spans="1:12" x14ac:dyDescent="0.35">
      <c r="A535" t="s">
        <v>801</v>
      </c>
      <c r="B535" t="s">
        <v>801</v>
      </c>
      <c r="C535" t="s">
        <v>189</v>
      </c>
      <c r="D535" t="s">
        <v>189</v>
      </c>
      <c r="E535">
        <v>1614069</v>
      </c>
      <c r="F535" s="23">
        <v>44035</v>
      </c>
      <c r="G535">
        <v>813495</v>
      </c>
      <c r="H535">
        <v>289588</v>
      </c>
      <c r="I535">
        <v>21074</v>
      </c>
      <c r="J535">
        <v>346</v>
      </c>
      <c r="K535">
        <v>20561</v>
      </c>
      <c r="L535">
        <v>31521</v>
      </c>
    </row>
    <row r="536" spans="1:12" x14ac:dyDescent="0.35">
      <c r="A536" t="s">
        <v>801</v>
      </c>
      <c r="B536" t="s">
        <v>801</v>
      </c>
      <c r="C536" t="s">
        <v>205</v>
      </c>
      <c r="D536" t="s">
        <v>205</v>
      </c>
      <c r="E536">
        <v>1721179</v>
      </c>
      <c r="F536" s="23">
        <v>44035</v>
      </c>
      <c r="G536">
        <v>987830</v>
      </c>
      <c r="H536">
        <v>397079</v>
      </c>
      <c r="I536">
        <v>52245</v>
      </c>
      <c r="J536">
        <v>498</v>
      </c>
      <c r="K536">
        <v>51253</v>
      </c>
      <c r="L536">
        <v>50880</v>
      </c>
    </row>
    <row r="537" spans="1:12" x14ac:dyDescent="0.35">
      <c r="A537" t="s">
        <v>801</v>
      </c>
      <c r="B537" t="s">
        <v>801</v>
      </c>
      <c r="C537" t="s">
        <v>250</v>
      </c>
      <c r="D537" t="s">
        <v>250</v>
      </c>
      <c r="E537">
        <v>735071</v>
      </c>
      <c r="F537" s="23">
        <v>44035</v>
      </c>
      <c r="G537">
        <v>501986</v>
      </c>
      <c r="H537">
        <v>343811</v>
      </c>
      <c r="I537">
        <v>33566</v>
      </c>
      <c r="J537">
        <v>212</v>
      </c>
      <c r="K537">
        <v>33164</v>
      </c>
      <c r="L537">
        <v>62622</v>
      </c>
    </row>
    <row r="538" spans="1:12" x14ac:dyDescent="0.35">
      <c r="A538" t="s">
        <v>801</v>
      </c>
      <c r="B538" t="s">
        <v>801</v>
      </c>
      <c r="C538" t="s">
        <v>143</v>
      </c>
      <c r="D538" t="s">
        <v>143</v>
      </c>
      <c r="E538">
        <v>564511</v>
      </c>
      <c r="F538" s="23">
        <v>44035</v>
      </c>
      <c r="G538">
        <v>326872</v>
      </c>
      <c r="H538">
        <v>136491</v>
      </c>
      <c r="I538">
        <v>12067</v>
      </c>
      <c r="J538">
        <v>243</v>
      </c>
      <c r="K538">
        <v>11790</v>
      </c>
      <c r="L538">
        <v>14014</v>
      </c>
    </row>
    <row r="539" spans="1:12" x14ac:dyDescent="0.35">
      <c r="A539" t="s">
        <v>801</v>
      </c>
      <c r="B539" t="s">
        <v>801</v>
      </c>
      <c r="C539" t="s">
        <v>188</v>
      </c>
      <c r="D539" t="s">
        <v>188</v>
      </c>
      <c r="E539">
        <v>1918725</v>
      </c>
      <c r="F539" s="23">
        <v>44035</v>
      </c>
      <c r="G539">
        <v>827320</v>
      </c>
      <c r="H539">
        <v>314780</v>
      </c>
      <c r="I539">
        <v>30183</v>
      </c>
      <c r="J539">
        <v>416</v>
      </c>
      <c r="K539">
        <v>29627</v>
      </c>
      <c r="L539">
        <v>35926</v>
      </c>
    </row>
    <row r="540" spans="1:12" x14ac:dyDescent="0.35">
      <c r="A540" t="s">
        <v>801</v>
      </c>
      <c r="B540" t="s">
        <v>801</v>
      </c>
      <c r="C540" t="s">
        <v>199</v>
      </c>
      <c r="D540" t="s">
        <v>199</v>
      </c>
      <c r="E540">
        <v>1337560</v>
      </c>
      <c r="F540" s="23">
        <v>44035</v>
      </c>
      <c r="G540">
        <v>660673</v>
      </c>
      <c r="H540">
        <v>280037</v>
      </c>
      <c r="I540">
        <v>20564</v>
      </c>
      <c r="J540">
        <v>357</v>
      </c>
      <c r="K540">
        <v>20158</v>
      </c>
      <c r="L540">
        <v>33671</v>
      </c>
    </row>
    <row r="541" spans="1:12" x14ac:dyDescent="0.35">
      <c r="A541" t="s">
        <v>801</v>
      </c>
      <c r="B541" t="s">
        <v>801</v>
      </c>
      <c r="C541" t="s">
        <v>187</v>
      </c>
      <c r="D541" t="s">
        <v>187</v>
      </c>
      <c r="E541">
        <v>1210277</v>
      </c>
      <c r="F541" s="23">
        <v>44035</v>
      </c>
      <c r="G541">
        <v>557267</v>
      </c>
      <c r="H541">
        <v>174051</v>
      </c>
      <c r="I541">
        <v>43436</v>
      </c>
      <c r="J541">
        <v>775</v>
      </c>
      <c r="K541">
        <v>42557</v>
      </c>
      <c r="L541">
        <v>41836</v>
      </c>
    </row>
    <row r="542" spans="1:12" x14ac:dyDescent="0.35">
      <c r="A542" t="s">
        <v>801</v>
      </c>
      <c r="B542" t="s">
        <v>801</v>
      </c>
      <c r="C542" t="s">
        <v>328</v>
      </c>
      <c r="D542" t="s">
        <v>328</v>
      </c>
      <c r="E542">
        <v>3480008</v>
      </c>
      <c r="F542" s="23">
        <v>44035</v>
      </c>
      <c r="G542">
        <v>1925084</v>
      </c>
      <c r="H542">
        <v>791376</v>
      </c>
      <c r="I542">
        <v>99893</v>
      </c>
      <c r="J542">
        <v>1685</v>
      </c>
      <c r="K542">
        <v>97619</v>
      </c>
      <c r="L542">
        <v>129606</v>
      </c>
    </row>
    <row r="543" spans="1:12" x14ac:dyDescent="0.35">
      <c r="A543" t="s">
        <v>801</v>
      </c>
      <c r="B543" t="s">
        <v>801</v>
      </c>
      <c r="C543" t="s">
        <v>207</v>
      </c>
      <c r="D543" t="s">
        <v>207</v>
      </c>
      <c r="E543">
        <v>1341250</v>
      </c>
      <c r="F543" s="23">
        <v>44035</v>
      </c>
      <c r="G543">
        <v>726010</v>
      </c>
      <c r="H543">
        <v>287468</v>
      </c>
      <c r="I543">
        <v>20195</v>
      </c>
      <c r="J543">
        <v>206</v>
      </c>
      <c r="K543">
        <v>19854</v>
      </c>
      <c r="L543">
        <v>35921</v>
      </c>
    </row>
    <row r="544" spans="1:12" x14ac:dyDescent="0.35">
      <c r="A544" t="s">
        <v>801</v>
      </c>
      <c r="B544" t="s">
        <v>801</v>
      </c>
      <c r="C544" t="s">
        <v>209</v>
      </c>
      <c r="D544" t="s">
        <v>209</v>
      </c>
      <c r="E544">
        <v>1407627</v>
      </c>
      <c r="F544" s="23">
        <v>44035</v>
      </c>
      <c r="G544">
        <v>736882</v>
      </c>
      <c r="H544">
        <v>233177</v>
      </c>
      <c r="I544">
        <v>27357</v>
      </c>
      <c r="J544">
        <v>484</v>
      </c>
      <c r="K544">
        <v>26834</v>
      </c>
      <c r="L544">
        <v>40016</v>
      </c>
    </row>
    <row r="545" spans="1:12" x14ac:dyDescent="0.35">
      <c r="A545" t="s">
        <v>801</v>
      </c>
      <c r="B545" t="s">
        <v>801</v>
      </c>
      <c r="C545" t="s">
        <v>306</v>
      </c>
      <c r="D545" t="s">
        <v>306</v>
      </c>
      <c r="E545">
        <v>2402781</v>
      </c>
      <c r="F545" s="23">
        <v>44035</v>
      </c>
      <c r="G545">
        <v>1224986</v>
      </c>
      <c r="H545">
        <v>486660</v>
      </c>
      <c r="I545">
        <v>75352</v>
      </c>
      <c r="J545">
        <v>972</v>
      </c>
      <c r="K545">
        <v>73874</v>
      </c>
      <c r="L545">
        <v>105121</v>
      </c>
    </row>
    <row r="546" spans="1:12" x14ac:dyDescent="0.35">
      <c r="A546" t="s">
        <v>801</v>
      </c>
      <c r="B546" t="s">
        <v>801</v>
      </c>
      <c r="C546" t="s">
        <v>251</v>
      </c>
      <c r="D546" t="s">
        <v>251</v>
      </c>
      <c r="E546">
        <v>1243684</v>
      </c>
      <c r="F546" s="23">
        <v>44035</v>
      </c>
      <c r="G546">
        <v>660187</v>
      </c>
      <c r="H546">
        <v>304832</v>
      </c>
      <c r="I546">
        <v>43571</v>
      </c>
      <c r="J546">
        <v>521</v>
      </c>
      <c r="K546">
        <v>43018</v>
      </c>
      <c r="L546">
        <v>67624</v>
      </c>
    </row>
    <row r="547" spans="1:12" x14ac:dyDescent="0.35">
      <c r="A547" t="s">
        <v>801</v>
      </c>
      <c r="B547" t="s">
        <v>801</v>
      </c>
      <c r="C547" t="s">
        <v>308</v>
      </c>
      <c r="D547" t="s">
        <v>308</v>
      </c>
      <c r="E547">
        <v>3725697</v>
      </c>
      <c r="F547" s="23">
        <v>44035</v>
      </c>
      <c r="G547">
        <v>1425728</v>
      </c>
      <c r="H547">
        <v>563426</v>
      </c>
      <c r="I547">
        <v>119370</v>
      </c>
      <c r="J547">
        <v>1842</v>
      </c>
      <c r="K547">
        <v>117138</v>
      </c>
      <c r="L547">
        <v>127633</v>
      </c>
    </row>
    <row r="548" spans="1:12" x14ac:dyDescent="0.35">
      <c r="A548" t="s">
        <v>801</v>
      </c>
      <c r="B548" t="s">
        <v>801</v>
      </c>
      <c r="C548" t="s">
        <v>305</v>
      </c>
      <c r="D548" t="s">
        <v>305</v>
      </c>
      <c r="E548">
        <v>1268094</v>
      </c>
      <c r="F548" s="23">
        <v>44035</v>
      </c>
      <c r="G548">
        <v>630274</v>
      </c>
      <c r="H548">
        <v>246969</v>
      </c>
      <c r="I548">
        <v>41461</v>
      </c>
      <c r="J548">
        <v>442</v>
      </c>
      <c r="K548">
        <v>40760</v>
      </c>
      <c r="L548">
        <v>88175</v>
      </c>
    </row>
    <row r="549" spans="1:12" x14ac:dyDescent="0.35">
      <c r="A549" t="s">
        <v>801</v>
      </c>
      <c r="B549" t="s">
        <v>801</v>
      </c>
      <c r="C549" t="s">
        <v>262</v>
      </c>
      <c r="D549" t="s">
        <v>262</v>
      </c>
      <c r="E549">
        <v>1738376</v>
      </c>
      <c r="F549" s="23">
        <v>44035</v>
      </c>
      <c r="G549">
        <v>984706</v>
      </c>
      <c r="H549">
        <v>328797</v>
      </c>
      <c r="I549">
        <v>56304</v>
      </c>
      <c r="J549">
        <v>409</v>
      </c>
      <c r="K549">
        <v>55757</v>
      </c>
      <c r="L549">
        <v>77440</v>
      </c>
    </row>
    <row r="550" spans="1:12" x14ac:dyDescent="0.35">
      <c r="A550" t="s">
        <v>801</v>
      </c>
      <c r="B550" t="s">
        <v>801</v>
      </c>
      <c r="C550" t="s">
        <v>351</v>
      </c>
      <c r="D550" t="s">
        <v>351</v>
      </c>
      <c r="E550">
        <v>2713858</v>
      </c>
      <c r="F550" s="23">
        <v>44050</v>
      </c>
      <c r="G550">
        <v>1468456</v>
      </c>
      <c r="H550">
        <v>636356</v>
      </c>
      <c r="I550">
        <v>77534</v>
      </c>
      <c r="J550">
        <v>1059</v>
      </c>
      <c r="K550">
        <v>76038</v>
      </c>
      <c r="L550">
        <v>131353</v>
      </c>
    </row>
    <row r="551" spans="1:12" x14ac:dyDescent="0.35">
      <c r="A551" t="s">
        <v>801</v>
      </c>
      <c r="B551" t="s">
        <v>801</v>
      </c>
      <c r="C551" t="s">
        <v>279</v>
      </c>
      <c r="D551" t="s">
        <v>279</v>
      </c>
      <c r="E551">
        <v>1665253</v>
      </c>
      <c r="F551" s="23">
        <v>44035</v>
      </c>
      <c r="G551">
        <v>815687</v>
      </c>
      <c r="H551">
        <v>275985</v>
      </c>
      <c r="I551">
        <v>49374</v>
      </c>
      <c r="J551">
        <v>432</v>
      </c>
      <c r="K551">
        <v>48812</v>
      </c>
      <c r="L551">
        <v>78895</v>
      </c>
    </row>
    <row r="552" spans="1:12" x14ac:dyDescent="0.35">
      <c r="A552" t="s">
        <v>801</v>
      </c>
      <c r="B552" t="s">
        <v>801</v>
      </c>
      <c r="C552" t="s">
        <v>202</v>
      </c>
      <c r="D552" t="s">
        <v>202</v>
      </c>
      <c r="E552">
        <v>1111812</v>
      </c>
      <c r="F552" s="23">
        <v>44035</v>
      </c>
      <c r="G552">
        <v>541496</v>
      </c>
      <c r="H552">
        <v>205219</v>
      </c>
      <c r="I552">
        <v>29301</v>
      </c>
      <c r="J552">
        <v>625</v>
      </c>
      <c r="K552">
        <v>28600</v>
      </c>
      <c r="L552">
        <v>38648</v>
      </c>
    </row>
    <row r="553" spans="1:12" x14ac:dyDescent="0.35">
      <c r="A553" t="s">
        <v>801</v>
      </c>
      <c r="B553" t="s">
        <v>801</v>
      </c>
      <c r="C553" t="s">
        <v>226</v>
      </c>
      <c r="D553" t="s">
        <v>226</v>
      </c>
      <c r="E553">
        <v>2471222</v>
      </c>
      <c r="F553" s="23">
        <v>44035</v>
      </c>
      <c r="G553">
        <v>1671392</v>
      </c>
      <c r="H553">
        <v>611015</v>
      </c>
      <c r="I553">
        <v>95405</v>
      </c>
      <c r="J553">
        <v>979</v>
      </c>
      <c r="K553">
        <v>93683</v>
      </c>
      <c r="L553">
        <v>84003</v>
      </c>
    </row>
    <row r="554" spans="1:12" x14ac:dyDescent="0.35">
      <c r="A554" t="s">
        <v>801</v>
      </c>
      <c r="B554" t="s">
        <v>801</v>
      </c>
      <c r="C554" t="s">
        <v>323</v>
      </c>
      <c r="D554" t="s">
        <v>323</v>
      </c>
      <c r="E554">
        <v>2468965</v>
      </c>
      <c r="F554" s="23">
        <v>44035</v>
      </c>
      <c r="G554">
        <v>1270049</v>
      </c>
      <c r="H554">
        <v>533376</v>
      </c>
      <c r="I554">
        <v>54968</v>
      </c>
      <c r="J554">
        <v>667</v>
      </c>
      <c r="K554">
        <v>54122</v>
      </c>
      <c r="L554">
        <v>103654</v>
      </c>
    </row>
    <row r="555" spans="1:12" x14ac:dyDescent="0.35">
      <c r="A555" t="s">
        <v>801</v>
      </c>
      <c r="B555" t="s">
        <v>801</v>
      </c>
      <c r="C555" t="s">
        <v>259</v>
      </c>
      <c r="D555" t="s">
        <v>259</v>
      </c>
      <c r="E555">
        <v>1614242</v>
      </c>
      <c r="F555" s="23">
        <v>44035</v>
      </c>
      <c r="G555">
        <v>763735</v>
      </c>
      <c r="H555">
        <v>336366</v>
      </c>
      <c r="I555">
        <v>49864</v>
      </c>
      <c r="J555">
        <v>1131</v>
      </c>
      <c r="K555">
        <v>48564</v>
      </c>
      <c r="L555">
        <v>72868</v>
      </c>
    </row>
    <row r="556" spans="1:12" x14ac:dyDescent="0.35">
      <c r="A556" t="s">
        <v>801</v>
      </c>
      <c r="B556" t="s">
        <v>801</v>
      </c>
      <c r="C556" t="s">
        <v>268</v>
      </c>
      <c r="D556" t="s">
        <v>268</v>
      </c>
      <c r="E556">
        <v>2093003</v>
      </c>
      <c r="F556" s="23">
        <v>44035</v>
      </c>
      <c r="G556">
        <v>1085842</v>
      </c>
      <c r="H556">
        <v>444502</v>
      </c>
      <c r="I556">
        <v>45857</v>
      </c>
      <c r="J556">
        <v>356</v>
      </c>
      <c r="K556">
        <v>45382</v>
      </c>
      <c r="L556">
        <v>74992</v>
      </c>
    </row>
    <row r="557" spans="1:12" x14ac:dyDescent="0.35">
      <c r="A557" t="s">
        <v>801</v>
      </c>
      <c r="B557" t="s">
        <v>801</v>
      </c>
      <c r="C557" t="s">
        <v>217</v>
      </c>
      <c r="D557" t="s">
        <v>217</v>
      </c>
      <c r="E557">
        <v>1943309</v>
      </c>
      <c r="F557" s="23">
        <v>44035</v>
      </c>
      <c r="G557">
        <v>1072788</v>
      </c>
      <c r="H557">
        <v>505098</v>
      </c>
      <c r="I557">
        <v>46294</v>
      </c>
      <c r="J557">
        <v>548</v>
      </c>
      <c r="K557">
        <v>45687</v>
      </c>
      <c r="L557">
        <v>51767</v>
      </c>
    </row>
    <row r="558" spans="1:12" x14ac:dyDescent="0.35">
      <c r="A558" t="s">
        <v>809</v>
      </c>
      <c r="B558" t="s">
        <v>809</v>
      </c>
      <c r="C558" t="s">
        <v>578</v>
      </c>
      <c r="D558" t="s">
        <v>578</v>
      </c>
      <c r="E558">
        <v>708952</v>
      </c>
      <c r="G558">
        <v>376263</v>
      </c>
      <c r="H558">
        <v>89337</v>
      </c>
      <c r="I558">
        <v>0</v>
      </c>
      <c r="J558">
        <v>0</v>
      </c>
      <c r="K558">
        <v>0</v>
      </c>
      <c r="L558">
        <v>347386</v>
      </c>
    </row>
    <row r="559" spans="1:12" x14ac:dyDescent="0.35">
      <c r="A559" t="s">
        <v>809</v>
      </c>
      <c r="B559" t="s">
        <v>809</v>
      </c>
      <c r="C559" t="s">
        <v>684</v>
      </c>
      <c r="D559" t="s">
        <v>684</v>
      </c>
      <c r="E559">
        <v>1304811</v>
      </c>
      <c r="G559">
        <v>599183</v>
      </c>
      <c r="H559">
        <v>204318</v>
      </c>
      <c r="I559">
        <v>0</v>
      </c>
      <c r="J559">
        <v>0</v>
      </c>
      <c r="K559">
        <v>0</v>
      </c>
      <c r="L559">
        <v>639357</v>
      </c>
    </row>
    <row r="560" spans="1:12" x14ac:dyDescent="0.35">
      <c r="A560" t="s">
        <v>809</v>
      </c>
      <c r="B560" t="s">
        <v>809</v>
      </c>
      <c r="C560" t="s">
        <v>758</v>
      </c>
      <c r="D560" t="s">
        <v>758</v>
      </c>
      <c r="E560">
        <v>3441992</v>
      </c>
      <c r="G560">
        <v>3150245</v>
      </c>
      <c r="H560">
        <v>1893217</v>
      </c>
      <c r="I560">
        <v>0</v>
      </c>
      <c r="J560">
        <v>0</v>
      </c>
      <c r="K560">
        <v>0</v>
      </c>
      <c r="L560">
        <v>1686576</v>
      </c>
    </row>
    <row r="561" spans="1:12" x14ac:dyDescent="0.35">
      <c r="A561" t="s">
        <v>809</v>
      </c>
      <c r="B561" t="s">
        <v>809</v>
      </c>
      <c r="C561" t="s">
        <v>640</v>
      </c>
      <c r="D561" t="s">
        <v>640</v>
      </c>
      <c r="E561">
        <v>983414</v>
      </c>
      <c r="G561">
        <v>580926</v>
      </c>
      <c r="H561">
        <v>190526</v>
      </c>
      <c r="I561">
        <v>0</v>
      </c>
      <c r="J561">
        <v>0</v>
      </c>
      <c r="K561">
        <v>0</v>
      </c>
      <c r="L561">
        <v>481872</v>
      </c>
    </row>
    <row r="562" spans="1:12" x14ac:dyDescent="0.35">
      <c r="A562" t="s">
        <v>809</v>
      </c>
      <c r="B562" t="s">
        <v>809</v>
      </c>
      <c r="C562" t="s">
        <v>528</v>
      </c>
      <c r="D562" t="s">
        <v>528</v>
      </c>
      <c r="E562">
        <v>582457</v>
      </c>
      <c r="G562">
        <v>327527</v>
      </c>
      <c r="H562">
        <v>128207</v>
      </c>
      <c r="I562">
        <v>0</v>
      </c>
      <c r="J562">
        <v>0</v>
      </c>
      <c r="K562">
        <v>0</v>
      </c>
      <c r="L562">
        <v>285403</v>
      </c>
    </row>
    <row r="563" spans="1:12" x14ac:dyDescent="0.35">
      <c r="A563" t="s">
        <v>809</v>
      </c>
      <c r="B563" t="s">
        <v>809</v>
      </c>
      <c r="C563" t="s">
        <v>580</v>
      </c>
      <c r="D563" t="s">
        <v>580</v>
      </c>
      <c r="E563">
        <v>712257</v>
      </c>
      <c r="G563">
        <v>262313</v>
      </c>
      <c r="H563">
        <v>127108</v>
      </c>
      <c r="I563">
        <v>0</v>
      </c>
      <c r="J563">
        <v>0</v>
      </c>
      <c r="K563">
        <v>0</v>
      </c>
      <c r="L563">
        <v>349005</v>
      </c>
    </row>
    <row r="564" spans="1:12" x14ac:dyDescent="0.35">
      <c r="A564" t="s">
        <v>809</v>
      </c>
      <c r="B564" t="s">
        <v>809</v>
      </c>
      <c r="C564" t="s">
        <v>570</v>
      </c>
      <c r="D564" t="s">
        <v>570</v>
      </c>
      <c r="E564">
        <v>664971</v>
      </c>
      <c r="G564">
        <v>306919</v>
      </c>
      <c r="H564">
        <v>59886</v>
      </c>
      <c r="I564">
        <v>0</v>
      </c>
      <c r="J564">
        <v>0</v>
      </c>
      <c r="K564">
        <v>0</v>
      </c>
      <c r="L564">
        <v>325835</v>
      </c>
    </row>
    <row r="565" spans="1:12" x14ac:dyDescent="0.35">
      <c r="A565" t="s">
        <v>809</v>
      </c>
      <c r="B565" t="s">
        <v>809</v>
      </c>
      <c r="C565" t="s">
        <v>638</v>
      </c>
      <c r="D565" t="s">
        <v>638</v>
      </c>
      <c r="E565">
        <v>972625</v>
      </c>
      <c r="G565">
        <v>557684</v>
      </c>
      <c r="H565">
        <v>183176</v>
      </c>
      <c r="I565">
        <v>0</v>
      </c>
      <c r="J565">
        <v>0</v>
      </c>
      <c r="K565">
        <v>0</v>
      </c>
      <c r="L565">
        <v>476586</v>
      </c>
    </row>
    <row r="566" spans="1:12" x14ac:dyDescent="0.35">
      <c r="A566" t="s">
        <v>809</v>
      </c>
      <c r="B566" t="s">
        <v>809</v>
      </c>
      <c r="C566" t="s">
        <v>648</v>
      </c>
      <c r="D566" t="s">
        <v>648</v>
      </c>
      <c r="E566">
        <v>1016063</v>
      </c>
      <c r="G566">
        <v>657167</v>
      </c>
      <c r="H566">
        <v>384862</v>
      </c>
      <c r="I566">
        <v>0</v>
      </c>
      <c r="J566">
        <v>0</v>
      </c>
      <c r="K566">
        <v>0</v>
      </c>
      <c r="L566">
        <v>497870</v>
      </c>
    </row>
    <row r="567" spans="1:12" x14ac:dyDescent="0.35">
      <c r="A567" t="s">
        <v>809</v>
      </c>
      <c r="B567" t="s">
        <v>809</v>
      </c>
      <c r="C567" t="s">
        <v>694</v>
      </c>
      <c r="D567" t="s">
        <v>694</v>
      </c>
      <c r="E567">
        <v>1401639</v>
      </c>
      <c r="G567">
        <v>856707</v>
      </c>
      <c r="H567">
        <v>333812</v>
      </c>
      <c r="I567">
        <v>0</v>
      </c>
      <c r="J567">
        <v>0</v>
      </c>
      <c r="K567">
        <v>0</v>
      </c>
      <c r="L567">
        <v>686803</v>
      </c>
    </row>
    <row r="568" spans="1:12" x14ac:dyDescent="0.35">
      <c r="A568" t="s">
        <v>809</v>
      </c>
      <c r="B568" t="s">
        <v>809</v>
      </c>
      <c r="C568" t="s">
        <v>504</v>
      </c>
      <c r="D568" t="s">
        <v>504</v>
      </c>
      <c r="E568">
        <v>515835</v>
      </c>
      <c r="G568">
        <v>275644</v>
      </c>
      <c r="H568">
        <v>51593</v>
      </c>
      <c r="I568">
        <v>0</v>
      </c>
      <c r="J568">
        <v>0</v>
      </c>
      <c r="K568">
        <v>0</v>
      </c>
      <c r="L568">
        <v>252759</v>
      </c>
    </row>
    <row r="569" spans="1:12" x14ac:dyDescent="0.35">
      <c r="A569" t="s">
        <v>809</v>
      </c>
      <c r="B569" t="s">
        <v>809</v>
      </c>
      <c r="C569" t="s">
        <v>686</v>
      </c>
      <c r="D569" t="s">
        <v>686</v>
      </c>
      <c r="E569">
        <v>1318110</v>
      </c>
      <c r="G569">
        <v>468199</v>
      </c>
      <c r="H569">
        <v>172007</v>
      </c>
      <c r="I569">
        <v>0</v>
      </c>
      <c r="J569">
        <v>0</v>
      </c>
      <c r="K569">
        <v>0</v>
      </c>
      <c r="L569">
        <v>645873</v>
      </c>
    </row>
    <row r="570" spans="1:12" x14ac:dyDescent="0.35">
      <c r="A570" t="s">
        <v>809</v>
      </c>
      <c r="B570" t="s">
        <v>809</v>
      </c>
      <c r="C570" t="s">
        <v>603</v>
      </c>
      <c r="D570" t="s">
        <v>603</v>
      </c>
      <c r="E570">
        <v>807037</v>
      </c>
      <c r="G570">
        <v>480069</v>
      </c>
      <c r="H570">
        <v>170258</v>
      </c>
      <c r="I570">
        <v>0</v>
      </c>
      <c r="J570">
        <v>0</v>
      </c>
      <c r="K570">
        <v>0</v>
      </c>
      <c r="L570">
        <v>395448</v>
      </c>
    </row>
    <row r="571" spans="1:12" x14ac:dyDescent="0.35">
      <c r="A571" t="s">
        <v>809</v>
      </c>
      <c r="B571" t="s">
        <v>809</v>
      </c>
      <c r="C571" t="s">
        <v>594</v>
      </c>
      <c r="D571" t="s">
        <v>594</v>
      </c>
      <c r="E571">
        <v>767428</v>
      </c>
      <c r="G571">
        <v>458648</v>
      </c>
      <c r="H571">
        <v>140778</v>
      </c>
      <c r="I571">
        <v>0</v>
      </c>
      <c r="J571">
        <v>0</v>
      </c>
      <c r="K571">
        <v>0</v>
      </c>
      <c r="L571">
        <v>376039</v>
      </c>
    </row>
    <row r="572" spans="1:12" x14ac:dyDescent="0.35">
      <c r="A572" t="s">
        <v>809</v>
      </c>
      <c r="B572" t="s">
        <v>809</v>
      </c>
      <c r="C572" t="s">
        <v>745</v>
      </c>
      <c r="D572" t="s">
        <v>745</v>
      </c>
      <c r="E572">
        <v>2542203</v>
      </c>
      <c r="G572">
        <v>2149958</v>
      </c>
      <c r="H572">
        <v>1317832</v>
      </c>
      <c r="I572">
        <v>0</v>
      </c>
      <c r="J572">
        <v>0</v>
      </c>
      <c r="K572">
        <v>0</v>
      </c>
      <c r="L572">
        <v>1245679</v>
      </c>
    </row>
    <row r="573" spans="1:12" x14ac:dyDescent="0.35">
      <c r="A573" t="s">
        <v>809</v>
      </c>
      <c r="B573" t="s">
        <v>809</v>
      </c>
      <c r="C573" t="s">
        <v>419</v>
      </c>
      <c r="D573" t="s">
        <v>419</v>
      </c>
      <c r="E573">
        <v>294671</v>
      </c>
      <c r="G573">
        <v>186104</v>
      </c>
      <c r="H573">
        <v>76648</v>
      </c>
      <c r="I573">
        <v>0</v>
      </c>
      <c r="J573">
        <v>0</v>
      </c>
      <c r="K573">
        <v>0</v>
      </c>
      <c r="L573">
        <v>144388</v>
      </c>
    </row>
    <row r="574" spans="1:12" x14ac:dyDescent="0.35">
      <c r="A574" t="s">
        <v>809</v>
      </c>
      <c r="B574" t="s">
        <v>809</v>
      </c>
      <c r="C574" t="s">
        <v>619</v>
      </c>
      <c r="D574" t="s">
        <v>619</v>
      </c>
      <c r="E574">
        <v>893308</v>
      </c>
      <c r="G574">
        <v>464888</v>
      </c>
      <c r="H574">
        <v>106589</v>
      </c>
      <c r="I574">
        <v>0</v>
      </c>
      <c r="J574">
        <v>0</v>
      </c>
      <c r="K574">
        <v>0</v>
      </c>
      <c r="L574">
        <v>437720</v>
      </c>
    </row>
    <row r="575" spans="1:12" x14ac:dyDescent="0.35">
      <c r="A575" t="s">
        <v>809</v>
      </c>
      <c r="B575" t="s">
        <v>809</v>
      </c>
      <c r="C575" t="s">
        <v>720</v>
      </c>
      <c r="D575" t="s">
        <v>720</v>
      </c>
      <c r="E575">
        <v>1631399</v>
      </c>
      <c r="G575">
        <v>891308</v>
      </c>
      <c r="H575">
        <v>254218</v>
      </c>
      <c r="I575">
        <v>0</v>
      </c>
      <c r="J575">
        <v>0</v>
      </c>
      <c r="K575">
        <v>0</v>
      </c>
      <c r="L575">
        <v>799385</v>
      </c>
    </row>
    <row r="576" spans="1:12" x14ac:dyDescent="0.35">
      <c r="A576" t="s">
        <v>809</v>
      </c>
      <c r="B576" t="s">
        <v>809</v>
      </c>
      <c r="C576" t="s">
        <v>525</v>
      </c>
      <c r="D576" t="s">
        <v>525</v>
      </c>
      <c r="E576">
        <v>566874</v>
      </c>
      <c r="G576">
        <v>288388</v>
      </c>
      <c r="H576">
        <v>50219</v>
      </c>
      <c r="I576">
        <v>0</v>
      </c>
      <c r="J576">
        <v>0</v>
      </c>
      <c r="K576">
        <v>0</v>
      </c>
      <c r="L576">
        <v>277768</v>
      </c>
    </row>
    <row r="577" spans="1:12" x14ac:dyDescent="0.35">
      <c r="A577" t="s">
        <v>809</v>
      </c>
      <c r="B577" t="s">
        <v>809</v>
      </c>
      <c r="C577" t="s">
        <v>579</v>
      </c>
      <c r="D577" t="s">
        <v>579</v>
      </c>
      <c r="E577">
        <v>709415</v>
      </c>
      <c r="G577">
        <v>378315</v>
      </c>
      <c r="H577">
        <v>130107</v>
      </c>
      <c r="I577">
        <v>0</v>
      </c>
      <c r="J577">
        <v>0</v>
      </c>
      <c r="K577">
        <v>0</v>
      </c>
      <c r="L577">
        <v>347613</v>
      </c>
    </row>
    <row r="578" spans="1:12" x14ac:dyDescent="0.35">
      <c r="A578" t="s">
        <v>809</v>
      </c>
      <c r="B578" t="s">
        <v>809</v>
      </c>
      <c r="C578" t="s">
        <v>710</v>
      </c>
      <c r="D578" t="s">
        <v>710</v>
      </c>
      <c r="E578">
        <v>1534428</v>
      </c>
      <c r="G578">
        <v>858574</v>
      </c>
      <c r="H578">
        <v>250862</v>
      </c>
      <c r="I578">
        <v>0</v>
      </c>
      <c r="J578">
        <v>0</v>
      </c>
      <c r="K578">
        <v>0</v>
      </c>
      <c r="L578">
        <v>751869</v>
      </c>
    </row>
    <row r="579" spans="1:12" x14ac:dyDescent="0.35">
      <c r="A579" t="s">
        <v>809</v>
      </c>
      <c r="B579" t="s">
        <v>809</v>
      </c>
      <c r="C579" t="s">
        <v>600</v>
      </c>
      <c r="D579" t="s">
        <v>600</v>
      </c>
      <c r="E579">
        <v>795332</v>
      </c>
      <c r="G579">
        <v>463510</v>
      </c>
      <c r="H579">
        <v>201940</v>
      </c>
      <c r="I579">
        <v>0</v>
      </c>
      <c r="J579">
        <v>0</v>
      </c>
      <c r="K579">
        <v>0</v>
      </c>
      <c r="L579">
        <v>389712</v>
      </c>
    </row>
    <row r="580" spans="1:12" x14ac:dyDescent="0.35">
      <c r="A580" t="s">
        <v>809</v>
      </c>
      <c r="B580" t="s">
        <v>809</v>
      </c>
      <c r="C580" t="s">
        <v>516</v>
      </c>
      <c r="D580" t="s">
        <v>516</v>
      </c>
      <c r="E580">
        <v>546121</v>
      </c>
      <c r="G580">
        <v>372065</v>
      </c>
      <c r="H580">
        <v>144680</v>
      </c>
      <c r="I580">
        <v>0</v>
      </c>
      <c r="J580">
        <v>0</v>
      </c>
      <c r="K580">
        <v>0</v>
      </c>
      <c r="L580">
        <v>267599</v>
      </c>
    </row>
    <row r="581" spans="1:12" x14ac:dyDescent="0.35">
      <c r="A581" t="s">
        <v>809</v>
      </c>
      <c r="B581" t="s">
        <v>809</v>
      </c>
      <c r="C581" t="s">
        <v>746</v>
      </c>
      <c r="D581" t="s">
        <v>746</v>
      </c>
      <c r="E581">
        <v>2551731</v>
      </c>
      <c r="G581">
        <v>2348542</v>
      </c>
      <c r="H581">
        <v>1291404</v>
      </c>
      <c r="I581">
        <v>0</v>
      </c>
      <c r="J581">
        <v>0</v>
      </c>
      <c r="K581">
        <v>0</v>
      </c>
      <c r="L581">
        <v>1250348</v>
      </c>
    </row>
    <row r="582" spans="1:12" x14ac:dyDescent="0.35">
      <c r="A582" t="s">
        <v>809</v>
      </c>
      <c r="B582" t="s">
        <v>809</v>
      </c>
      <c r="C582" t="s">
        <v>708</v>
      </c>
      <c r="D582" t="s">
        <v>708</v>
      </c>
      <c r="E582">
        <v>1527628</v>
      </c>
      <c r="G582">
        <v>851395</v>
      </c>
      <c r="H582">
        <v>299316</v>
      </c>
      <c r="I582">
        <v>0</v>
      </c>
      <c r="J582">
        <v>0</v>
      </c>
      <c r="K582">
        <v>0</v>
      </c>
      <c r="L582">
        <v>748537</v>
      </c>
    </row>
    <row r="583" spans="1:12" x14ac:dyDescent="0.35">
      <c r="A583" t="s">
        <v>809</v>
      </c>
      <c r="B583" t="s">
        <v>809</v>
      </c>
      <c r="C583" t="s">
        <v>642</v>
      </c>
      <c r="D583" t="s">
        <v>642</v>
      </c>
      <c r="E583">
        <v>993376</v>
      </c>
      <c r="G583">
        <v>582450</v>
      </c>
      <c r="H583">
        <v>242462</v>
      </c>
      <c r="I583">
        <v>0</v>
      </c>
      <c r="J583">
        <v>0</v>
      </c>
      <c r="K583">
        <v>0</v>
      </c>
      <c r="L583">
        <v>486754</v>
      </c>
    </row>
    <row r="584" spans="1:12" x14ac:dyDescent="0.35">
      <c r="A584" t="s">
        <v>809</v>
      </c>
      <c r="B584" t="s">
        <v>809</v>
      </c>
      <c r="C584" t="s">
        <v>662</v>
      </c>
      <c r="D584" t="s">
        <v>662</v>
      </c>
      <c r="E584">
        <v>1099560</v>
      </c>
      <c r="G584">
        <v>610724</v>
      </c>
      <c r="H584">
        <v>208278</v>
      </c>
      <c r="I584">
        <v>0</v>
      </c>
      <c r="J584">
        <v>0</v>
      </c>
      <c r="K584">
        <v>0</v>
      </c>
      <c r="L584">
        <v>538784</v>
      </c>
    </row>
    <row r="585" spans="1:12" x14ac:dyDescent="0.35">
      <c r="A585" t="s">
        <v>809</v>
      </c>
      <c r="B585" t="s">
        <v>809</v>
      </c>
      <c r="C585" t="s">
        <v>615</v>
      </c>
      <c r="D585" t="s">
        <v>615</v>
      </c>
      <c r="E585">
        <v>881250</v>
      </c>
      <c r="G585">
        <v>427669</v>
      </c>
      <c r="H585">
        <v>87989</v>
      </c>
      <c r="I585">
        <v>0</v>
      </c>
      <c r="J585">
        <v>0</v>
      </c>
      <c r="K585">
        <v>0</v>
      </c>
      <c r="L585">
        <v>431812</v>
      </c>
    </row>
    <row r="586" spans="1:12" x14ac:dyDescent="0.35">
      <c r="A586" t="s">
        <v>809</v>
      </c>
      <c r="B586" t="s">
        <v>809</v>
      </c>
      <c r="C586" t="s">
        <v>591</v>
      </c>
      <c r="D586" t="s">
        <v>591</v>
      </c>
      <c r="E586">
        <v>751553</v>
      </c>
      <c r="G586">
        <v>289412</v>
      </c>
      <c r="H586">
        <v>81870</v>
      </c>
      <c r="I586">
        <v>0</v>
      </c>
      <c r="J586">
        <v>0</v>
      </c>
      <c r="K586">
        <v>0</v>
      </c>
      <c r="L586">
        <v>368260</v>
      </c>
    </row>
    <row r="587" spans="1:12" x14ac:dyDescent="0.35">
      <c r="A587" t="s">
        <v>809</v>
      </c>
      <c r="B587" t="s">
        <v>809</v>
      </c>
      <c r="C587" t="s">
        <v>581</v>
      </c>
      <c r="D587" t="s">
        <v>581</v>
      </c>
      <c r="E587">
        <v>716457</v>
      </c>
      <c r="G587">
        <v>342881</v>
      </c>
      <c r="H587">
        <v>105289</v>
      </c>
      <c r="I587">
        <v>0</v>
      </c>
      <c r="J587">
        <v>0</v>
      </c>
      <c r="K587">
        <v>0</v>
      </c>
      <c r="L587">
        <v>351063</v>
      </c>
    </row>
    <row r="588" spans="1:12" x14ac:dyDescent="0.35">
      <c r="A588" t="s">
        <v>809</v>
      </c>
      <c r="B588" t="s">
        <v>809</v>
      </c>
      <c r="C588" t="s">
        <v>666</v>
      </c>
      <c r="D588" t="s">
        <v>666</v>
      </c>
      <c r="E588">
        <v>1135707</v>
      </c>
      <c r="G588">
        <v>687410</v>
      </c>
      <c r="H588">
        <v>418947</v>
      </c>
      <c r="I588">
        <v>0</v>
      </c>
      <c r="J588">
        <v>0</v>
      </c>
      <c r="K588">
        <v>0</v>
      </c>
      <c r="L588">
        <v>556496</v>
      </c>
    </row>
    <row r="589" spans="1:12" x14ac:dyDescent="0.35">
      <c r="A589" t="s">
        <v>809</v>
      </c>
      <c r="B589" t="s">
        <v>809</v>
      </c>
      <c r="C589" t="s">
        <v>585</v>
      </c>
      <c r="D589" t="s">
        <v>585</v>
      </c>
      <c r="E589">
        <v>726465</v>
      </c>
      <c r="G589">
        <v>463854</v>
      </c>
      <c r="H589">
        <v>223506</v>
      </c>
      <c r="I589">
        <v>0</v>
      </c>
      <c r="J589">
        <v>0</v>
      </c>
      <c r="K589">
        <v>0</v>
      </c>
      <c r="L589">
        <v>355967</v>
      </c>
    </row>
    <row r="590" spans="1:12" x14ac:dyDescent="0.35">
      <c r="A590" t="s">
        <v>802</v>
      </c>
      <c r="B590" t="s">
        <v>802</v>
      </c>
      <c r="C590" t="s">
        <v>294</v>
      </c>
      <c r="D590" t="s">
        <v>294</v>
      </c>
      <c r="E590">
        <v>377988</v>
      </c>
      <c r="F590" s="23">
        <v>44229</v>
      </c>
      <c r="G590">
        <v>258334</v>
      </c>
      <c r="H590">
        <v>164654</v>
      </c>
      <c r="I590">
        <v>7037</v>
      </c>
      <c r="J590">
        <v>35</v>
      </c>
      <c r="K590">
        <v>7000</v>
      </c>
      <c r="L590">
        <v>65100</v>
      </c>
    </row>
    <row r="591" spans="1:12" x14ac:dyDescent="0.35">
      <c r="A591" t="s">
        <v>802</v>
      </c>
      <c r="B591" t="s">
        <v>802</v>
      </c>
      <c r="C591" t="s">
        <v>258</v>
      </c>
      <c r="D591" t="s">
        <v>258</v>
      </c>
      <c r="E591">
        <v>436868</v>
      </c>
      <c r="F591" s="23">
        <v>44229</v>
      </c>
      <c r="G591">
        <v>279099</v>
      </c>
      <c r="H591">
        <v>161408</v>
      </c>
      <c r="I591">
        <v>8134</v>
      </c>
      <c r="J591">
        <v>74</v>
      </c>
      <c r="K591">
        <v>8043</v>
      </c>
      <c r="L591">
        <v>51504</v>
      </c>
    </row>
    <row r="592" spans="1:12" x14ac:dyDescent="0.35">
      <c r="A592" t="s">
        <v>802</v>
      </c>
      <c r="B592" t="s">
        <v>802</v>
      </c>
      <c r="C592" t="s">
        <v>203</v>
      </c>
      <c r="D592" t="s">
        <v>203</v>
      </c>
      <c r="E592">
        <v>327391</v>
      </c>
      <c r="F592" s="23">
        <v>44229</v>
      </c>
      <c r="G592">
        <v>202148</v>
      </c>
      <c r="H592">
        <v>111955</v>
      </c>
      <c r="I592">
        <v>4559</v>
      </c>
      <c r="J592">
        <v>54</v>
      </c>
      <c r="K592">
        <v>4500</v>
      </c>
      <c r="L592">
        <v>26325</v>
      </c>
    </row>
    <row r="593" spans="1:12" x14ac:dyDescent="0.35">
      <c r="A593" t="s">
        <v>802</v>
      </c>
      <c r="B593" t="s">
        <v>802</v>
      </c>
      <c r="C593" t="s">
        <v>364</v>
      </c>
      <c r="D593" t="s">
        <v>364</v>
      </c>
      <c r="E593">
        <v>415946</v>
      </c>
      <c r="F593" s="23">
        <v>44229</v>
      </c>
      <c r="G593">
        <v>283802</v>
      </c>
      <c r="H593">
        <v>190594</v>
      </c>
      <c r="I593">
        <v>7250</v>
      </c>
      <c r="J593">
        <v>34</v>
      </c>
      <c r="K593">
        <v>7199</v>
      </c>
      <c r="L593">
        <v>104556</v>
      </c>
    </row>
    <row r="594" spans="1:12" x14ac:dyDescent="0.35">
      <c r="A594" t="s">
        <v>802</v>
      </c>
      <c r="B594" t="s">
        <v>802</v>
      </c>
      <c r="C594" t="s">
        <v>274</v>
      </c>
      <c r="D594" t="s">
        <v>274</v>
      </c>
      <c r="E594">
        <v>484233</v>
      </c>
      <c r="F594" s="23">
        <v>44229</v>
      </c>
      <c r="G594">
        <v>330932</v>
      </c>
      <c r="H594">
        <v>211903</v>
      </c>
      <c r="I594">
        <v>6360</v>
      </c>
      <c r="J594">
        <v>75</v>
      </c>
      <c r="K594">
        <v>6273</v>
      </c>
      <c r="L594">
        <v>56247</v>
      </c>
    </row>
    <row r="595" spans="1:12" x14ac:dyDescent="0.35">
      <c r="A595" t="s">
        <v>802</v>
      </c>
      <c r="B595" t="s">
        <v>802</v>
      </c>
      <c r="C595" t="s">
        <v>335</v>
      </c>
      <c r="D595" t="s">
        <v>335</v>
      </c>
      <c r="E595">
        <v>433737</v>
      </c>
      <c r="F595" s="23">
        <v>44229</v>
      </c>
      <c r="G595">
        <v>303987</v>
      </c>
      <c r="H595">
        <v>209259</v>
      </c>
      <c r="I595">
        <v>10168</v>
      </c>
      <c r="J595">
        <v>53</v>
      </c>
      <c r="K595">
        <v>10104</v>
      </c>
      <c r="L595">
        <v>88114</v>
      </c>
    </row>
    <row r="596" spans="1:12" x14ac:dyDescent="0.35">
      <c r="A596" t="s">
        <v>802</v>
      </c>
      <c r="B596" t="s">
        <v>802</v>
      </c>
      <c r="C596" t="s">
        <v>225</v>
      </c>
      <c r="D596" t="s">
        <v>225</v>
      </c>
      <c r="E596">
        <v>277335</v>
      </c>
      <c r="F596" s="23">
        <v>44229</v>
      </c>
      <c r="G596">
        <v>173390</v>
      </c>
      <c r="H596">
        <v>101178</v>
      </c>
      <c r="I596">
        <v>8609</v>
      </c>
      <c r="J596">
        <v>68</v>
      </c>
      <c r="K596">
        <v>8530</v>
      </c>
      <c r="L596">
        <v>39234</v>
      </c>
    </row>
    <row r="597" spans="1:12" x14ac:dyDescent="0.35">
      <c r="A597" t="s">
        <v>802</v>
      </c>
      <c r="B597" t="s">
        <v>802</v>
      </c>
      <c r="C597" t="s">
        <v>464</v>
      </c>
      <c r="D597" t="s">
        <v>464</v>
      </c>
      <c r="E597">
        <v>917534</v>
      </c>
      <c r="F597" s="23">
        <v>44229</v>
      </c>
      <c r="G597">
        <v>676784</v>
      </c>
      <c r="H597">
        <v>470030</v>
      </c>
      <c r="I597">
        <v>32351</v>
      </c>
      <c r="J597">
        <v>420</v>
      </c>
      <c r="K597">
        <v>31817</v>
      </c>
      <c r="L597">
        <v>219114</v>
      </c>
    </row>
    <row r="598" spans="1:12" x14ac:dyDescent="0.35">
      <c r="A598" t="s">
        <v>804</v>
      </c>
      <c r="B598" t="s">
        <v>804</v>
      </c>
      <c r="C598" t="s">
        <v>643</v>
      </c>
      <c r="D598" t="s">
        <v>643</v>
      </c>
      <c r="E598">
        <v>4380793</v>
      </c>
      <c r="F598" s="23">
        <v>44227</v>
      </c>
      <c r="G598">
        <v>2172907</v>
      </c>
      <c r="H598">
        <v>746386</v>
      </c>
      <c r="I598">
        <v>25765</v>
      </c>
      <c r="J598">
        <v>457</v>
      </c>
      <c r="K598">
        <v>25308</v>
      </c>
      <c r="L598">
        <v>504243</v>
      </c>
    </row>
    <row r="599" spans="1:12" x14ac:dyDescent="0.35">
      <c r="A599" t="s">
        <v>804</v>
      </c>
      <c r="B599" t="s">
        <v>804</v>
      </c>
      <c r="C599" t="s">
        <v>641</v>
      </c>
      <c r="D599" t="s">
        <v>641</v>
      </c>
      <c r="E599">
        <v>3673849</v>
      </c>
      <c r="F599" s="23">
        <v>44227</v>
      </c>
      <c r="G599">
        <v>1589498</v>
      </c>
      <c r="H599">
        <v>498586</v>
      </c>
      <c r="I599">
        <v>21280</v>
      </c>
      <c r="J599">
        <v>108</v>
      </c>
      <c r="K599">
        <v>21172</v>
      </c>
      <c r="L599">
        <v>493465</v>
      </c>
    </row>
    <row r="600" spans="1:12" x14ac:dyDescent="0.35">
      <c r="A600" t="s">
        <v>804</v>
      </c>
      <c r="B600" t="s">
        <v>804</v>
      </c>
      <c r="C600" t="s">
        <v>396</v>
      </c>
      <c r="D600" t="s">
        <v>396</v>
      </c>
      <c r="E600">
        <v>2398709</v>
      </c>
      <c r="F600" s="23">
        <v>44227</v>
      </c>
      <c r="G600">
        <v>1135268</v>
      </c>
      <c r="H600">
        <v>349925</v>
      </c>
      <c r="I600">
        <v>5040</v>
      </c>
      <c r="J600">
        <v>152</v>
      </c>
      <c r="K600">
        <v>4885</v>
      </c>
      <c r="L600">
        <v>125671</v>
      </c>
    </row>
    <row r="601" spans="1:12" x14ac:dyDescent="0.35">
      <c r="A601" t="s">
        <v>804</v>
      </c>
      <c r="B601" t="s">
        <v>804</v>
      </c>
      <c r="C601" t="s">
        <v>513</v>
      </c>
      <c r="D601" t="s">
        <v>513</v>
      </c>
      <c r="E601">
        <v>2549935</v>
      </c>
      <c r="F601" s="23">
        <v>44227</v>
      </c>
      <c r="G601">
        <v>1015454</v>
      </c>
      <c r="H601">
        <v>375261</v>
      </c>
      <c r="I601">
        <v>9972</v>
      </c>
      <c r="J601">
        <v>143</v>
      </c>
      <c r="K601">
        <v>9828</v>
      </c>
      <c r="L601">
        <v>272000</v>
      </c>
    </row>
    <row r="602" spans="1:12" x14ac:dyDescent="0.35">
      <c r="A602" t="s">
        <v>804</v>
      </c>
      <c r="B602" t="s">
        <v>804</v>
      </c>
      <c r="C602" t="s">
        <v>505</v>
      </c>
      <c r="D602" t="s">
        <v>505</v>
      </c>
      <c r="E602">
        <v>1838771</v>
      </c>
      <c r="F602" s="23">
        <v>44209</v>
      </c>
      <c r="G602">
        <v>871164</v>
      </c>
      <c r="H602">
        <v>265607</v>
      </c>
      <c r="I602">
        <v>16616</v>
      </c>
      <c r="J602">
        <v>203</v>
      </c>
      <c r="K602">
        <v>16412</v>
      </c>
      <c r="L602">
        <v>262346</v>
      </c>
    </row>
    <row r="603" spans="1:12" x14ac:dyDescent="0.35">
      <c r="A603" t="s">
        <v>804</v>
      </c>
      <c r="B603" t="s">
        <v>804</v>
      </c>
      <c r="C603" t="s">
        <v>372</v>
      </c>
      <c r="D603" t="s">
        <v>372</v>
      </c>
      <c r="E603">
        <v>1372287</v>
      </c>
      <c r="F603" s="23">
        <v>44206</v>
      </c>
      <c r="G603">
        <v>614711</v>
      </c>
      <c r="H603">
        <v>180775</v>
      </c>
      <c r="I603">
        <v>10090</v>
      </c>
      <c r="J603">
        <v>203</v>
      </c>
      <c r="K603">
        <v>9887</v>
      </c>
      <c r="L603">
        <v>112124</v>
      </c>
    </row>
    <row r="604" spans="1:12" x14ac:dyDescent="0.35">
      <c r="A604" t="s">
        <v>804</v>
      </c>
      <c r="B604" t="s">
        <v>804</v>
      </c>
      <c r="C604" t="s">
        <v>595</v>
      </c>
      <c r="D604" t="s">
        <v>595</v>
      </c>
      <c r="E604">
        <v>2468371</v>
      </c>
      <c r="F604" s="23">
        <v>44227</v>
      </c>
      <c r="G604">
        <v>1270889</v>
      </c>
      <c r="H604">
        <v>418182</v>
      </c>
      <c r="I604">
        <v>16919</v>
      </c>
      <c r="J604">
        <v>290</v>
      </c>
      <c r="K604">
        <v>16629</v>
      </c>
      <c r="L604">
        <v>385194</v>
      </c>
    </row>
    <row r="605" spans="1:12" x14ac:dyDescent="0.35">
      <c r="A605" t="s">
        <v>804</v>
      </c>
      <c r="B605" t="s">
        <v>804</v>
      </c>
      <c r="C605" t="s">
        <v>165</v>
      </c>
      <c r="D605" t="s">
        <v>165</v>
      </c>
      <c r="E605">
        <v>4616509</v>
      </c>
      <c r="F605" s="23">
        <v>44192</v>
      </c>
      <c r="G605">
        <v>2165409</v>
      </c>
      <c r="H605">
        <v>643824</v>
      </c>
      <c r="I605">
        <v>17906</v>
      </c>
      <c r="J605">
        <v>228</v>
      </c>
      <c r="K605">
        <v>17675</v>
      </c>
      <c r="L605">
        <v>21427</v>
      </c>
    </row>
    <row r="606" spans="1:12" x14ac:dyDescent="0.35">
      <c r="A606" t="s">
        <v>804</v>
      </c>
      <c r="B606" t="s">
        <v>804</v>
      </c>
      <c r="C606" t="s">
        <v>571</v>
      </c>
      <c r="D606" t="s">
        <v>571</v>
      </c>
      <c r="E606">
        <v>1302156</v>
      </c>
      <c r="F606" s="23">
        <v>44227</v>
      </c>
      <c r="G606">
        <v>692255</v>
      </c>
      <c r="H606">
        <v>337171</v>
      </c>
      <c r="I606">
        <v>9132</v>
      </c>
      <c r="J606">
        <v>141</v>
      </c>
      <c r="K606">
        <v>8991</v>
      </c>
      <c r="L606">
        <v>331758</v>
      </c>
    </row>
    <row r="607" spans="1:12" x14ac:dyDescent="0.35">
      <c r="A607" t="s">
        <v>804</v>
      </c>
      <c r="B607" t="s">
        <v>804</v>
      </c>
      <c r="C607" t="s">
        <v>552</v>
      </c>
      <c r="D607" t="s">
        <v>552</v>
      </c>
      <c r="E607">
        <v>2384239</v>
      </c>
      <c r="F607" s="23">
        <v>44227</v>
      </c>
      <c r="G607">
        <v>1752196</v>
      </c>
      <c r="H607">
        <v>642554</v>
      </c>
      <c r="I607">
        <v>11549</v>
      </c>
      <c r="J607">
        <v>178</v>
      </c>
      <c r="K607">
        <v>11371</v>
      </c>
      <c r="L607">
        <v>313999</v>
      </c>
    </row>
    <row r="608" spans="1:12" x14ac:dyDescent="0.35">
      <c r="A608" t="s">
        <v>804</v>
      </c>
      <c r="B608" t="s">
        <v>804</v>
      </c>
      <c r="C608" t="s">
        <v>515</v>
      </c>
      <c r="D608" t="s">
        <v>515</v>
      </c>
      <c r="E608">
        <v>3223642</v>
      </c>
      <c r="F608" s="23">
        <v>44227</v>
      </c>
      <c r="G608">
        <v>1433455</v>
      </c>
      <c r="H608">
        <v>388341</v>
      </c>
      <c r="I608">
        <v>21610</v>
      </c>
      <c r="J608">
        <v>234</v>
      </c>
      <c r="K608">
        <v>21376</v>
      </c>
      <c r="L608">
        <v>278225</v>
      </c>
    </row>
    <row r="609" spans="1:12" x14ac:dyDescent="0.35">
      <c r="A609" t="s">
        <v>804</v>
      </c>
      <c r="B609" t="s">
        <v>804</v>
      </c>
      <c r="C609" t="s">
        <v>524</v>
      </c>
      <c r="D609" t="s">
        <v>524</v>
      </c>
      <c r="E609">
        <v>2149066</v>
      </c>
      <c r="F609" s="23">
        <v>44227</v>
      </c>
      <c r="G609">
        <v>995084</v>
      </c>
      <c r="H609">
        <v>438892</v>
      </c>
      <c r="I609">
        <v>7494</v>
      </c>
      <c r="J609">
        <v>138</v>
      </c>
      <c r="K609">
        <v>7354</v>
      </c>
      <c r="L609">
        <v>279984</v>
      </c>
    </row>
    <row r="610" spans="1:12" x14ac:dyDescent="0.35">
      <c r="A610" t="s">
        <v>804</v>
      </c>
      <c r="B610" t="s">
        <v>804</v>
      </c>
      <c r="C610" t="s">
        <v>545</v>
      </c>
      <c r="D610" t="s">
        <v>545</v>
      </c>
      <c r="E610">
        <v>1799541</v>
      </c>
      <c r="F610" s="23">
        <v>44206</v>
      </c>
      <c r="G610">
        <v>795903</v>
      </c>
      <c r="H610">
        <v>236840</v>
      </c>
      <c r="I610">
        <v>10992</v>
      </c>
      <c r="J610">
        <v>158</v>
      </c>
      <c r="K610">
        <v>10832</v>
      </c>
      <c r="L610">
        <v>308681</v>
      </c>
    </row>
    <row r="611" spans="1:12" x14ac:dyDescent="0.35">
      <c r="A611" t="s">
        <v>804</v>
      </c>
      <c r="B611" t="s">
        <v>804</v>
      </c>
      <c r="C611" t="s">
        <v>422</v>
      </c>
      <c r="D611" t="s">
        <v>422</v>
      </c>
      <c r="E611">
        <v>3257983</v>
      </c>
      <c r="F611" s="23">
        <v>44226</v>
      </c>
      <c r="G611">
        <v>1589704</v>
      </c>
      <c r="H611">
        <v>448292</v>
      </c>
      <c r="I611">
        <v>19850</v>
      </c>
      <c r="J611">
        <v>225</v>
      </c>
      <c r="K611">
        <v>19624</v>
      </c>
      <c r="L611">
        <v>157347</v>
      </c>
    </row>
    <row r="612" spans="1:12" x14ac:dyDescent="0.35">
      <c r="A612" t="s">
        <v>804</v>
      </c>
      <c r="B612" t="s">
        <v>804</v>
      </c>
      <c r="C612" t="s">
        <v>631</v>
      </c>
      <c r="D612" t="s">
        <v>631</v>
      </c>
      <c r="E612">
        <v>4465344</v>
      </c>
      <c r="F612" s="23">
        <v>44209</v>
      </c>
      <c r="G612">
        <v>2221830</v>
      </c>
      <c r="H612">
        <v>749751</v>
      </c>
      <c r="I612">
        <v>44028</v>
      </c>
      <c r="J612">
        <v>377</v>
      </c>
      <c r="K612">
        <v>43650</v>
      </c>
      <c r="L612">
        <v>487223</v>
      </c>
    </row>
    <row r="613" spans="1:12" x14ac:dyDescent="0.35">
      <c r="A613" t="s">
        <v>804</v>
      </c>
      <c r="B613" t="s">
        <v>804</v>
      </c>
      <c r="C613" t="s">
        <v>538</v>
      </c>
      <c r="D613" t="s">
        <v>538</v>
      </c>
      <c r="E613">
        <v>2461056</v>
      </c>
      <c r="F613" s="23">
        <v>44227</v>
      </c>
      <c r="G613">
        <v>1189235</v>
      </c>
      <c r="H613">
        <v>399451</v>
      </c>
      <c r="I613">
        <v>11717</v>
      </c>
      <c r="J613">
        <v>330</v>
      </c>
      <c r="K613">
        <v>11385</v>
      </c>
      <c r="L613">
        <v>302428</v>
      </c>
    </row>
    <row r="614" spans="1:12" x14ac:dyDescent="0.35">
      <c r="A614" t="s">
        <v>804</v>
      </c>
      <c r="B614" t="s">
        <v>804</v>
      </c>
      <c r="C614" t="s">
        <v>389</v>
      </c>
      <c r="D614" t="s">
        <v>389</v>
      </c>
      <c r="E614">
        <v>1554203</v>
      </c>
      <c r="F614" s="23">
        <v>44227</v>
      </c>
      <c r="G614">
        <v>793094</v>
      </c>
      <c r="H614">
        <v>244431</v>
      </c>
      <c r="I614">
        <v>7720</v>
      </c>
      <c r="J614">
        <v>163</v>
      </c>
      <c r="K614">
        <v>7557</v>
      </c>
      <c r="L614">
        <v>122883</v>
      </c>
    </row>
    <row r="615" spans="1:12" x14ac:dyDescent="0.35">
      <c r="A615" t="s">
        <v>804</v>
      </c>
      <c r="B615" t="s">
        <v>804</v>
      </c>
      <c r="C615" t="s">
        <v>558</v>
      </c>
      <c r="D615" t="s">
        <v>558</v>
      </c>
      <c r="E615">
        <v>3683896</v>
      </c>
      <c r="F615" s="23">
        <v>44226</v>
      </c>
      <c r="G615">
        <v>1756682</v>
      </c>
      <c r="H615">
        <v>600482</v>
      </c>
      <c r="I615">
        <v>14794</v>
      </c>
      <c r="J615">
        <v>126</v>
      </c>
      <c r="K615">
        <v>14668</v>
      </c>
      <c r="L615">
        <v>320382</v>
      </c>
    </row>
    <row r="616" spans="1:12" x14ac:dyDescent="0.35">
      <c r="A616" t="s">
        <v>804</v>
      </c>
      <c r="B616" t="s">
        <v>804</v>
      </c>
      <c r="C616" t="s">
        <v>484</v>
      </c>
      <c r="D616" t="s">
        <v>484</v>
      </c>
      <c r="E616">
        <v>3712738</v>
      </c>
      <c r="F616" s="23">
        <v>44219</v>
      </c>
      <c r="G616">
        <v>1408673</v>
      </c>
      <c r="H616">
        <v>364360</v>
      </c>
      <c r="I616">
        <v>14941</v>
      </c>
      <c r="J616">
        <v>98</v>
      </c>
      <c r="K616">
        <v>14843</v>
      </c>
      <c r="L616">
        <v>231677</v>
      </c>
    </row>
    <row r="617" spans="1:12" x14ac:dyDescent="0.35">
      <c r="A617" t="s">
        <v>804</v>
      </c>
      <c r="B617" t="s">
        <v>804</v>
      </c>
      <c r="C617" t="s">
        <v>517</v>
      </c>
      <c r="D617" t="s">
        <v>517</v>
      </c>
      <c r="E617">
        <v>3498507</v>
      </c>
      <c r="F617" s="23">
        <v>44172</v>
      </c>
      <c r="G617">
        <v>1647985</v>
      </c>
      <c r="H617">
        <v>646236</v>
      </c>
      <c r="I617">
        <v>20215</v>
      </c>
      <c r="J617">
        <v>243</v>
      </c>
      <c r="K617">
        <v>19972</v>
      </c>
      <c r="L617">
        <v>279197</v>
      </c>
    </row>
    <row r="618" spans="1:12" x14ac:dyDescent="0.35">
      <c r="A618" t="s">
        <v>804</v>
      </c>
      <c r="B618" t="s">
        <v>804</v>
      </c>
      <c r="C618" t="s">
        <v>471</v>
      </c>
      <c r="D618" t="s">
        <v>471</v>
      </c>
      <c r="E618">
        <v>1952713</v>
      </c>
      <c r="F618" s="23">
        <v>44227</v>
      </c>
      <c r="G618">
        <v>939599</v>
      </c>
      <c r="H618">
        <v>238646</v>
      </c>
      <c r="I618">
        <v>16208</v>
      </c>
      <c r="J618">
        <v>356</v>
      </c>
      <c r="K618">
        <v>15852</v>
      </c>
      <c r="L618">
        <v>219353</v>
      </c>
    </row>
    <row r="619" spans="1:12" x14ac:dyDescent="0.35">
      <c r="A619" t="s">
        <v>804</v>
      </c>
      <c r="B619" t="s">
        <v>804</v>
      </c>
      <c r="C619" t="s">
        <v>492</v>
      </c>
      <c r="D619" t="s">
        <v>492</v>
      </c>
      <c r="E619">
        <v>990626</v>
      </c>
      <c r="F619" s="23">
        <v>44206</v>
      </c>
      <c r="G619">
        <v>447303</v>
      </c>
      <c r="H619">
        <v>129157</v>
      </c>
      <c r="I619">
        <v>7110</v>
      </c>
      <c r="J619">
        <v>79</v>
      </c>
      <c r="K619">
        <v>7031</v>
      </c>
      <c r="L619">
        <v>237615</v>
      </c>
    </row>
    <row r="620" spans="1:12" x14ac:dyDescent="0.35">
      <c r="A620" t="s">
        <v>804</v>
      </c>
      <c r="B620" t="s">
        <v>804</v>
      </c>
      <c r="C620" t="s">
        <v>548</v>
      </c>
      <c r="D620" t="s">
        <v>548</v>
      </c>
      <c r="E620">
        <v>3098637</v>
      </c>
      <c r="F620" s="23">
        <v>44227</v>
      </c>
      <c r="G620">
        <v>1597034</v>
      </c>
      <c r="H620">
        <v>537293</v>
      </c>
      <c r="I620">
        <v>20223</v>
      </c>
      <c r="J620">
        <v>220</v>
      </c>
      <c r="K620">
        <v>20003</v>
      </c>
      <c r="L620">
        <v>314631</v>
      </c>
    </row>
    <row r="621" spans="1:12" x14ac:dyDescent="0.35">
      <c r="A621" t="s">
        <v>804</v>
      </c>
      <c r="B621" t="s">
        <v>804</v>
      </c>
      <c r="C621" t="s">
        <v>509</v>
      </c>
      <c r="D621" t="s">
        <v>509</v>
      </c>
      <c r="E621">
        <v>1761152</v>
      </c>
      <c r="F621" s="23">
        <v>44227</v>
      </c>
      <c r="G621">
        <v>788675</v>
      </c>
      <c r="H621">
        <v>213371</v>
      </c>
      <c r="I621">
        <v>9968</v>
      </c>
      <c r="J621">
        <v>99</v>
      </c>
      <c r="K621">
        <v>9868</v>
      </c>
      <c r="L621">
        <v>268279</v>
      </c>
    </row>
    <row r="622" spans="1:12" x14ac:dyDescent="0.35">
      <c r="A622" t="s">
        <v>804</v>
      </c>
      <c r="B622" t="s">
        <v>804</v>
      </c>
      <c r="C622" t="s">
        <v>539</v>
      </c>
      <c r="D622" t="s">
        <v>539</v>
      </c>
      <c r="E622">
        <v>1579160</v>
      </c>
      <c r="F622" s="23">
        <v>44206</v>
      </c>
      <c r="G622">
        <v>708258</v>
      </c>
      <c r="H622">
        <v>253661</v>
      </c>
      <c r="I622">
        <v>13933</v>
      </c>
      <c r="J622">
        <v>293</v>
      </c>
      <c r="K622">
        <v>13640</v>
      </c>
      <c r="L622">
        <v>304727</v>
      </c>
    </row>
    <row r="623" spans="1:12" x14ac:dyDescent="0.35">
      <c r="A623" t="s">
        <v>804</v>
      </c>
      <c r="B623" t="s">
        <v>804</v>
      </c>
      <c r="C623" t="s">
        <v>490</v>
      </c>
      <c r="D623" t="s">
        <v>490</v>
      </c>
      <c r="E623">
        <v>1887577</v>
      </c>
      <c r="F623" s="23">
        <v>44206</v>
      </c>
      <c r="G623">
        <v>833824</v>
      </c>
      <c r="H623">
        <v>229745</v>
      </c>
      <c r="I623">
        <v>10348</v>
      </c>
      <c r="J623">
        <v>194</v>
      </c>
      <c r="K623">
        <v>10153</v>
      </c>
      <c r="L623">
        <v>237030</v>
      </c>
    </row>
    <row r="624" spans="1:12" x14ac:dyDescent="0.35">
      <c r="A624" t="s">
        <v>804</v>
      </c>
      <c r="B624" t="s">
        <v>804</v>
      </c>
      <c r="C624" t="s">
        <v>334</v>
      </c>
      <c r="D624" t="s">
        <v>334</v>
      </c>
      <c r="E624">
        <v>2632684</v>
      </c>
      <c r="F624" s="23">
        <v>44206</v>
      </c>
      <c r="G624">
        <v>1246314</v>
      </c>
      <c r="H624">
        <v>410120</v>
      </c>
      <c r="I624">
        <v>6814</v>
      </c>
      <c r="J624">
        <v>139</v>
      </c>
      <c r="K624">
        <v>6674</v>
      </c>
      <c r="L624">
        <v>86335</v>
      </c>
    </row>
    <row r="625" spans="1:12" x14ac:dyDescent="0.35">
      <c r="A625" t="s">
        <v>804</v>
      </c>
      <c r="B625" t="s">
        <v>804</v>
      </c>
      <c r="C625" t="s">
        <v>566</v>
      </c>
      <c r="D625" t="s">
        <v>566</v>
      </c>
      <c r="E625">
        <v>2496761</v>
      </c>
      <c r="F625" s="23">
        <v>44227</v>
      </c>
      <c r="G625">
        <v>1005224</v>
      </c>
      <c r="H625">
        <v>328351</v>
      </c>
      <c r="I625">
        <v>8720</v>
      </c>
      <c r="J625">
        <v>135</v>
      </c>
      <c r="K625">
        <v>8585</v>
      </c>
      <c r="L625">
        <v>327016</v>
      </c>
    </row>
    <row r="626" spans="1:12" x14ac:dyDescent="0.35">
      <c r="A626" t="s">
        <v>804</v>
      </c>
      <c r="B626" t="s">
        <v>804</v>
      </c>
      <c r="C626" t="s">
        <v>690</v>
      </c>
      <c r="D626" t="s">
        <v>690</v>
      </c>
      <c r="E626">
        <v>1674714</v>
      </c>
      <c r="F626" s="23">
        <v>44220</v>
      </c>
      <c r="G626">
        <v>1799728</v>
      </c>
      <c r="H626">
        <v>974353</v>
      </c>
      <c r="I626">
        <v>63353</v>
      </c>
      <c r="J626">
        <v>467</v>
      </c>
      <c r="K626">
        <v>62876</v>
      </c>
      <c r="L626">
        <v>707072</v>
      </c>
    </row>
    <row r="627" spans="1:12" x14ac:dyDescent="0.35">
      <c r="A627" t="s">
        <v>804</v>
      </c>
      <c r="B627" t="s">
        <v>804</v>
      </c>
      <c r="C627" t="s">
        <v>697</v>
      </c>
      <c r="D627" t="s">
        <v>697</v>
      </c>
      <c r="E627">
        <v>4661452</v>
      </c>
      <c r="F627" s="23">
        <v>44220</v>
      </c>
      <c r="G627">
        <v>2247039</v>
      </c>
      <c r="H627">
        <v>1071908</v>
      </c>
      <c r="I627">
        <v>55673</v>
      </c>
      <c r="J627">
        <v>461</v>
      </c>
      <c r="K627">
        <v>55207</v>
      </c>
      <c r="L627">
        <v>740447</v>
      </c>
    </row>
    <row r="628" spans="1:12" x14ac:dyDescent="0.35">
      <c r="A628" t="s">
        <v>804</v>
      </c>
      <c r="B628" t="s">
        <v>804</v>
      </c>
      <c r="C628" t="s">
        <v>511</v>
      </c>
      <c r="D628" t="s">
        <v>511</v>
      </c>
      <c r="E628">
        <v>3622727</v>
      </c>
      <c r="F628" s="23">
        <v>44227</v>
      </c>
      <c r="G628">
        <v>1690195</v>
      </c>
      <c r="H628">
        <v>509886</v>
      </c>
      <c r="I628">
        <v>21641</v>
      </c>
      <c r="J628">
        <v>282</v>
      </c>
      <c r="K628">
        <v>21359</v>
      </c>
      <c r="L628">
        <v>276557</v>
      </c>
    </row>
    <row r="629" spans="1:12" x14ac:dyDescent="0.35">
      <c r="A629" t="s">
        <v>804</v>
      </c>
      <c r="B629" t="s">
        <v>804</v>
      </c>
      <c r="C629" t="s">
        <v>498</v>
      </c>
      <c r="D629" t="s">
        <v>498</v>
      </c>
      <c r="E629">
        <v>3431386</v>
      </c>
      <c r="F629" s="23">
        <v>44227</v>
      </c>
      <c r="G629">
        <v>1604382</v>
      </c>
      <c r="H629">
        <v>555773</v>
      </c>
      <c r="I629">
        <v>12282</v>
      </c>
      <c r="J629">
        <v>266</v>
      </c>
      <c r="K629">
        <v>12016</v>
      </c>
      <c r="L629">
        <v>247375</v>
      </c>
    </row>
    <row r="630" spans="1:12" x14ac:dyDescent="0.35">
      <c r="A630" t="s">
        <v>804</v>
      </c>
      <c r="B630" t="s">
        <v>804</v>
      </c>
      <c r="C630" t="s">
        <v>639</v>
      </c>
      <c r="D630" t="s">
        <v>639</v>
      </c>
      <c r="E630">
        <v>4436275</v>
      </c>
      <c r="F630" s="23">
        <v>44227</v>
      </c>
      <c r="G630">
        <v>2347051</v>
      </c>
      <c r="H630">
        <v>889085</v>
      </c>
      <c r="I630">
        <v>59439</v>
      </c>
      <c r="J630">
        <v>848</v>
      </c>
      <c r="K630">
        <v>58588</v>
      </c>
      <c r="L630">
        <v>510255</v>
      </c>
    </row>
    <row r="631" spans="1:12" x14ac:dyDescent="0.35">
      <c r="A631" t="s">
        <v>804</v>
      </c>
      <c r="B631" t="s">
        <v>804</v>
      </c>
      <c r="C631" t="s">
        <v>497</v>
      </c>
      <c r="D631" t="s">
        <v>497</v>
      </c>
      <c r="E631">
        <v>1104021</v>
      </c>
      <c r="F631" s="23">
        <v>44206</v>
      </c>
      <c r="G631">
        <v>561456</v>
      </c>
      <c r="H631">
        <v>185949</v>
      </c>
      <c r="I631">
        <v>5232</v>
      </c>
      <c r="J631">
        <v>102</v>
      </c>
      <c r="K631">
        <v>5130</v>
      </c>
      <c r="L631">
        <v>242998</v>
      </c>
    </row>
    <row r="632" spans="1:12" x14ac:dyDescent="0.35">
      <c r="A632" t="s">
        <v>804</v>
      </c>
      <c r="B632" t="s">
        <v>804</v>
      </c>
      <c r="C632" t="s">
        <v>541</v>
      </c>
      <c r="D632" t="s">
        <v>541</v>
      </c>
      <c r="E632">
        <v>1338211</v>
      </c>
      <c r="F632" s="23">
        <v>44199</v>
      </c>
      <c r="G632">
        <v>658863</v>
      </c>
      <c r="H632">
        <v>254519</v>
      </c>
      <c r="I632">
        <v>12638</v>
      </c>
      <c r="J632">
        <v>217</v>
      </c>
      <c r="K632">
        <v>12421</v>
      </c>
      <c r="L632">
        <v>306044</v>
      </c>
    </row>
    <row r="633" spans="1:12" x14ac:dyDescent="0.35">
      <c r="A633" t="s">
        <v>804</v>
      </c>
      <c r="B633" t="s">
        <v>804</v>
      </c>
      <c r="C633" t="s">
        <v>485</v>
      </c>
      <c r="D633" t="s">
        <v>485</v>
      </c>
      <c r="E633">
        <v>4091380</v>
      </c>
      <c r="F633" s="23">
        <v>44226</v>
      </c>
      <c r="G633">
        <v>1852490</v>
      </c>
      <c r="H633">
        <v>537647</v>
      </c>
      <c r="I633">
        <v>13755</v>
      </c>
      <c r="J633">
        <v>349</v>
      </c>
      <c r="K633">
        <v>13406</v>
      </c>
      <c r="L633">
        <v>231661</v>
      </c>
    </row>
    <row r="634" spans="1:12" x14ac:dyDescent="0.35">
      <c r="A634" t="s">
        <v>804</v>
      </c>
      <c r="B634" t="s">
        <v>804</v>
      </c>
      <c r="C634" t="s">
        <v>507</v>
      </c>
      <c r="D634" t="s">
        <v>507</v>
      </c>
      <c r="E634">
        <v>1565678</v>
      </c>
      <c r="F634" s="23">
        <v>44227</v>
      </c>
      <c r="G634">
        <v>701190</v>
      </c>
      <c r="H634">
        <v>234481</v>
      </c>
      <c r="I634">
        <v>2920</v>
      </c>
      <c r="J634">
        <v>43</v>
      </c>
      <c r="K634">
        <v>2877</v>
      </c>
      <c r="L634">
        <v>261985</v>
      </c>
    </row>
    <row r="635" spans="1:12" x14ac:dyDescent="0.35">
      <c r="A635" t="s">
        <v>804</v>
      </c>
      <c r="B635" t="s">
        <v>804</v>
      </c>
      <c r="C635" t="s">
        <v>482</v>
      </c>
      <c r="D635" t="s">
        <v>482</v>
      </c>
      <c r="E635">
        <v>1670718</v>
      </c>
      <c r="F635" s="23">
        <v>44206</v>
      </c>
      <c r="G635">
        <v>819651</v>
      </c>
      <c r="H635">
        <v>251406</v>
      </c>
      <c r="I635">
        <v>11687</v>
      </c>
      <c r="J635">
        <v>202</v>
      </c>
      <c r="K635">
        <v>11482</v>
      </c>
      <c r="L635">
        <v>227562</v>
      </c>
    </row>
    <row r="636" spans="1:12" x14ac:dyDescent="0.35">
      <c r="A636" t="s">
        <v>804</v>
      </c>
      <c r="B636" t="s">
        <v>804</v>
      </c>
      <c r="C636" t="s">
        <v>567</v>
      </c>
      <c r="D636" t="s">
        <v>567</v>
      </c>
      <c r="E636">
        <v>4476072</v>
      </c>
      <c r="F636" s="23">
        <v>44216</v>
      </c>
      <c r="G636">
        <v>2189622</v>
      </c>
      <c r="H636">
        <v>667013</v>
      </c>
      <c r="I636">
        <v>22584</v>
      </c>
      <c r="J636">
        <v>235</v>
      </c>
      <c r="K636">
        <v>22349</v>
      </c>
      <c r="L636">
        <v>334116</v>
      </c>
    </row>
    <row r="637" spans="1:12" x14ac:dyDescent="0.35">
      <c r="A637" t="s">
        <v>804</v>
      </c>
      <c r="B637" t="s">
        <v>804</v>
      </c>
      <c r="C637" t="s">
        <v>555</v>
      </c>
      <c r="D637" t="s">
        <v>555</v>
      </c>
      <c r="E637">
        <v>2000755</v>
      </c>
      <c r="F637" s="23">
        <v>44161</v>
      </c>
      <c r="G637">
        <v>1132511</v>
      </c>
      <c r="H637">
        <v>379818</v>
      </c>
      <c r="I637">
        <v>36556</v>
      </c>
      <c r="J637">
        <v>663</v>
      </c>
      <c r="K637">
        <v>35892</v>
      </c>
      <c r="L637">
        <v>330818</v>
      </c>
    </row>
    <row r="638" spans="1:12" x14ac:dyDescent="0.35">
      <c r="A638" t="s">
        <v>804</v>
      </c>
      <c r="B638" t="s">
        <v>804</v>
      </c>
      <c r="C638" t="s">
        <v>399</v>
      </c>
      <c r="D638" t="s">
        <v>399</v>
      </c>
      <c r="E638">
        <v>1658005</v>
      </c>
      <c r="F638" s="23">
        <v>44206</v>
      </c>
      <c r="G638">
        <v>755119</v>
      </c>
      <c r="H638">
        <v>257048</v>
      </c>
      <c r="I638">
        <v>9231</v>
      </c>
      <c r="J638">
        <v>114</v>
      </c>
      <c r="K638">
        <v>9115</v>
      </c>
      <c r="L638">
        <v>128634</v>
      </c>
    </row>
    <row r="639" spans="1:12" x14ac:dyDescent="0.35">
      <c r="A639" t="s">
        <v>804</v>
      </c>
      <c r="B639" t="s">
        <v>804</v>
      </c>
      <c r="C639" t="s">
        <v>577</v>
      </c>
      <c r="D639" t="s">
        <v>577</v>
      </c>
      <c r="E639">
        <v>1795092</v>
      </c>
      <c r="F639" s="23">
        <v>44206</v>
      </c>
      <c r="G639">
        <v>923661</v>
      </c>
      <c r="H639">
        <v>290898</v>
      </c>
      <c r="I639">
        <v>6197</v>
      </c>
      <c r="J639">
        <v>110</v>
      </c>
      <c r="K639">
        <v>6087</v>
      </c>
      <c r="L639">
        <v>347795</v>
      </c>
    </row>
    <row r="640" spans="1:12" x14ac:dyDescent="0.35">
      <c r="A640" t="s">
        <v>804</v>
      </c>
      <c r="B640" t="s">
        <v>804</v>
      </c>
      <c r="C640" t="s">
        <v>693</v>
      </c>
      <c r="D640" t="s">
        <v>693</v>
      </c>
      <c r="E640">
        <v>4572951</v>
      </c>
      <c r="F640" s="23">
        <v>44206</v>
      </c>
      <c r="G640">
        <v>2251558</v>
      </c>
      <c r="H640">
        <v>859280</v>
      </c>
      <c r="I640">
        <v>82933</v>
      </c>
      <c r="J640">
        <v>1905</v>
      </c>
      <c r="K640">
        <v>81024</v>
      </c>
      <c r="L640">
        <v>727286</v>
      </c>
    </row>
    <row r="641" spans="1:12" x14ac:dyDescent="0.35">
      <c r="A641" t="s">
        <v>804</v>
      </c>
      <c r="B641" t="s">
        <v>804</v>
      </c>
      <c r="C641" t="s">
        <v>518</v>
      </c>
      <c r="D641" t="s">
        <v>518</v>
      </c>
      <c r="E641">
        <v>1438156</v>
      </c>
      <c r="F641" s="23">
        <v>44227</v>
      </c>
      <c r="G641">
        <v>608818</v>
      </c>
      <c r="H641">
        <v>147948</v>
      </c>
      <c r="I641">
        <v>4250</v>
      </c>
      <c r="J641">
        <v>53</v>
      </c>
      <c r="K641">
        <v>4197</v>
      </c>
      <c r="L641">
        <v>274094</v>
      </c>
    </row>
    <row r="642" spans="1:12" x14ac:dyDescent="0.35">
      <c r="A642" t="s">
        <v>804</v>
      </c>
      <c r="B642" t="s">
        <v>804</v>
      </c>
      <c r="C642" t="s">
        <v>469</v>
      </c>
      <c r="D642" t="s">
        <v>469</v>
      </c>
      <c r="E642">
        <v>1596909</v>
      </c>
      <c r="F642" s="23">
        <v>44210</v>
      </c>
      <c r="G642">
        <v>760960</v>
      </c>
      <c r="H642">
        <v>218775</v>
      </c>
      <c r="I642">
        <v>4424</v>
      </c>
      <c r="J642">
        <v>70</v>
      </c>
      <c r="K642">
        <v>4353</v>
      </c>
      <c r="L642">
        <v>209276</v>
      </c>
    </row>
    <row r="643" spans="1:12" x14ac:dyDescent="0.35">
      <c r="A643" t="s">
        <v>804</v>
      </c>
      <c r="B643" t="s">
        <v>804</v>
      </c>
      <c r="C643" t="s">
        <v>560</v>
      </c>
      <c r="D643" t="s">
        <v>560</v>
      </c>
      <c r="E643">
        <v>3560830</v>
      </c>
      <c r="F643" s="23">
        <v>44226</v>
      </c>
      <c r="G643">
        <v>1632782</v>
      </c>
      <c r="H643">
        <v>458054</v>
      </c>
      <c r="I643">
        <v>15617</v>
      </c>
      <c r="J643">
        <v>228</v>
      </c>
      <c r="K643">
        <v>15389</v>
      </c>
      <c r="L643">
        <v>322580</v>
      </c>
    </row>
    <row r="644" spans="1:12" x14ac:dyDescent="0.35">
      <c r="A644" t="s">
        <v>804</v>
      </c>
      <c r="B644" t="s">
        <v>804</v>
      </c>
      <c r="C644" t="s">
        <v>592</v>
      </c>
      <c r="D644" t="s">
        <v>592</v>
      </c>
      <c r="E644">
        <v>4013634</v>
      </c>
      <c r="F644" s="23">
        <v>44226</v>
      </c>
      <c r="G644">
        <v>1829019</v>
      </c>
      <c r="H644">
        <v>382178</v>
      </c>
      <c r="I644">
        <v>24410</v>
      </c>
      <c r="J644">
        <v>292</v>
      </c>
      <c r="K644">
        <v>24117</v>
      </c>
      <c r="L644">
        <v>380738</v>
      </c>
    </row>
    <row r="645" spans="1:12" x14ac:dyDescent="0.35">
      <c r="A645" t="s">
        <v>804</v>
      </c>
      <c r="B645" t="s">
        <v>804</v>
      </c>
      <c r="C645" t="s">
        <v>193</v>
      </c>
      <c r="D645" t="s">
        <v>193</v>
      </c>
      <c r="E645">
        <v>1218002</v>
      </c>
      <c r="F645" s="23">
        <v>44050</v>
      </c>
      <c r="G645">
        <v>627553</v>
      </c>
      <c r="H645">
        <v>143519</v>
      </c>
      <c r="I645">
        <v>12742</v>
      </c>
      <c r="J645">
        <v>128</v>
      </c>
      <c r="K645">
        <v>12613</v>
      </c>
      <c r="L645">
        <v>28152</v>
      </c>
    </row>
    <row r="646" spans="1:12" x14ac:dyDescent="0.35">
      <c r="A646" t="s">
        <v>804</v>
      </c>
      <c r="B646" t="s">
        <v>804</v>
      </c>
      <c r="C646" t="s">
        <v>744</v>
      </c>
      <c r="D646" t="s">
        <v>744</v>
      </c>
      <c r="E646">
        <v>4588455</v>
      </c>
      <c r="F646" s="23">
        <v>44178</v>
      </c>
      <c r="G646">
        <v>3106658</v>
      </c>
      <c r="H646">
        <v>1488333</v>
      </c>
      <c r="I646">
        <v>238839</v>
      </c>
      <c r="J646">
        <v>2651</v>
      </c>
      <c r="K646">
        <v>236165</v>
      </c>
      <c r="L646">
        <v>1357002</v>
      </c>
    </row>
    <row r="647" spans="1:12" x14ac:dyDescent="0.35">
      <c r="A647" t="s">
        <v>804</v>
      </c>
      <c r="B647" t="s">
        <v>804</v>
      </c>
      <c r="C647" t="s">
        <v>573</v>
      </c>
      <c r="D647" t="s">
        <v>573</v>
      </c>
      <c r="E647">
        <v>2665292</v>
      </c>
      <c r="F647" s="23">
        <v>44227</v>
      </c>
      <c r="G647">
        <v>1283534</v>
      </c>
      <c r="H647">
        <v>372559</v>
      </c>
      <c r="I647">
        <v>12440</v>
      </c>
      <c r="J647">
        <v>140</v>
      </c>
      <c r="K647">
        <v>12300</v>
      </c>
      <c r="L647">
        <v>340936</v>
      </c>
    </row>
    <row r="648" spans="1:12" x14ac:dyDescent="0.35">
      <c r="A648" t="s">
        <v>804</v>
      </c>
      <c r="B648" t="s">
        <v>804</v>
      </c>
      <c r="C648" t="s">
        <v>416</v>
      </c>
      <c r="D648" t="s">
        <v>416</v>
      </c>
      <c r="E648">
        <v>876055</v>
      </c>
      <c r="F648" s="23">
        <v>44206</v>
      </c>
      <c r="G648">
        <v>444352</v>
      </c>
      <c r="H648">
        <v>148388</v>
      </c>
      <c r="I648">
        <v>4268</v>
      </c>
      <c r="J648">
        <v>86</v>
      </c>
      <c r="K648">
        <v>4182</v>
      </c>
      <c r="L648">
        <v>145126</v>
      </c>
    </row>
    <row r="649" spans="1:12" x14ac:dyDescent="0.35">
      <c r="A649" t="s">
        <v>804</v>
      </c>
      <c r="B649" t="s">
        <v>804</v>
      </c>
      <c r="C649" t="s">
        <v>487</v>
      </c>
      <c r="D649" t="s">
        <v>487</v>
      </c>
      <c r="E649">
        <v>1847194</v>
      </c>
      <c r="F649" s="23">
        <v>44227</v>
      </c>
      <c r="G649">
        <v>860461</v>
      </c>
      <c r="H649">
        <v>219990</v>
      </c>
      <c r="I649">
        <v>10028</v>
      </c>
      <c r="J649">
        <v>182</v>
      </c>
      <c r="K649">
        <v>9846</v>
      </c>
      <c r="L649">
        <v>233510</v>
      </c>
    </row>
    <row r="650" spans="1:12" x14ac:dyDescent="0.35">
      <c r="A650" t="s">
        <v>804</v>
      </c>
      <c r="B650" t="s">
        <v>804</v>
      </c>
      <c r="C650" t="s">
        <v>456</v>
      </c>
      <c r="D650" t="s">
        <v>456</v>
      </c>
      <c r="E650">
        <v>2541894</v>
      </c>
      <c r="F650" s="23">
        <v>44225</v>
      </c>
      <c r="G650">
        <v>1207578</v>
      </c>
      <c r="H650">
        <v>418117</v>
      </c>
      <c r="I650">
        <v>20297</v>
      </c>
      <c r="J650">
        <v>402</v>
      </c>
      <c r="K650">
        <v>19893</v>
      </c>
      <c r="L650">
        <v>208527</v>
      </c>
    </row>
    <row r="651" spans="1:12" x14ac:dyDescent="0.35">
      <c r="A651" t="s">
        <v>804</v>
      </c>
      <c r="B651" t="s">
        <v>804</v>
      </c>
      <c r="C651" t="s">
        <v>527</v>
      </c>
      <c r="D651" t="s">
        <v>527</v>
      </c>
      <c r="E651">
        <v>2205170</v>
      </c>
      <c r="F651" s="23">
        <v>44227</v>
      </c>
      <c r="G651">
        <v>1017497</v>
      </c>
      <c r="H651">
        <v>307052</v>
      </c>
      <c r="I651">
        <v>8333</v>
      </c>
      <c r="J651">
        <v>80</v>
      </c>
      <c r="K651">
        <v>8252</v>
      </c>
      <c r="L651">
        <v>285611</v>
      </c>
    </row>
    <row r="652" spans="1:12" x14ac:dyDescent="0.35">
      <c r="A652" t="s">
        <v>804</v>
      </c>
      <c r="B652" t="s">
        <v>804</v>
      </c>
      <c r="C652" t="s">
        <v>719</v>
      </c>
      <c r="D652" t="s">
        <v>719</v>
      </c>
      <c r="E652">
        <v>3447405</v>
      </c>
      <c r="F652" s="23">
        <v>44227</v>
      </c>
      <c r="G652">
        <v>1764744</v>
      </c>
      <c r="H652">
        <v>842448</v>
      </c>
      <c r="I652">
        <v>69480</v>
      </c>
      <c r="J652">
        <v>898</v>
      </c>
      <c r="K652">
        <v>68567</v>
      </c>
      <c r="L652">
        <v>833144</v>
      </c>
    </row>
    <row r="653" spans="1:12" x14ac:dyDescent="0.35">
      <c r="A653" t="s">
        <v>804</v>
      </c>
      <c r="B653" t="s">
        <v>804</v>
      </c>
      <c r="C653" t="s">
        <v>557</v>
      </c>
      <c r="D653" t="s">
        <v>557</v>
      </c>
      <c r="E653">
        <v>2494533</v>
      </c>
      <c r="F653" s="23">
        <v>44227</v>
      </c>
      <c r="G653">
        <v>1335308</v>
      </c>
      <c r="H653">
        <v>462157</v>
      </c>
      <c r="I653">
        <v>11088</v>
      </c>
      <c r="J653">
        <v>116</v>
      </c>
      <c r="K653">
        <v>10972</v>
      </c>
      <c r="L653">
        <v>318308</v>
      </c>
    </row>
    <row r="654" spans="1:12" x14ac:dyDescent="0.35">
      <c r="A654" t="s">
        <v>804</v>
      </c>
      <c r="B654" t="s">
        <v>804</v>
      </c>
      <c r="C654" t="s">
        <v>605</v>
      </c>
      <c r="D654" t="s">
        <v>605</v>
      </c>
      <c r="E654">
        <v>4773138</v>
      </c>
      <c r="F654" s="23">
        <v>44209</v>
      </c>
      <c r="G654">
        <v>1390249</v>
      </c>
      <c r="H654">
        <v>443211</v>
      </c>
      <c r="I654">
        <v>39102</v>
      </c>
      <c r="J654">
        <v>349</v>
      </c>
      <c r="K654">
        <v>38752</v>
      </c>
      <c r="L654">
        <v>420010</v>
      </c>
    </row>
    <row r="655" spans="1:12" x14ac:dyDescent="0.35">
      <c r="A655" t="s">
        <v>804</v>
      </c>
      <c r="B655" t="s">
        <v>804</v>
      </c>
      <c r="C655" t="s">
        <v>434</v>
      </c>
      <c r="D655" t="s">
        <v>434</v>
      </c>
      <c r="E655">
        <v>4138605</v>
      </c>
      <c r="F655" s="23">
        <v>44221</v>
      </c>
      <c r="G655">
        <v>1264005</v>
      </c>
      <c r="H655">
        <v>467387</v>
      </c>
      <c r="I655">
        <v>31009</v>
      </c>
      <c r="J655">
        <v>269</v>
      </c>
      <c r="K655">
        <v>30737</v>
      </c>
      <c r="L655">
        <v>177208</v>
      </c>
    </row>
    <row r="656" spans="1:12" x14ac:dyDescent="0.35">
      <c r="A656" t="s">
        <v>804</v>
      </c>
      <c r="B656" t="s">
        <v>804</v>
      </c>
      <c r="C656" t="s">
        <v>530</v>
      </c>
      <c r="D656" t="s">
        <v>530</v>
      </c>
      <c r="E656">
        <v>2037225</v>
      </c>
      <c r="F656" s="23">
        <v>44209</v>
      </c>
      <c r="G656">
        <v>978332</v>
      </c>
      <c r="H656">
        <v>256931</v>
      </c>
      <c r="I656">
        <v>11032</v>
      </c>
      <c r="J656">
        <v>193</v>
      </c>
      <c r="K656">
        <v>10838</v>
      </c>
      <c r="L656">
        <v>297054</v>
      </c>
    </row>
    <row r="657" spans="1:12" x14ac:dyDescent="0.35">
      <c r="A657" t="s">
        <v>804</v>
      </c>
      <c r="B657" t="s">
        <v>804</v>
      </c>
      <c r="C657" t="s">
        <v>363</v>
      </c>
      <c r="D657" t="s">
        <v>363</v>
      </c>
      <c r="E657">
        <v>3173752</v>
      </c>
      <c r="F657" s="23">
        <v>44210</v>
      </c>
      <c r="G657">
        <v>1480021</v>
      </c>
      <c r="H657">
        <v>456869</v>
      </c>
      <c r="I657">
        <v>16038</v>
      </c>
      <c r="J657">
        <v>163</v>
      </c>
      <c r="K657">
        <v>15875</v>
      </c>
      <c r="L657">
        <v>108519</v>
      </c>
    </row>
    <row r="658" spans="1:12" x14ac:dyDescent="0.35">
      <c r="A658" t="s">
        <v>804</v>
      </c>
      <c r="B658" t="s">
        <v>804</v>
      </c>
      <c r="C658" t="s">
        <v>701</v>
      </c>
      <c r="D658" t="s">
        <v>701</v>
      </c>
      <c r="E658">
        <v>5959798</v>
      </c>
      <c r="F658" s="23">
        <v>44210</v>
      </c>
      <c r="G658">
        <v>2731341</v>
      </c>
      <c r="H658">
        <v>862244</v>
      </c>
      <c r="I658">
        <v>78699</v>
      </c>
      <c r="J658">
        <v>1088</v>
      </c>
      <c r="K658">
        <v>77609</v>
      </c>
      <c r="L658">
        <v>768649</v>
      </c>
    </row>
    <row r="659" spans="1:12" x14ac:dyDescent="0.35">
      <c r="A659" t="s">
        <v>804</v>
      </c>
      <c r="B659" t="s">
        <v>804</v>
      </c>
      <c r="C659" t="s">
        <v>599</v>
      </c>
      <c r="D659" t="s">
        <v>599</v>
      </c>
      <c r="E659">
        <v>3404004</v>
      </c>
      <c r="F659" s="23">
        <v>44226</v>
      </c>
      <c r="G659">
        <v>1436175</v>
      </c>
      <c r="H659">
        <v>344694</v>
      </c>
      <c r="I659">
        <v>17104</v>
      </c>
      <c r="J659">
        <v>343</v>
      </c>
      <c r="K659">
        <v>16761</v>
      </c>
      <c r="L659">
        <v>395960</v>
      </c>
    </row>
    <row r="660" spans="1:12" x14ac:dyDescent="0.35">
      <c r="A660" t="s">
        <v>804</v>
      </c>
      <c r="B660" t="s">
        <v>804</v>
      </c>
      <c r="C660" t="s">
        <v>522</v>
      </c>
      <c r="D660" t="s">
        <v>522</v>
      </c>
      <c r="E660">
        <v>2335398</v>
      </c>
      <c r="F660" s="23">
        <v>44212</v>
      </c>
      <c r="G660">
        <v>989666</v>
      </c>
      <c r="H660">
        <v>250420</v>
      </c>
      <c r="I660">
        <v>11826</v>
      </c>
      <c r="J660">
        <v>148</v>
      </c>
      <c r="K660">
        <v>11676</v>
      </c>
      <c r="L660">
        <v>280201</v>
      </c>
    </row>
    <row r="661" spans="1:12" x14ac:dyDescent="0.35">
      <c r="A661" t="s">
        <v>804</v>
      </c>
      <c r="B661" t="s">
        <v>804</v>
      </c>
      <c r="C661" t="s">
        <v>512</v>
      </c>
      <c r="D661" t="s">
        <v>512</v>
      </c>
      <c r="E661">
        <v>3464228</v>
      </c>
      <c r="F661" s="23">
        <v>44226</v>
      </c>
      <c r="G661">
        <v>1638111</v>
      </c>
      <c r="H661">
        <v>576986</v>
      </c>
      <c r="I661">
        <v>32730</v>
      </c>
      <c r="J661">
        <v>420</v>
      </c>
      <c r="K661">
        <v>32309</v>
      </c>
      <c r="L661">
        <v>282752</v>
      </c>
    </row>
    <row r="662" spans="1:12" x14ac:dyDescent="0.35">
      <c r="A662" t="s">
        <v>804</v>
      </c>
      <c r="B662" t="s">
        <v>804</v>
      </c>
      <c r="C662" t="s">
        <v>553</v>
      </c>
      <c r="D662" t="s">
        <v>553</v>
      </c>
      <c r="E662">
        <v>2217020</v>
      </c>
      <c r="F662" s="23">
        <v>44209</v>
      </c>
      <c r="G662">
        <v>893786</v>
      </c>
      <c r="H662">
        <v>204352</v>
      </c>
      <c r="I662">
        <v>9438</v>
      </c>
      <c r="J662">
        <v>106</v>
      </c>
      <c r="K662">
        <v>9331</v>
      </c>
      <c r="L662">
        <v>314052</v>
      </c>
    </row>
    <row r="663" spans="1:12" x14ac:dyDescent="0.35">
      <c r="A663" t="s">
        <v>804</v>
      </c>
      <c r="B663" t="s">
        <v>804</v>
      </c>
      <c r="C663" t="s">
        <v>533</v>
      </c>
      <c r="D663" t="s">
        <v>533</v>
      </c>
      <c r="E663">
        <v>1714300</v>
      </c>
      <c r="F663" s="23">
        <v>44227</v>
      </c>
      <c r="G663">
        <v>799506</v>
      </c>
      <c r="H663">
        <v>195105</v>
      </c>
      <c r="I663">
        <v>8159</v>
      </c>
      <c r="J663">
        <v>98</v>
      </c>
      <c r="K663">
        <v>8061</v>
      </c>
      <c r="L663">
        <v>296685</v>
      </c>
    </row>
    <row r="664" spans="1:12" x14ac:dyDescent="0.35">
      <c r="A664" t="s">
        <v>804</v>
      </c>
      <c r="B664" t="s">
        <v>804</v>
      </c>
      <c r="C664" t="s">
        <v>618</v>
      </c>
      <c r="D664" t="s">
        <v>618</v>
      </c>
      <c r="E664">
        <v>3002376</v>
      </c>
      <c r="F664" s="23">
        <v>44209</v>
      </c>
      <c r="G664">
        <v>1743273</v>
      </c>
      <c r="H664">
        <v>538827</v>
      </c>
      <c r="I664">
        <v>20361</v>
      </c>
      <c r="J664">
        <v>444</v>
      </c>
      <c r="K664">
        <v>19916</v>
      </c>
      <c r="L664">
        <v>447375</v>
      </c>
    </row>
    <row r="665" spans="1:12" x14ac:dyDescent="0.35">
      <c r="A665" t="s">
        <v>804</v>
      </c>
      <c r="B665" t="s">
        <v>804</v>
      </c>
      <c r="C665" t="s">
        <v>500</v>
      </c>
      <c r="D665" t="s">
        <v>500</v>
      </c>
      <c r="E665">
        <v>1274815</v>
      </c>
      <c r="F665" s="23">
        <v>44227</v>
      </c>
      <c r="G665">
        <v>604968</v>
      </c>
      <c r="H665">
        <v>206438</v>
      </c>
      <c r="I665">
        <v>12976</v>
      </c>
      <c r="J665">
        <v>45</v>
      </c>
      <c r="K665">
        <v>12931</v>
      </c>
      <c r="L665">
        <v>253085</v>
      </c>
    </row>
    <row r="666" spans="1:12" x14ac:dyDescent="0.35">
      <c r="A666" t="s">
        <v>804</v>
      </c>
      <c r="B666" t="s">
        <v>804</v>
      </c>
      <c r="C666" t="s">
        <v>481</v>
      </c>
      <c r="D666" t="s">
        <v>481</v>
      </c>
      <c r="E666">
        <v>1114615</v>
      </c>
      <c r="F666" s="23">
        <v>44227</v>
      </c>
      <c r="G666">
        <v>515155</v>
      </c>
      <c r="H666">
        <v>181654</v>
      </c>
      <c r="I666">
        <v>4388</v>
      </c>
      <c r="J666">
        <v>35</v>
      </c>
      <c r="K666">
        <v>4353</v>
      </c>
      <c r="L666">
        <v>223760</v>
      </c>
    </row>
    <row r="667" spans="1:12" x14ac:dyDescent="0.35">
      <c r="A667" t="s">
        <v>804</v>
      </c>
      <c r="B667" t="s">
        <v>804</v>
      </c>
      <c r="C667" t="s">
        <v>537</v>
      </c>
      <c r="D667" t="s">
        <v>537</v>
      </c>
      <c r="E667">
        <v>2553526</v>
      </c>
      <c r="F667" s="23">
        <v>44227</v>
      </c>
      <c r="G667">
        <v>1225133</v>
      </c>
      <c r="H667">
        <v>479630</v>
      </c>
      <c r="I667">
        <v>9373</v>
      </c>
      <c r="J667">
        <v>100</v>
      </c>
      <c r="K667">
        <v>9273</v>
      </c>
      <c r="L667">
        <v>299733</v>
      </c>
    </row>
    <row r="668" spans="1:12" x14ac:dyDescent="0.35">
      <c r="A668" t="s">
        <v>804</v>
      </c>
      <c r="B668" t="s">
        <v>804</v>
      </c>
      <c r="C668" t="s">
        <v>529</v>
      </c>
      <c r="D668" t="s">
        <v>529</v>
      </c>
      <c r="E668">
        <v>4474446</v>
      </c>
      <c r="F668" s="23">
        <v>44224</v>
      </c>
      <c r="G668">
        <v>2139996</v>
      </c>
      <c r="H668">
        <v>497241</v>
      </c>
      <c r="I668">
        <v>12398</v>
      </c>
      <c r="J668">
        <v>185</v>
      </c>
      <c r="K668">
        <v>12211</v>
      </c>
      <c r="L668">
        <v>295672</v>
      </c>
    </row>
    <row r="669" spans="1:12" x14ac:dyDescent="0.35">
      <c r="A669" t="s">
        <v>804</v>
      </c>
      <c r="B669" t="s">
        <v>804</v>
      </c>
      <c r="C669" t="s">
        <v>550</v>
      </c>
      <c r="D669" t="s">
        <v>550</v>
      </c>
      <c r="E669">
        <v>1862612</v>
      </c>
      <c r="F669" s="23">
        <v>44227</v>
      </c>
      <c r="G669">
        <v>812891</v>
      </c>
      <c r="H669">
        <v>236871</v>
      </c>
      <c r="I669">
        <v>16807</v>
      </c>
      <c r="J669">
        <v>251</v>
      </c>
      <c r="K669">
        <v>16556</v>
      </c>
      <c r="L669">
        <v>314578</v>
      </c>
    </row>
    <row r="670" spans="1:12" x14ac:dyDescent="0.35">
      <c r="A670" t="s">
        <v>804</v>
      </c>
      <c r="B670" t="s">
        <v>804</v>
      </c>
      <c r="C670" t="s">
        <v>554</v>
      </c>
      <c r="D670" t="s">
        <v>554</v>
      </c>
      <c r="E670">
        <v>3790922</v>
      </c>
      <c r="F670" s="23">
        <v>44227</v>
      </c>
      <c r="G670">
        <v>1178195</v>
      </c>
      <c r="H670">
        <v>370998</v>
      </c>
      <c r="I670">
        <v>14915</v>
      </c>
      <c r="J670">
        <v>138</v>
      </c>
      <c r="K670">
        <v>14777</v>
      </c>
      <c r="L670">
        <v>316852</v>
      </c>
    </row>
    <row r="671" spans="1:12" x14ac:dyDescent="0.35">
      <c r="A671" t="s">
        <v>804</v>
      </c>
      <c r="B671" t="s">
        <v>804</v>
      </c>
      <c r="C671" t="s">
        <v>540</v>
      </c>
      <c r="D671" t="s">
        <v>540</v>
      </c>
      <c r="E671">
        <v>3110595</v>
      </c>
      <c r="F671" s="23">
        <v>44206</v>
      </c>
      <c r="G671">
        <v>1554190</v>
      </c>
      <c r="H671">
        <v>420513</v>
      </c>
      <c r="I671">
        <v>15011</v>
      </c>
      <c r="J671">
        <v>254</v>
      </c>
      <c r="K671">
        <v>14757</v>
      </c>
      <c r="L671">
        <v>306391</v>
      </c>
    </row>
    <row r="672" spans="1:12" x14ac:dyDescent="0.35">
      <c r="A672" t="s">
        <v>804</v>
      </c>
      <c r="B672" t="s">
        <v>804</v>
      </c>
      <c r="C672" t="s">
        <v>675</v>
      </c>
      <c r="D672" t="s">
        <v>675</v>
      </c>
      <c r="E672">
        <v>3682194</v>
      </c>
      <c r="F672" s="23">
        <v>44227</v>
      </c>
      <c r="G672">
        <v>2109381</v>
      </c>
      <c r="H672">
        <v>843905</v>
      </c>
      <c r="I672">
        <v>85501</v>
      </c>
      <c r="J672">
        <v>971</v>
      </c>
      <c r="K672">
        <v>84528</v>
      </c>
      <c r="L672">
        <v>638260</v>
      </c>
    </row>
    <row r="673" spans="1:12" x14ac:dyDescent="0.35">
      <c r="A673" t="s">
        <v>803</v>
      </c>
      <c r="B673" t="s">
        <v>803</v>
      </c>
      <c r="C673" t="s">
        <v>336</v>
      </c>
      <c r="D673" t="s">
        <v>336</v>
      </c>
      <c r="E673">
        <v>621927</v>
      </c>
      <c r="F673" s="23">
        <v>44226</v>
      </c>
      <c r="G673">
        <v>378242</v>
      </c>
      <c r="H673">
        <v>215715</v>
      </c>
      <c r="I673">
        <v>12190</v>
      </c>
      <c r="J673">
        <v>196</v>
      </c>
      <c r="K673">
        <v>11378</v>
      </c>
      <c r="L673">
        <v>90538</v>
      </c>
    </row>
    <row r="674" spans="1:12" x14ac:dyDescent="0.35">
      <c r="A674" t="s">
        <v>803</v>
      </c>
      <c r="B674" t="s">
        <v>803</v>
      </c>
      <c r="C674" t="s">
        <v>281</v>
      </c>
      <c r="D674" t="s">
        <v>281</v>
      </c>
      <c r="E674">
        <v>259840</v>
      </c>
      <c r="F674" s="23">
        <v>44226</v>
      </c>
      <c r="G674">
        <v>183447</v>
      </c>
      <c r="H674">
        <v>131244</v>
      </c>
      <c r="I674">
        <v>5764</v>
      </c>
      <c r="J674">
        <v>60</v>
      </c>
      <c r="K674">
        <v>5678</v>
      </c>
      <c r="L674">
        <v>58508</v>
      </c>
    </row>
    <row r="675" spans="1:12" x14ac:dyDescent="0.35">
      <c r="A675" t="s">
        <v>803</v>
      </c>
      <c r="B675" t="s">
        <v>803</v>
      </c>
      <c r="C675" t="s">
        <v>345</v>
      </c>
      <c r="D675" t="s">
        <v>345</v>
      </c>
      <c r="E675">
        <v>391114</v>
      </c>
      <c r="F675" s="23">
        <v>44226</v>
      </c>
      <c r="G675">
        <v>273850</v>
      </c>
      <c r="H675">
        <v>191420</v>
      </c>
      <c r="I675">
        <v>12242</v>
      </c>
      <c r="J675">
        <v>62</v>
      </c>
      <c r="K675">
        <v>11972</v>
      </c>
      <c r="L675">
        <v>96511</v>
      </c>
    </row>
    <row r="676" spans="1:12" x14ac:dyDescent="0.35">
      <c r="A676" t="s">
        <v>803</v>
      </c>
      <c r="B676" t="s">
        <v>803</v>
      </c>
      <c r="C676" t="s">
        <v>355</v>
      </c>
      <c r="D676" t="s">
        <v>355</v>
      </c>
      <c r="E676">
        <v>259315</v>
      </c>
      <c r="F676" s="23">
        <v>44226</v>
      </c>
      <c r="G676">
        <v>183354</v>
      </c>
      <c r="H676">
        <v>119870</v>
      </c>
      <c r="I676">
        <v>7603</v>
      </c>
      <c r="J676">
        <v>53</v>
      </c>
      <c r="K676">
        <v>7358</v>
      </c>
      <c r="L676">
        <v>98869</v>
      </c>
    </row>
    <row r="677" spans="1:12" x14ac:dyDescent="0.35">
      <c r="A677" t="s">
        <v>803</v>
      </c>
      <c r="B677" t="s">
        <v>803</v>
      </c>
      <c r="C677" t="s">
        <v>607</v>
      </c>
      <c r="D677" t="s">
        <v>607</v>
      </c>
      <c r="E677">
        <v>1698560</v>
      </c>
      <c r="F677" s="23">
        <v>44226</v>
      </c>
      <c r="G677">
        <v>1465464</v>
      </c>
      <c r="H677">
        <v>793803</v>
      </c>
      <c r="I677">
        <v>112363</v>
      </c>
      <c r="J677">
        <v>2521</v>
      </c>
      <c r="K677">
        <v>108137</v>
      </c>
      <c r="L677">
        <v>457677</v>
      </c>
    </row>
    <row r="678" spans="1:12" x14ac:dyDescent="0.35">
      <c r="A678" t="s">
        <v>803</v>
      </c>
      <c r="B678" t="s">
        <v>803</v>
      </c>
      <c r="C678" t="s">
        <v>593</v>
      </c>
      <c r="D678" t="s">
        <v>593</v>
      </c>
      <c r="E678">
        <v>1927029</v>
      </c>
      <c r="F678" s="23">
        <v>44226</v>
      </c>
      <c r="G678">
        <v>1456257</v>
      </c>
      <c r="H678">
        <v>635360</v>
      </c>
      <c r="I678">
        <v>51498</v>
      </c>
      <c r="J678">
        <v>1019</v>
      </c>
      <c r="K678">
        <v>49096</v>
      </c>
      <c r="L678">
        <v>395291</v>
      </c>
    </row>
    <row r="679" spans="1:12" x14ac:dyDescent="0.35">
      <c r="A679" t="s">
        <v>803</v>
      </c>
      <c r="B679" t="s">
        <v>803</v>
      </c>
      <c r="C679" t="s">
        <v>465</v>
      </c>
      <c r="D679" t="s">
        <v>465</v>
      </c>
      <c r="E679">
        <v>955128</v>
      </c>
      <c r="F679" s="23">
        <v>44226</v>
      </c>
      <c r="G679">
        <v>722854</v>
      </c>
      <c r="H679">
        <v>398680</v>
      </c>
      <c r="I679">
        <v>39232</v>
      </c>
      <c r="J679">
        <v>944</v>
      </c>
      <c r="K679">
        <v>38140</v>
      </c>
      <c r="L679">
        <v>224038</v>
      </c>
    </row>
    <row r="680" spans="1:12" x14ac:dyDescent="0.35">
      <c r="A680" t="s">
        <v>803</v>
      </c>
      <c r="B680" t="s">
        <v>803</v>
      </c>
      <c r="C680" t="s">
        <v>411</v>
      </c>
      <c r="D680" t="s">
        <v>411</v>
      </c>
      <c r="E680">
        <v>686527</v>
      </c>
      <c r="F680" s="23">
        <v>44226</v>
      </c>
      <c r="G680">
        <v>431320</v>
      </c>
      <c r="H680">
        <v>229262</v>
      </c>
      <c r="I680">
        <v>17686</v>
      </c>
      <c r="J680">
        <v>315</v>
      </c>
      <c r="K680">
        <v>16668</v>
      </c>
      <c r="L680">
        <v>147721</v>
      </c>
    </row>
    <row r="681" spans="1:12" x14ac:dyDescent="0.35">
      <c r="A681" t="s">
        <v>803</v>
      </c>
      <c r="B681" t="s">
        <v>803</v>
      </c>
      <c r="C681" t="s">
        <v>317</v>
      </c>
      <c r="D681" t="s">
        <v>317</v>
      </c>
      <c r="E681">
        <v>485993</v>
      </c>
      <c r="F681" s="23">
        <v>44226</v>
      </c>
      <c r="G681">
        <v>318644</v>
      </c>
      <c r="H681">
        <v>183765</v>
      </c>
      <c r="I681">
        <v>10260</v>
      </c>
      <c r="J681">
        <v>181</v>
      </c>
      <c r="K681">
        <v>9962</v>
      </c>
      <c r="L681">
        <v>77816</v>
      </c>
    </row>
    <row r="682" spans="1:12" x14ac:dyDescent="0.35">
      <c r="A682" t="s">
        <v>803</v>
      </c>
      <c r="B682" t="s">
        <v>803</v>
      </c>
      <c r="C682" t="s">
        <v>271</v>
      </c>
      <c r="D682" t="s">
        <v>271</v>
      </c>
      <c r="E682">
        <v>236857</v>
      </c>
      <c r="F682" s="23">
        <v>44226</v>
      </c>
      <c r="G682">
        <v>170911</v>
      </c>
      <c r="H682">
        <v>113480</v>
      </c>
      <c r="I682">
        <v>8800</v>
      </c>
      <c r="J682">
        <v>106</v>
      </c>
      <c r="K682">
        <v>8535</v>
      </c>
      <c r="L682">
        <v>56778</v>
      </c>
    </row>
    <row r="683" spans="1:12" x14ac:dyDescent="0.35">
      <c r="A683" t="s">
        <v>803</v>
      </c>
      <c r="B683" t="s">
        <v>803</v>
      </c>
      <c r="C683" t="s">
        <v>370</v>
      </c>
      <c r="D683" t="s">
        <v>370</v>
      </c>
      <c r="E683">
        <v>616409</v>
      </c>
      <c r="F683" s="23">
        <v>44226</v>
      </c>
      <c r="G683">
        <v>381493</v>
      </c>
      <c r="H683">
        <v>206527</v>
      </c>
      <c r="I683">
        <v>15835</v>
      </c>
      <c r="J683">
        <v>108</v>
      </c>
      <c r="K683">
        <v>14827</v>
      </c>
      <c r="L683">
        <v>113028</v>
      </c>
    </row>
    <row r="684" spans="1:12" x14ac:dyDescent="0.35">
      <c r="A684" t="s">
        <v>803</v>
      </c>
      <c r="B684" t="s">
        <v>803</v>
      </c>
      <c r="C684" t="s">
        <v>575</v>
      </c>
      <c r="D684" t="s">
        <v>575</v>
      </c>
      <c r="E684">
        <v>1648367</v>
      </c>
      <c r="F684" s="23">
        <v>44226</v>
      </c>
      <c r="G684">
        <v>1277738</v>
      </c>
      <c r="H684">
        <v>518326</v>
      </c>
      <c r="I684">
        <v>37875</v>
      </c>
      <c r="J684">
        <v>761</v>
      </c>
      <c r="K684">
        <v>36315</v>
      </c>
      <c r="L684">
        <v>356229</v>
      </c>
    </row>
    <row r="685" spans="1:12" x14ac:dyDescent="0.35">
      <c r="A685" t="s">
        <v>803</v>
      </c>
      <c r="B685" t="s">
        <v>803</v>
      </c>
      <c r="C685" t="s">
        <v>390</v>
      </c>
      <c r="D685" t="s">
        <v>390</v>
      </c>
      <c r="E685">
        <v>329686</v>
      </c>
      <c r="F685" s="23">
        <v>44226</v>
      </c>
      <c r="G685">
        <v>234425</v>
      </c>
      <c r="H685">
        <v>160687</v>
      </c>
      <c r="I685">
        <v>12548</v>
      </c>
      <c r="J685">
        <v>74</v>
      </c>
      <c r="K685">
        <v>12129</v>
      </c>
      <c r="L685">
        <v>126300</v>
      </c>
    </row>
    <row r="686" spans="1:12" x14ac:dyDescent="0.35">
      <c r="A686" t="s">
        <v>805</v>
      </c>
      <c r="B686" t="s">
        <v>805</v>
      </c>
      <c r="C686" t="s">
        <v>723</v>
      </c>
      <c r="D686" t="s">
        <v>723</v>
      </c>
      <c r="E686">
        <v>1700000</v>
      </c>
      <c r="G686">
        <v>949775</v>
      </c>
      <c r="H686">
        <v>353666</v>
      </c>
      <c r="I686">
        <v>15589</v>
      </c>
      <c r="J686">
        <v>102</v>
      </c>
      <c r="K686">
        <v>15441</v>
      </c>
      <c r="L686">
        <v>840794</v>
      </c>
    </row>
    <row r="687" spans="1:12" x14ac:dyDescent="0.35">
      <c r="A687" t="s">
        <v>805</v>
      </c>
      <c r="B687" t="s">
        <v>805</v>
      </c>
      <c r="C687" t="s">
        <v>760</v>
      </c>
      <c r="D687" t="s">
        <v>760</v>
      </c>
      <c r="E687">
        <v>3596292</v>
      </c>
      <c r="G687">
        <v>2245147</v>
      </c>
      <c r="H687">
        <v>706177</v>
      </c>
      <c r="I687">
        <v>36313</v>
      </c>
      <c r="J687">
        <v>274</v>
      </c>
      <c r="K687">
        <v>35839</v>
      </c>
      <c r="L687">
        <v>1780339</v>
      </c>
    </row>
    <row r="688" spans="1:12" x14ac:dyDescent="0.35">
      <c r="A688" t="s">
        <v>805</v>
      </c>
      <c r="B688" t="s">
        <v>805</v>
      </c>
      <c r="C688" t="s">
        <v>759</v>
      </c>
      <c r="D688" t="s">
        <v>759</v>
      </c>
      <c r="E688">
        <v>3502387</v>
      </c>
      <c r="G688">
        <v>2152966</v>
      </c>
      <c r="H688">
        <v>846286</v>
      </c>
      <c r="I688">
        <v>41197</v>
      </c>
      <c r="J688">
        <v>286</v>
      </c>
      <c r="K688">
        <v>40727</v>
      </c>
      <c r="L688">
        <v>1736768</v>
      </c>
    </row>
    <row r="689" spans="1:12" x14ac:dyDescent="0.35">
      <c r="A689" t="s">
        <v>805</v>
      </c>
      <c r="B689" t="s">
        <v>805</v>
      </c>
      <c r="C689" t="s">
        <v>750</v>
      </c>
      <c r="D689" t="s">
        <v>750</v>
      </c>
      <c r="E689">
        <v>2822780</v>
      </c>
      <c r="G689">
        <v>1444232</v>
      </c>
      <c r="H689">
        <v>421663</v>
      </c>
      <c r="I689">
        <v>29275</v>
      </c>
      <c r="J689">
        <v>97</v>
      </c>
      <c r="K689">
        <v>29060</v>
      </c>
      <c r="L689">
        <v>1397799</v>
      </c>
    </row>
    <row r="690" spans="1:12" x14ac:dyDescent="0.35">
      <c r="A690" t="s">
        <v>805</v>
      </c>
      <c r="B690" t="s">
        <v>805</v>
      </c>
      <c r="C690" t="s">
        <v>721</v>
      </c>
      <c r="D690" t="s">
        <v>721</v>
      </c>
      <c r="E690">
        <v>1670931</v>
      </c>
      <c r="G690">
        <v>1063493</v>
      </c>
      <c r="H690">
        <v>363056</v>
      </c>
      <c r="I690">
        <v>17889</v>
      </c>
      <c r="J690">
        <v>170</v>
      </c>
      <c r="K690">
        <v>17573</v>
      </c>
      <c r="L690">
        <v>827700</v>
      </c>
    </row>
    <row r="691" spans="1:12" x14ac:dyDescent="0.35">
      <c r="A691" t="s">
        <v>805</v>
      </c>
      <c r="B691" t="s">
        <v>805</v>
      </c>
      <c r="C691" t="s">
        <v>730</v>
      </c>
      <c r="D691" t="s">
        <v>730</v>
      </c>
      <c r="E691">
        <v>1842034</v>
      </c>
      <c r="G691">
        <v>1324555</v>
      </c>
      <c r="H691">
        <v>664306</v>
      </c>
      <c r="I691">
        <v>57143</v>
      </c>
      <c r="J691">
        <v>539</v>
      </c>
      <c r="K691">
        <v>56326</v>
      </c>
      <c r="L691">
        <v>931168</v>
      </c>
    </row>
    <row r="692" spans="1:12" x14ac:dyDescent="0.35">
      <c r="A692" t="s">
        <v>805</v>
      </c>
      <c r="B692" t="s">
        <v>805</v>
      </c>
      <c r="C692" t="s">
        <v>773</v>
      </c>
      <c r="D692" t="s">
        <v>773</v>
      </c>
      <c r="E692">
        <v>5520389</v>
      </c>
      <c r="G692">
        <v>3368156</v>
      </c>
      <c r="H692">
        <v>1343978</v>
      </c>
      <c r="I692">
        <v>86300</v>
      </c>
      <c r="J692">
        <v>990</v>
      </c>
      <c r="K692">
        <v>84650</v>
      </c>
      <c r="L692">
        <v>2748140</v>
      </c>
    </row>
    <row r="693" spans="1:12" x14ac:dyDescent="0.35">
      <c r="A693" t="s">
        <v>805</v>
      </c>
      <c r="B693" t="s">
        <v>805</v>
      </c>
      <c r="C693" t="s">
        <v>768</v>
      </c>
      <c r="D693" t="s">
        <v>768</v>
      </c>
      <c r="E693">
        <v>4841638</v>
      </c>
      <c r="G693">
        <v>2905925</v>
      </c>
      <c r="H693">
        <v>1254076</v>
      </c>
      <c r="I693">
        <v>98757</v>
      </c>
      <c r="J693">
        <v>1524</v>
      </c>
      <c r="K693">
        <v>96567</v>
      </c>
      <c r="L693">
        <v>2421781</v>
      </c>
    </row>
    <row r="694" spans="1:12" x14ac:dyDescent="0.35">
      <c r="A694" t="s">
        <v>805</v>
      </c>
      <c r="B694" t="s">
        <v>805</v>
      </c>
      <c r="C694" t="s">
        <v>761</v>
      </c>
      <c r="D694" t="s">
        <v>761</v>
      </c>
      <c r="E694">
        <v>3869675</v>
      </c>
      <c r="G694">
        <v>1144138</v>
      </c>
      <c r="H694">
        <v>410719</v>
      </c>
      <c r="I694">
        <v>41982</v>
      </c>
      <c r="J694">
        <v>572</v>
      </c>
      <c r="K694">
        <v>41256</v>
      </c>
      <c r="L694">
        <v>1917131</v>
      </c>
    </row>
    <row r="695" spans="1:12" x14ac:dyDescent="0.35">
      <c r="A695" t="s">
        <v>805</v>
      </c>
      <c r="B695" t="s">
        <v>805</v>
      </c>
      <c r="C695" t="s">
        <v>667</v>
      </c>
      <c r="D695" t="s">
        <v>667</v>
      </c>
      <c r="E695">
        <v>1136548</v>
      </c>
      <c r="G695">
        <v>714456</v>
      </c>
      <c r="H695">
        <v>211586</v>
      </c>
      <c r="I695">
        <v>12135</v>
      </c>
      <c r="J695">
        <v>27</v>
      </c>
      <c r="K695">
        <v>12063</v>
      </c>
      <c r="L695">
        <v>562976</v>
      </c>
    </row>
    <row r="696" spans="1:12" x14ac:dyDescent="0.35">
      <c r="A696" t="s">
        <v>805</v>
      </c>
      <c r="B696" t="s">
        <v>805</v>
      </c>
      <c r="C696" t="s">
        <v>397</v>
      </c>
      <c r="D696" t="s">
        <v>397</v>
      </c>
      <c r="E696">
        <v>251642</v>
      </c>
      <c r="G696">
        <v>180713</v>
      </c>
      <c r="H696">
        <v>124420</v>
      </c>
      <c r="I696">
        <v>7036</v>
      </c>
      <c r="J696">
        <v>54</v>
      </c>
      <c r="K696">
        <v>6950</v>
      </c>
      <c r="L696">
        <v>126822</v>
      </c>
    </row>
    <row r="697" spans="1:12" x14ac:dyDescent="0.35">
      <c r="A697" t="s">
        <v>805</v>
      </c>
      <c r="B697" t="s">
        <v>805</v>
      </c>
      <c r="C697" t="s">
        <v>766</v>
      </c>
      <c r="D697" t="s">
        <v>766</v>
      </c>
      <c r="E697">
        <v>4486679</v>
      </c>
      <c r="G697">
        <v>4784084</v>
      </c>
      <c r="H697">
        <v>3039486</v>
      </c>
      <c r="I697">
        <v>322541</v>
      </c>
      <c r="J697">
        <v>5152</v>
      </c>
      <c r="K697">
        <v>315146</v>
      </c>
      <c r="L697">
        <v>2359743</v>
      </c>
    </row>
    <row r="698" spans="1:12" x14ac:dyDescent="0.35">
      <c r="A698" t="s">
        <v>805</v>
      </c>
      <c r="B698" t="s">
        <v>805</v>
      </c>
      <c r="C698" t="s">
        <v>764</v>
      </c>
      <c r="D698" t="s">
        <v>764</v>
      </c>
      <c r="E698">
        <v>3997970</v>
      </c>
      <c r="G698">
        <v>2029144</v>
      </c>
      <c r="H698">
        <v>590497</v>
      </c>
      <c r="I698">
        <v>33406</v>
      </c>
      <c r="J698">
        <v>186</v>
      </c>
      <c r="K698">
        <v>33121</v>
      </c>
      <c r="L698">
        <v>1975708</v>
      </c>
    </row>
    <row r="699" spans="1:12" x14ac:dyDescent="0.35">
      <c r="A699" t="s">
        <v>805</v>
      </c>
      <c r="B699" t="s">
        <v>805</v>
      </c>
      <c r="C699" t="s">
        <v>775</v>
      </c>
      <c r="D699" t="s">
        <v>775</v>
      </c>
      <c r="E699">
        <v>7102430</v>
      </c>
      <c r="G699">
        <v>3952659</v>
      </c>
      <c r="H699">
        <v>976111</v>
      </c>
      <c r="I699">
        <v>33993</v>
      </c>
      <c r="J699">
        <v>328</v>
      </c>
      <c r="K699">
        <v>33605</v>
      </c>
      <c r="L699">
        <v>3497187</v>
      </c>
    </row>
    <row r="700" spans="1:12" x14ac:dyDescent="0.35">
      <c r="A700" t="s">
        <v>805</v>
      </c>
      <c r="B700" t="s">
        <v>805</v>
      </c>
      <c r="C700" t="s">
        <v>770</v>
      </c>
      <c r="D700" t="s">
        <v>770</v>
      </c>
      <c r="E700">
        <v>5168488</v>
      </c>
      <c r="G700">
        <v>2798942</v>
      </c>
      <c r="H700">
        <v>884320</v>
      </c>
      <c r="I700">
        <v>73333</v>
      </c>
      <c r="J700">
        <v>859</v>
      </c>
      <c r="K700">
        <v>72054</v>
      </c>
      <c r="L700">
        <v>2569225</v>
      </c>
    </row>
    <row r="701" spans="1:12" x14ac:dyDescent="0.35">
      <c r="A701" t="s">
        <v>805</v>
      </c>
      <c r="B701" t="s">
        <v>805</v>
      </c>
      <c r="C701" t="s">
        <v>777</v>
      </c>
      <c r="D701" t="s">
        <v>777</v>
      </c>
      <c r="E701">
        <v>10082852</v>
      </c>
      <c r="G701">
        <v>6547702</v>
      </c>
      <c r="H701">
        <v>2720315</v>
      </c>
      <c r="I701">
        <v>329257</v>
      </c>
      <c r="J701">
        <v>4833</v>
      </c>
      <c r="K701">
        <v>323097</v>
      </c>
      <c r="L701">
        <v>5105225</v>
      </c>
    </row>
    <row r="702" spans="1:12" x14ac:dyDescent="0.35">
      <c r="A702" t="s">
        <v>805</v>
      </c>
      <c r="B702" t="s">
        <v>805</v>
      </c>
      <c r="C702" t="s">
        <v>752</v>
      </c>
      <c r="D702" t="s">
        <v>752</v>
      </c>
      <c r="E702">
        <v>2882031</v>
      </c>
      <c r="G702">
        <v>1789611</v>
      </c>
      <c r="H702">
        <v>677747</v>
      </c>
      <c r="I702">
        <v>57778</v>
      </c>
      <c r="J702">
        <v>356</v>
      </c>
      <c r="K702">
        <v>57184</v>
      </c>
      <c r="L702">
        <v>1441084</v>
      </c>
    </row>
    <row r="703" spans="1:12" x14ac:dyDescent="0.35">
      <c r="A703" t="s">
        <v>805</v>
      </c>
      <c r="B703" t="s">
        <v>805</v>
      </c>
      <c r="C703" t="s">
        <v>769</v>
      </c>
      <c r="D703" t="s">
        <v>769</v>
      </c>
      <c r="E703">
        <v>5094238</v>
      </c>
      <c r="G703">
        <v>2758576</v>
      </c>
      <c r="H703">
        <v>877978</v>
      </c>
      <c r="I703">
        <v>53581</v>
      </c>
      <c r="J703">
        <v>507</v>
      </c>
      <c r="K703">
        <v>52820</v>
      </c>
      <c r="L703">
        <v>2522967</v>
      </c>
    </row>
    <row r="704" spans="1:12" x14ac:dyDescent="0.35">
      <c r="A704" t="s">
        <v>805</v>
      </c>
      <c r="B704" t="s">
        <v>805</v>
      </c>
      <c r="C704" t="s">
        <v>767</v>
      </c>
      <c r="D704" t="s">
        <v>767</v>
      </c>
      <c r="E704">
        <v>4835532</v>
      </c>
      <c r="G704">
        <v>2596246</v>
      </c>
      <c r="H704">
        <v>859528</v>
      </c>
      <c r="I704">
        <v>42005</v>
      </c>
      <c r="J704">
        <v>198</v>
      </c>
      <c r="K704">
        <v>41588</v>
      </c>
      <c r="L704">
        <v>2390413</v>
      </c>
    </row>
    <row r="705" spans="1:12" x14ac:dyDescent="0.35">
      <c r="A705" t="s">
        <v>805</v>
      </c>
      <c r="B705" t="s">
        <v>805</v>
      </c>
      <c r="C705" t="s">
        <v>765</v>
      </c>
      <c r="D705" t="s">
        <v>765</v>
      </c>
      <c r="E705">
        <v>4417377</v>
      </c>
      <c r="G705">
        <v>3560589</v>
      </c>
      <c r="H705">
        <v>1471674</v>
      </c>
      <c r="I705">
        <v>63098</v>
      </c>
      <c r="J705">
        <v>397</v>
      </c>
      <c r="K705">
        <v>62549</v>
      </c>
      <c r="L705">
        <v>2196063</v>
      </c>
    </row>
    <row r="706" spans="1:12" x14ac:dyDescent="0.35">
      <c r="A706" t="s">
        <v>805</v>
      </c>
      <c r="B706" t="s">
        <v>805</v>
      </c>
      <c r="C706" t="s">
        <v>755</v>
      </c>
      <c r="D706" t="s">
        <v>755</v>
      </c>
      <c r="E706">
        <v>2927965</v>
      </c>
      <c r="G706">
        <v>1679941</v>
      </c>
      <c r="H706">
        <v>492310</v>
      </c>
      <c r="I706">
        <v>19419</v>
      </c>
      <c r="J706">
        <v>113</v>
      </c>
      <c r="K706">
        <v>19283</v>
      </c>
      <c r="L706">
        <v>1444412</v>
      </c>
    </row>
    <row r="707" spans="1:12" x14ac:dyDescent="0.35">
      <c r="A707" t="s">
        <v>805</v>
      </c>
      <c r="B707" t="s">
        <v>805</v>
      </c>
      <c r="C707" t="s">
        <v>776</v>
      </c>
      <c r="D707" t="s">
        <v>776</v>
      </c>
      <c r="E707">
        <v>8153176</v>
      </c>
      <c r="G707">
        <v>4850898</v>
      </c>
      <c r="H707">
        <v>1832073</v>
      </c>
      <c r="I707">
        <v>100957</v>
      </c>
      <c r="J707">
        <v>1336</v>
      </c>
      <c r="K707">
        <v>98950</v>
      </c>
      <c r="L707">
        <v>4045534</v>
      </c>
    </row>
    <row r="708" spans="1:12" x14ac:dyDescent="0.35">
      <c r="A708" t="s">
        <v>805</v>
      </c>
      <c r="B708" t="s">
        <v>805</v>
      </c>
      <c r="C708" t="s">
        <v>756</v>
      </c>
      <c r="D708" t="s">
        <v>756</v>
      </c>
      <c r="E708">
        <v>3000849</v>
      </c>
      <c r="G708">
        <v>1341457</v>
      </c>
      <c r="H708">
        <v>436182</v>
      </c>
      <c r="I708">
        <v>19858</v>
      </c>
      <c r="J708">
        <v>238</v>
      </c>
      <c r="K708">
        <v>19559</v>
      </c>
      <c r="L708">
        <v>1480345</v>
      </c>
    </row>
  </sheetData>
  <autoFilter ref="A1:L708" xr:uid="{D63AD6EB-0E4D-4619-9C7A-9819086A788E}">
    <sortState xmlns:xlrd2="http://schemas.microsoft.com/office/spreadsheetml/2017/richdata2" ref="A2:L708">
      <sortCondition ref="A2:A708"/>
      <sortCondition ref="C2:C708"/>
    </sortState>
  </autoFilter>
  <mergeCells count="2">
    <mergeCell ref="AH45:AJ45"/>
    <mergeCell ref="X55:X5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3179-EE2E-4997-A8FA-AB45FD3D3653}">
  <dimension ref="B1:AC17"/>
  <sheetViews>
    <sheetView showGridLines="0" zoomScale="50" zoomScaleNormal="50" workbookViewId="0">
      <selection activeCell="B4" sqref="B4"/>
    </sheetView>
  </sheetViews>
  <sheetFormatPr defaultRowHeight="14.5" x14ac:dyDescent="0.35"/>
  <cols>
    <col min="24" max="24" width="9.1796875" customWidth="1"/>
    <col min="25" max="25" width="8.81640625" customWidth="1"/>
    <col min="26" max="26" width="12.1796875" customWidth="1"/>
  </cols>
  <sheetData>
    <row r="1" spans="2:29" x14ac:dyDescent="0.35">
      <c r="B1" s="55" t="s">
        <v>853</v>
      </c>
      <c r="C1" s="55"/>
      <c r="D1" s="55"/>
      <c r="E1" s="55"/>
      <c r="F1" s="55"/>
      <c r="G1" s="55"/>
      <c r="H1" s="55"/>
      <c r="I1" s="55"/>
      <c r="J1" s="55"/>
      <c r="K1" s="55"/>
      <c r="L1" s="55"/>
      <c r="M1" s="55"/>
      <c r="N1" s="55"/>
      <c r="O1" s="55"/>
      <c r="P1" s="55"/>
      <c r="Q1" s="55"/>
      <c r="R1" s="55"/>
      <c r="S1" s="55"/>
      <c r="T1" s="55"/>
      <c r="U1" s="55"/>
      <c r="V1" s="55"/>
      <c r="W1" s="55"/>
      <c r="X1" s="55"/>
      <c r="Y1" s="55"/>
      <c r="Z1" s="55"/>
      <c r="AA1" s="55"/>
      <c r="AB1" s="55"/>
      <c r="AC1" s="55"/>
    </row>
    <row r="2" spans="2:29" x14ac:dyDescent="0.3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row>
    <row r="3" spans="2:29" x14ac:dyDescent="0.3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row>
    <row r="8" spans="2:29" ht="33" customHeight="1" x14ac:dyDescent="0.35">
      <c r="W8" s="56" t="str">
        <f>_xlfn.CONCAT("Confirmation Rate in ",Data_1!T3," ",Data_1!T2)</f>
        <v>Confirmation Rate in July 2020</v>
      </c>
      <c r="X8" s="57"/>
      <c r="Y8" s="58"/>
      <c r="Z8" s="29">
        <f>Data_1!W17</f>
        <v>9.7906633097896142E-2</v>
      </c>
    </row>
    <row r="9" spans="2:29" x14ac:dyDescent="0.35">
      <c r="W9" s="21"/>
      <c r="Z9" s="22"/>
    </row>
    <row r="10" spans="2:29" x14ac:dyDescent="0.35">
      <c r="W10" s="59" t="str">
        <f>_xlfn.CONCAT("Confirmation Rate till ",Data_1!T3," ",Data_1!T2)</f>
        <v>Confirmation Rate till July 2020</v>
      </c>
      <c r="X10" s="60"/>
      <c r="Y10" s="61"/>
      <c r="Z10" s="53">
        <f>Data_1!W18</f>
        <v>8.1898022061621306E-2</v>
      </c>
    </row>
    <row r="11" spans="2:29" x14ac:dyDescent="0.35">
      <c r="W11" s="62"/>
      <c r="X11" s="63"/>
      <c r="Y11" s="64"/>
      <c r="Z11" s="54"/>
    </row>
    <row r="12" spans="2:29" x14ac:dyDescent="0.35">
      <c r="W12" s="21"/>
      <c r="Z12" s="22"/>
    </row>
    <row r="13" spans="2:29" x14ac:dyDescent="0.35">
      <c r="W13" s="47" t="str">
        <f>_xlfn.CONCAT("Recovery Rate till ",Data_1!T3," ",Data_1!T2)</f>
        <v>Recovery Rate till July 2020</v>
      </c>
      <c r="X13" s="48"/>
      <c r="Y13" s="49"/>
      <c r="Z13" s="53">
        <f>Data_1!W19</f>
        <v>0.64555930453597821</v>
      </c>
    </row>
    <row r="14" spans="2:29" x14ac:dyDescent="0.35">
      <c r="W14" s="50"/>
      <c r="X14" s="51"/>
      <c r="Y14" s="52"/>
      <c r="Z14" s="54"/>
    </row>
    <row r="15" spans="2:29" x14ac:dyDescent="0.35">
      <c r="W15" s="21"/>
      <c r="Z15" s="22"/>
    </row>
    <row r="16" spans="2:29" x14ac:dyDescent="0.35">
      <c r="W16" s="47" t="str">
        <f>_xlfn.CONCAT("Death Rate till ",Data_1!T3," ",Data_1!T2)</f>
        <v>Death Rate till July 2020</v>
      </c>
      <c r="X16" s="48"/>
      <c r="Y16" s="49"/>
      <c r="Z16" s="53">
        <f>Data_1!W20</f>
        <v>2.1540858452353314E-2</v>
      </c>
    </row>
    <row r="17" spans="23:26" x14ac:dyDescent="0.35">
      <c r="W17" s="50"/>
      <c r="X17" s="51"/>
      <c r="Y17" s="52"/>
      <c r="Z17" s="54"/>
    </row>
  </sheetData>
  <mergeCells count="8">
    <mergeCell ref="W13:Y14"/>
    <mergeCell ref="W16:Y17"/>
    <mergeCell ref="Z13:Z14"/>
    <mergeCell ref="Z16:Z17"/>
    <mergeCell ref="B1:AC3"/>
    <mergeCell ref="W8:Y8"/>
    <mergeCell ref="W10:Y11"/>
    <mergeCell ref="Z10:Z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D92D-F0F5-4B3B-B015-12040C59D318}">
  <dimension ref="B5:AB6"/>
  <sheetViews>
    <sheetView showGridLines="0" tabSelected="1" topLeftCell="A4" zoomScale="50" zoomScaleNormal="50" workbookViewId="0">
      <selection activeCell="AH14" sqref="AH14"/>
    </sheetView>
  </sheetViews>
  <sheetFormatPr defaultRowHeight="14.5" x14ac:dyDescent="0.35"/>
  <sheetData>
    <row r="5" spans="2:28" x14ac:dyDescent="0.35">
      <c r="B5" s="65" t="s">
        <v>63</v>
      </c>
      <c r="C5" s="65"/>
      <c r="D5" s="65"/>
      <c r="Z5" s="65" t="s">
        <v>64</v>
      </c>
      <c r="AA5" s="65"/>
      <c r="AB5" s="65"/>
    </row>
    <row r="6" spans="2:28" x14ac:dyDescent="0.35">
      <c r="B6" s="65"/>
      <c r="C6" s="65"/>
      <c r="D6" s="65"/>
      <c r="Z6" s="65"/>
      <c r="AA6" s="65"/>
      <c r="AB6" s="65"/>
    </row>
  </sheetData>
  <mergeCells count="2">
    <mergeCell ref="B5:D6"/>
    <mergeCell ref="Z5:AB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6135D-989A-45E2-A48D-F843F7B92BDA}">
  <dimension ref="C1:AI25"/>
  <sheetViews>
    <sheetView showGridLines="0" zoomScale="40" zoomScaleNormal="40" workbookViewId="0">
      <selection activeCell="AK24" sqref="AK24"/>
    </sheetView>
  </sheetViews>
  <sheetFormatPr defaultRowHeight="14.5" x14ac:dyDescent="0.35"/>
  <sheetData>
    <row r="1" spans="3:35" ht="15" customHeight="1" x14ac:dyDescent="0.75">
      <c r="C1" s="24"/>
      <c r="D1" s="24"/>
      <c r="E1" s="24"/>
      <c r="F1" s="24"/>
      <c r="G1" s="24"/>
      <c r="H1" s="24"/>
      <c r="I1" s="24"/>
      <c r="J1" s="66" t="s">
        <v>852</v>
      </c>
      <c r="K1" s="66"/>
      <c r="L1" s="66"/>
      <c r="M1" s="66"/>
      <c r="N1" s="66"/>
      <c r="O1" s="66"/>
      <c r="P1" s="66"/>
      <c r="Q1" s="66"/>
      <c r="R1" s="66"/>
      <c r="S1" s="66"/>
      <c r="T1" s="66"/>
      <c r="U1" s="66"/>
      <c r="V1" s="66"/>
      <c r="W1" s="66"/>
      <c r="X1" s="66"/>
      <c r="Y1" s="66"/>
      <c r="Z1" s="66"/>
      <c r="AA1" s="66"/>
      <c r="AB1" s="24"/>
      <c r="AC1" s="24"/>
      <c r="AD1" s="24"/>
      <c r="AE1" s="24"/>
      <c r="AF1" s="24"/>
      <c r="AG1" s="24"/>
      <c r="AH1" s="24"/>
      <c r="AI1" s="24"/>
    </row>
    <row r="2" spans="3:35" ht="15" customHeight="1" x14ac:dyDescent="0.75">
      <c r="C2" s="24"/>
      <c r="D2" s="24"/>
      <c r="E2" s="24"/>
      <c r="F2" s="24"/>
      <c r="G2" s="24"/>
      <c r="H2" s="24"/>
      <c r="I2" s="24"/>
      <c r="J2" s="66"/>
      <c r="K2" s="66"/>
      <c r="L2" s="66"/>
      <c r="M2" s="66"/>
      <c r="N2" s="66"/>
      <c r="O2" s="66"/>
      <c r="P2" s="66"/>
      <c r="Q2" s="66"/>
      <c r="R2" s="66"/>
      <c r="S2" s="66"/>
      <c r="T2" s="66"/>
      <c r="U2" s="66"/>
      <c r="V2" s="66"/>
      <c r="W2" s="66"/>
      <c r="X2" s="66"/>
      <c r="Y2" s="66"/>
      <c r="Z2" s="66"/>
      <c r="AA2" s="66"/>
      <c r="AB2" s="24"/>
      <c r="AC2" s="24"/>
      <c r="AD2" s="24"/>
      <c r="AE2" s="24"/>
      <c r="AF2" s="24"/>
      <c r="AG2" s="24"/>
      <c r="AH2" s="24"/>
      <c r="AI2" s="24"/>
    </row>
    <row r="3" spans="3:35" x14ac:dyDescent="0.35">
      <c r="J3" s="66"/>
      <c r="K3" s="66"/>
      <c r="L3" s="66"/>
      <c r="M3" s="66"/>
      <c r="N3" s="66"/>
      <c r="O3" s="66"/>
      <c r="P3" s="66"/>
      <c r="Q3" s="66"/>
      <c r="R3" s="66"/>
      <c r="S3" s="66"/>
      <c r="T3" s="66"/>
      <c r="U3" s="66"/>
      <c r="V3" s="66"/>
      <c r="W3" s="66"/>
      <c r="X3" s="66"/>
      <c r="Y3" s="66"/>
      <c r="Z3" s="66"/>
      <c r="AA3" s="66"/>
    </row>
    <row r="25" spans="35:35" x14ac:dyDescent="0.35">
      <c r="AI25" t="s">
        <v>830</v>
      </c>
    </row>
  </sheetData>
  <mergeCells count="1">
    <mergeCell ref="J1:AA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A0D3-DB2D-4DD3-8ACC-8D785EEA83DE}">
  <dimension ref="B1:AG33"/>
  <sheetViews>
    <sheetView showGridLines="0" topLeftCell="A7" zoomScale="50" zoomScaleNormal="50" workbookViewId="0">
      <selection activeCell="AB29" sqref="AB29"/>
    </sheetView>
  </sheetViews>
  <sheetFormatPr defaultRowHeight="14.5" x14ac:dyDescent="0.35"/>
  <cols>
    <col min="1" max="1" width="12" bestFit="1" customWidth="1"/>
    <col min="2" max="2" width="32.81640625" customWidth="1"/>
    <col min="18" max="18" width="24.54296875" customWidth="1"/>
    <col min="22" max="22" width="32" customWidth="1"/>
    <col min="30" max="30" width="12" customWidth="1"/>
    <col min="31" max="31" width="20.26953125" customWidth="1"/>
    <col min="32" max="32" width="12.1796875" customWidth="1"/>
    <col min="33" max="33" width="17.453125" customWidth="1"/>
  </cols>
  <sheetData>
    <row r="1" spans="2:33" ht="18.5" x14ac:dyDescent="0.45">
      <c r="B1" s="27"/>
      <c r="C1" s="67" t="s">
        <v>851</v>
      </c>
      <c r="D1" s="67"/>
      <c r="E1" s="67"/>
      <c r="F1" s="67"/>
      <c r="G1" s="67"/>
      <c r="H1" s="67"/>
      <c r="I1" s="67"/>
      <c r="J1" s="67"/>
      <c r="K1" s="67"/>
      <c r="L1" s="67"/>
      <c r="M1" s="67"/>
      <c r="N1" s="67"/>
      <c r="O1" s="67"/>
      <c r="P1" s="67"/>
      <c r="Q1" s="67"/>
      <c r="R1" s="67"/>
    </row>
    <row r="2" spans="2:33" ht="18.5" x14ac:dyDescent="0.45">
      <c r="B2" s="27"/>
      <c r="C2" s="67"/>
      <c r="D2" s="67"/>
      <c r="E2" s="67"/>
      <c r="F2" s="67"/>
      <c r="G2" s="67"/>
      <c r="H2" s="67"/>
      <c r="I2" s="67"/>
      <c r="J2" s="67"/>
      <c r="K2" s="67"/>
      <c r="L2" s="67"/>
      <c r="M2" s="67"/>
      <c r="N2" s="67"/>
      <c r="O2" s="67"/>
      <c r="P2" s="67"/>
      <c r="Q2" s="67"/>
      <c r="R2" s="67"/>
    </row>
    <row r="3" spans="2:33" ht="18.5" x14ac:dyDescent="0.45">
      <c r="B3" s="27"/>
      <c r="C3" s="67"/>
      <c r="D3" s="67"/>
      <c r="E3" s="67"/>
      <c r="F3" s="67"/>
      <c r="G3" s="67"/>
      <c r="H3" s="67"/>
      <c r="I3" s="67"/>
      <c r="J3" s="67"/>
      <c r="K3" s="67"/>
      <c r="L3" s="67"/>
      <c r="M3" s="67"/>
      <c r="N3" s="67"/>
      <c r="O3" s="67"/>
      <c r="P3" s="67"/>
      <c r="Q3" s="67"/>
      <c r="R3" s="67"/>
      <c r="AD3" s="3" t="s">
        <v>835</v>
      </c>
      <c r="AE3" s="3" t="s">
        <v>836</v>
      </c>
      <c r="AF3" s="3" t="s">
        <v>849</v>
      </c>
      <c r="AG3" s="3" t="s">
        <v>850</v>
      </c>
    </row>
    <row r="4" spans="2:33" ht="18.5" x14ac:dyDescent="0.45">
      <c r="B4" s="27"/>
      <c r="AD4" s="3" t="s">
        <v>837</v>
      </c>
      <c r="AE4" s="3">
        <v>281</v>
      </c>
      <c r="AF4" s="3">
        <v>163214</v>
      </c>
      <c r="AG4" s="3">
        <v>0.03</v>
      </c>
    </row>
    <row r="5" spans="2:33" ht="18.5" x14ac:dyDescent="0.45">
      <c r="B5" s="27"/>
      <c r="AD5" s="3" t="s">
        <v>838</v>
      </c>
      <c r="AE5" s="3">
        <v>223</v>
      </c>
      <c r="AF5" s="3">
        <v>147649</v>
      </c>
      <c r="AG5" s="3">
        <v>0.03</v>
      </c>
    </row>
    <row r="6" spans="2:33" x14ac:dyDescent="0.35">
      <c r="AD6" s="3" t="s">
        <v>839</v>
      </c>
      <c r="AE6" s="3">
        <v>200</v>
      </c>
      <c r="AF6" s="3">
        <v>84819</v>
      </c>
      <c r="AG6" s="3">
        <v>0.03</v>
      </c>
    </row>
    <row r="7" spans="2:33" x14ac:dyDescent="0.35">
      <c r="AD7" s="3" t="s">
        <v>840</v>
      </c>
      <c r="AE7" s="3">
        <v>1</v>
      </c>
      <c r="AF7" s="3">
        <v>16281</v>
      </c>
      <c r="AG7" s="3">
        <v>0.17</v>
      </c>
    </row>
    <row r="8" spans="2:33" x14ac:dyDescent="0.35">
      <c r="AD8" s="3" t="s">
        <v>841</v>
      </c>
      <c r="AE8" s="3">
        <v>4</v>
      </c>
      <c r="AF8" s="3">
        <v>26009</v>
      </c>
      <c r="AG8" s="3">
        <v>0.12</v>
      </c>
    </row>
    <row r="14" spans="2:33" x14ac:dyDescent="0.35">
      <c r="R14" s="26"/>
    </row>
    <row r="15" spans="2:33" x14ac:dyDescent="0.35">
      <c r="R15" s="26"/>
    </row>
    <row r="16" spans="2:33" x14ac:dyDescent="0.35">
      <c r="R16" s="26"/>
    </row>
    <row r="17" spans="2:18" x14ac:dyDescent="0.35">
      <c r="R17" s="26"/>
    </row>
    <row r="18" spans="2:18" x14ac:dyDescent="0.35">
      <c r="R18" s="26"/>
    </row>
    <row r="29" spans="2:18" ht="18.5" x14ac:dyDescent="0.35">
      <c r="B29" s="28" t="s">
        <v>842</v>
      </c>
    </row>
    <row r="30" spans="2:18" ht="18.5" x14ac:dyDescent="0.35">
      <c r="B30" s="28" t="s">
        <v>843</v>
      </c>
    </row>
    <row r="31" spans="2:18" ht="18.5" x14ac:dyDescent="0.35">
      <c r="B31" s="28" t="s">
        <v>844</v>
      </c>
    </row>
    <row r="32" spans="2:18" ht="18.5" x14ac:dyDescent="0.35">
      <c r="B32" s="28" t="s">
        <v>845</v>
      </c>
    </row>
    <row r="33" spans="2:2" ht="18.5" x14ac:dyDescent="0.35">
      <c r="B33" s="28" t="s">
        <v>846</v>
      </c>
    </row>
  </sheetData>
  <mergeCells count="1">
    <mergeCell ref="C1:R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0 A 1 1 6 E 1 D - 3 6 A 6 - 4 7 1 8 - 9 C A 2 - C 8 0 8 8 B 0 1 4 B A 5 } "   T o u r I d = " 3 4 a a f a 1 4 - 2 0 c e - 4 4 a 0 - a 1 2 1 - 9 8 c a b 0 c 4 e 6 2 e "   X m l V e r = " 6 "   M i n X m l V e r = " 3 " > < D e s c r i p t i o n > S o m e   d e s c r i p t i o n   f o r   t h e   t o u r   g o e s   h e r e < / D e s c r i p t i o n > < 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c b a c 6 7 6 - 9 3 6 9 - 4 f 1 f - 9 f a 1 - f 3 2 c e a 0 4 5 0 0 b " > < T r a n s i t i o n > M o v e T o < / T r a n s i t i o n > < E f f e c t > S t a t i o n < / E f f e c t > < T h e m e > B i n g R o a d < / T h e m e > < T h e m e W i t h L a b e l > f a l s e < / T h e m e W i t h L a b e l > < F l a t M o d e E n a b l e d > f a l s e < / F l a t M o d e E n a b l e d > < D u r a t i o n > 1 0 0 0 0 0 0 0 0 < / D u r a t i o n > < T r a n s i t i o n D u r a t i o n > 3 0 0 0 0 0 0 0 < / T r a n s i t i o n D u r a t i o n > < S p e e d > 0 . 5 < / S p e e d > < F r a m e > < C a m e r a > < L a t i t u d e > 3 1 . 9 3 2 9 2 8 0 2 8 9 8 3 2 5 5 < / L a t i t u d e > < L o n g i t u d e > 1 2 0 . 5 8 7 7 4 5 5 8 8 0 2 5 9 5 < / L o n g i t u d e > < R o t a t i o n > 0 < / R o t a t i o n > < P i v o t A n g l e > - 0 . 0 0 8 3 6 4 3 3 9 3 0 6 3 4 5 7 2 5 < / P i v o t A n g l e > < D i s t a n c e > 1 . 8 < / D i s t a n c e > < / C a m e r a > < I m a g e > i V B O R w 0 K G g o A A A A N S U h E U g A A A N Q A A A B 1 C A Y A A A A 2 n s 9 T A A A A A X N S R 0 I A r s 4 c 6 Q A A A A R n Q U 1 B A A C x j w v 8 Y Q U A A A A J c E h Z c w A A A m I A A A J i A W y J d J c A A D u l S U R B V H h e 7 X 0 H l 1 t H d u Z F R u c c 2 e w m m z m K O U i k R G V p N D O a G X s 8 X q / t 4 7 R r + / g X 7 e 4 5 6 3 N 8 d r y z a 4 / G 2 h m J o i h K p C R S E p P E n G P n n B s Z 2 P v d q g I e X g P d 6 C C q 0 d 1 f s 1 j 1 H h 6 A h 1 f 1 1 Q 1 1 q 8 r x + y 8 u J G g F 8 0 Z l 8 z 6 a m C C K R m M U j 8 c p k U g k c 8 D k g L X s d S c o H H V I G e e 3 1 k X o Z o 9 H j n O F w 6 H e b 4 f 1 v C k j d z q d y d z t d l F V w R h 1 t t + R 1 1 c w P z j + 8 O U K o e Y K L z f G T f X l F I s y C c b X p p H I k K b Q k 6 C 6 k i h V F M a p f 9 x J T 4 b c a Y S y A m 3 + 6 N o Q 3 W B C D U w 4 9 d m 5 w 0 4 0 O 8 G Q X E w q f P F b W 6 M U D E X o q 5 u P K B S J 6 K t W M F u s E G o O Q C N 8 Y d t a G g h 4 6 X a v l y L R F I m Q 9 q 4 O c 6 N M 0 L U u r 1 y f j U C Z 4 O Q 2 X + a P 0 V D A p c / M H q B N p m + 0 E 8 r k S K 9 v C o n E c r l c 5 P J 4 6 M T X 1 y j G n c M K Z o c V Q s 0 C T m 5 4 W z b t I V + k h y r L i u j j 2 9 4 0 t W 5 1 e Z S e D i k i z E Q i t z N B + 5 v D L M G y N 9 r b L K n a R 7 I T y 8 X C p a k s R s X + O N 3 q V m p i Q u g 0 M z K R a / e q C N W W 8 u / U x H J 7 v f T R V 1 d X i D U L M K E u r h A q B 7 z z w m 4 K B S f p E y b R 6 v I I R W M J J o 9 S y w x 5 r C T a U B O h l o o Y n b r r 5 6 d M V F c c o 2 3 1 U K W m P m 6 8 7 c G A h 6 q L Y l R e o B r v c M B J F 9 u U h J s J X h f b Y b F s R I I E 0 k U b c B 7 f b Z V W N c V x 2 l Q b p S K f s r G E W B 4 v f X D u i l y z g u n h + O D s C q G m w w t 7 d l B 4 b J j 6 g i V U 7 I 1 y o 4 + y V F K P b D j g Y P U s T m 3 D L p Y U U S H P z l V h K v c n W G V z U C 0 3 z l s 9 b t p Q G a C e C R 8 1 s j S Z C b C x 8 J k g F r 4 G D f 7 z h 3 6 W E k S v b Q w y i d 1 0 t 8 + t r 0 6 h g q + P x h 0 0 F m I i M D / 0 L U 6 B I Y + H S V j i S z D x 2 X a K O O h + v 5 s m I 6 q D M N c Y N R D J w 2 p g h G / / 1 K U b 8 t o K M m O F U N N g f d M a c v u K q K E 4 J N L H p I k Q U a E 3 Q c F A g H x + v 6 h 9 U A e v d n t p Z 0 O E v n n i p Q P N f F G O G A s 5 u X H n p l Z F W B J 1 j T q Z V J 4 k c Z B D + t W V p B N 2 I u w g H 3 M P 6 i X w C R M e X N l U G 6 G a o j h L Q B 8 d a Z 1 6 n 7 i f U u 4 U P r t f Q I f X h u n r x 3 5 6 j c k F a T U S 8 d O F a y v S K h t W C J U B m 9 e 0 0 u r q A o p G g i I h r G Q C Y t y K 0 Y j N s e n R c f z p P T + 9 s i E o x 3 b E E 5 A e M z / u W C w m j X c 6 B F i q F H i y f x a I B y m U C Z F w m D x s H x m Y + z e A q u n j z 9 7 Z E N U k d F C x j + h 5 J h e k V V / A T 0 / H n D T S u U I s O 5 h Q l 2 a u 4 W W E N w 7 u p D g T C Y 0 a k g e 5 a X D h q F K V D K C G w T E A I n W M u G h V F p V u c F K 5 y 3 e x O p j e d B c T U r Y W + g l 0 D O a X m t + P 3 K i B T 4 f 9 1 M F q b L D / s r y 2 A g X H B + d W C A U U + n 3 0 4 o 5 1 d K M 9 R m s r l Y o X i X B P z g Y 5 Y K S R Q T Q a n V a K h I J B U Q c B q F D w 5 o F 8 s H F g u 9 i B z 7 d L i v l g F G p b j m o k g D s y 3 z 4 Z d l I R 3 + O 5 x z 4 u p 8 h k 8 p Y K t v E K E z Q Z 9 d B E 1 E v D g 3 c o G g 7 I 6 8 s d j g 9 X C E W H t 2 8 k D 4 U p z i L H 5 X Z T j M k S i 0 P t c t P E x D i 5 + Z z X y z o P 4 8 m g i 5 o r W F Q t I B I s C R 3 c 6 8 + E k a B T H B Z z g S F M Y H K C C g q L 5 B w Q i U T E / n O w D u t 0 u t I 6 E Z D n u w 4 P 9 U + k O g 4 n d F 1 N P a v D o q g g R m M 9 V + X 8 c g b X o n l A y z M d 3 b 6 e X P E Q N x 5 u H C x x o O b x g T Q u S A 2 / v y B J J h x b y R Q M L k y v H A h M 6 t L 0 m C u Z A P x a Y C T k E f v L A G R A J 4 L f q 4 6 9 F A 4 p R w V + b 9 9 4 O t H h 4 c R 5 J K M S h 9 k m G 2 e 1 t r B m D 1 + R / n y X W 3 J m O L d s 0 r H n 1 n O r i Y j q N h G M i R o n h L I A P T C A B g R D v 3 0 4 1 V u D b G h M 0 W i E x s d G 9 d n Z w y o x Z g L s t l w R t V w L q Q v U V 3 i z O j P g O g e 8 P t W B G O C 3 W 2 G O r c T a 2 z h O k 4 E Y + S p 3 Z 3 z W y y X N r G c s U R z e u I q C g Q k h B B q E 3 6 P I 0 z W q J J M B P G L m G A 6 J p v J 0 x 4 P X 6 2 W V 0 E P F J a U 0 O D C g z 8 4 O U K 3 Q 0 + c C 2 G E Y b 8 o F L s t l k E L T Y S j g p P X V U T p 1 T 9 l 9 w M M B N / 9 m V b Y + E 8 C Q y a R z j z w S 0 x g M R c l T x q R a p k h q x M s p v b p 7 E / m 4 F x Y y e F Q D 6 h 8 a p 5 H h I a o v S a l 0 a C i w L Q x g X x j A W B 8 d G W Z C p s a o 3 J 7 p G 2 0 m D A 8 N S o 7 m + o j t M / 6 Y N C m E c S b 7 I K 0 Z V 5 o Z m a + L 2 Q g J j 9 6 l N i 9 9 8 d A n 3 w 9 8 9 d g n h M J g r o H 5 n V a Y c 0 g Y T o C U D 0 e i 5 C p 9 L u O z X + p p 2 d l Q b x 7 c Q Y l 4 T F S 0 0 Y k o n 4 n T J B v q V e V F L G V K a H J i X K R F I K D s I z g m J i e V j Q P b A k a 8 g D + u t K x c 7 C t I G K T S 0 j L 1 2 i x Q X l E p O e 6 u v g Q u + n Q p B D 5 b O D 0 F a P S 5 w p D B Z S O k I W x I T y M B j H c v E 7 K R C p L e 5 4 o L q a K s b z q K d / C r + J z l k 5 a V D f X W o R 0 0 L l I l Q j F n A R X 5 n V L 5 s I U g f W C Y F x Y V i + r n 1 y 5 v v F 5 Y W C j l g o J C M e I B T M u w w t 7 I Z o L 9 e n x P g W U a V K 5 S a G 1 V Z o / j 8 O C A k N y K Z G d g Q y b 3 + o G W 6 S M 9 M p E K m A w r Y u H 3 i K Q t 3 J q x L p Z q W j Y 2 1 K v 7 n 6 M J l k p 9 k z 6 u c N Z j o p P S 4 O C Q g F N h Y j I g k s o K N A y 4 z A 1 C o f Q I C L v q N B s Y J 4 E B V F C D 8 Z C D e s b S P x v z o y C 1 4 B i x 2 l D Z 7 q C 8 s k q X U o C K i / f D y w c 1 D 1 E Q i G b H m B U A / p n P w 1 j Z y 1 k i P g y y k Q o 5 k p A q 4 a C E f 7 O c X w 5 Y F j Z U c 9 M 6 i o f G a T z s p o 5 7 F 4 V E I A o I B K f E 4 O A Q l b K 6 B / U N v f j o 6 B i d O / d V 0 s M X 0 m 5 k e O O s j c i q O k 2 M j + t S d i C 2 z p A y b v m c J 4 8 e 6 h J 6 e K J i b s x 1 J a p B I s o C q C p i c v P 3 w T E y k / S S 3 6 X v 2 Q D k Q T r z w E d n H 3 G n o j 8 C U 0 Q M 5 J b w w D T g 1 H h 1 n q R C p y S k 8 q 2 f U i 9 L M X F t Z T q 9 d J K / o J j W V S a 4 I Y c l W n z 3 7 u e o u 7 u b v v r 6 G 1 H h b l y / S b W 1 t U l p B Z W u t L S E t m 7 d w u 9 X D c M q P X B d L B a l A d 3 Q D W B / Z Q I a F H + I l H 3 O C H l 9 S p W E t D B o X t N K 1 7 q 0 K m m Z s Q H S O 4 J 9 + i g H 6 O 8 p Z O J b X d / 2 s a T p o D 8 i C a v W m G 0 c z E q q 5 v K Y H F s J h Z c j M S c l H A V 8 x d Q 6 W k p p y d t Q h z b U c a U m a H h 4 O F n J I N C O 7 d t E 8 u z e s 0 v O 2 X H 7 z l 0 a G h q i 3 7 3 3 f t p 4 D g B H R V V h 6 q S Q J g M G + v u U l N O t s p / V T S u g u u G z 8 f K O h q n 2 T f v T J 1 Q y G 0 e H t f V b c K X T w t I c Y H 8 c z 6 9 R 0 g 6 R G o D H w s 9 K l p y A e Y Z P 9 T i d e d Z I 8 n w c T g o 5 G 6 V O l n L K v e v K Q 9 T X b 5 N x p M G R C a q s r E h W M F B Z W S m S x x z b c e j g A a q o q K D n d u 1 k 1 S d B o y M j 1 D W i H p f 1 P Z j C Y V R D O / w F 6 J E V o L r V l s T E U E e C R w 2 q m 5 v f i s 9 D S F A i o R o n X P F Q R T G u Y 7 X h p k W W 3 / H l w 3 Q S 5 w L r W B S A m D 4 r I u o 2 B Y O W t S / s z x L H J i k 4 K U B r d H l p Y s k S q r h 6 G 2 2 p D V L 7 E N G F j j J b x S r Y j z O h q q p S 1 L z S s j K q L 5 3 q U Q N p 7 n Z P / R z 0 y k V F x f q I q G f M J Q k E g m P A 5 0 6 9 B 5 8 P + w z h T z K 1 w u M V l b C l d b 2 8 D k k H w L 6 z O 0 Y M s v 2 S o M U V P h v A 3 j I w E i o X Z H r G S E Z K Y Y p + g J r 1 q 0 s P T g f / w K X 2 V 1 t e R p W h e 9 Q 3 G q c 7 / Q U y o c 4 O a 8 V b x 1 / s K C 0 t 1 S U 0 f N X / i J e Q Y R w R w c l 0 h 4 R y w a f 3 V V v q I l T J a i K + 1 2 9 x u V s b L o B 5 S i C Y F Z V V 1 R Q M B s W + 8 2 k b L M r k w k A 0 G i q 8 l O Y 9 A T 1 m B u C z M b Y 1 V x j J Z J d Q M 8 F O K i B 5 j p 8 h J H T c U W 6 p s a X z t y R t q L F J L 9 V U l d L F p 2 5 6 d W N Q w o W s l W y v c K u 0 s G J i Y o J V v a k x e s N D w 5 I X F S s J t L M 1 3 S F h o r W t e D D g l u / p H 0 / F A t 5 7 O i D T 2 j P B G o o E s p h x M Q M 3 k 6 u s v I L 6 J t w U j q v v A 8 E K 9 J g Z g M / u Z q k I Y E E Y g + I c p 3 V g c P f x o D v r P U 6 H T M 8 b u S K + k y Y i R V P q b S m k J a f y v b F / B 6 2 v j t C 5 t k p 6 h R s C K v G r r 7 6 h G 5 1 O u t e X f U 2 8 T H j y p I 3 O X 7 h I d + / e k w Y + N N A v 5 8 v Z t g L 6 e 3 s k B 7 o 6 2 n V J A W 5 r 2 E I G Z v C 0 p i R O 4 y E n N 1 Q X D S b Y S L f B 3 N 9 0 c 6 0 M 4 P r G u A e m 4 w N W F d M A Z D j I Z I K H D s u b 7 W 0 K 0 6 G W F L l m A g J m j e t + t r A + a 5 T V M f f j L L 2 h + o 2 G 6 t S L S w i O E + e v p H 5 1 n q P A 5 6 X 1 V Q X 0 4 P 5 D G i g 6 S K 9 s C N D g 4 C C 5 C i p l j Q R g N o Q y g O 0 i L m y t V k H 9 s k s M O / A e q G i T L O U K i 9 K j y U / f 8 1 C C V Z + X 1 6 f b J r g 3 u 7 o H c F O k c + f O s 5 r k o t a W J u r o 7 K b W t c 1 U z f a d H d a J j Z m A n 4 + v u N L p o T 6 L t J w O s P v s n s 5 c Y f 0 9 y T L f R C w W o V g U C 9 r 0 M b X m + O G L E E v K h j q 4 Z b 2 4 t E E m b 8 + n L G G e i q f O 7 1 Q N d y 5 k A k A m u N j N A C + I A o n V 1 d V F V 6 9 d k 3 M G + I 5 7 9 + 7 T O N t X l y 5 d F h U M H j s A j f J m R 4 S O b Y h M I R P s r s F + J Q H t O H X y U 9 q 7 Z y c d P b y P V j X W 0 4 F 9 u 6 i y o p z u c 8 d h B 8 i E S Z H Z g D b 9 + Q M f P d e Y O Q w p E + Z K J s D 6 z J N l v g l l j z p p a L L S U o P 5 / 7 d k b K i m 2 g r q b H t E Q U e J V F x 1 d Q U 1 N j b w i 9 y I b 9 6 a M 5 m w 7 j h 6 V k i c n p 5 e + v L L s 3 T t 6 j V x O j Q 0 N F B B / X P 0 8 Y m P 9 d V E 7 W 3 t t G H D e i o p q 6 S 9 e / f Q R x 9 9 L B 6 7 k Z E R 6 e m 3 r r J G J i R o d F j Z Y 7 C 7 q m p q p G z H m t Y 1 / H 3 p 7 n N 8 f y C D x w / R 6 5 l U P 8 C 4 u 7 G G H 5 Y j m 4 t t N B d k J 5 V D V L / x c O m U + s z X t G R s q G q / k 4 K h M H 3 b 7 p G 1 5 i K R a F I y b N y 4 g U 6 e P C V l O 8 7 c 9 4 o t c r t n 6 n g P q h 6 L + S M M C Z W P C I s j R 1 6 g X b t 3 y T G w o S Z O b 7 z 5 O h N m m D 7 + + B P C 1 H n A h A e t X d s i Z I I 9 1 d P T k 3 w d w G e U l p f r o 8 x A A 6 y p r m J S K i J a G + e W T R v p 0 e O n + k j B R K / b g b d Z B 2 R N l P p 8 Z g H P B / L 8 R E o 5 u G N Y M s 1 w a R D q 0 J Z 1 V F Z W S n c D 6 2 Q h S k x T 3 7 5 9 G 1 2 / f l N e L y g o o D U t U 8 c + 4 L 5 9 a X 1 Y D P v N d W r B R 4 M b N 2 5 y b z 8 k a t 7 z z x + m 4 u J i V h / L J X p i K h z 8 / e X 0 x h u v 0 Z o 1 6 Q O X m z d v F t d 7 T U 0 t 1 d X V i Z r W 0 d 6 m X 0 1 H O 5 8 H M a 2 k + f T T z + S z D Q y R A a i i R Y U F a d f D h Z 4 J l r e J K 9 2 o c S b 6 4 f u G 9 R 5 V W U k o q H 6 Q U k P j m a V q v m F J 2 F B F P q e M x 6 C i d j a k P F j G 5 s H 5 D S y l 7 M C 8 I y v M + F D v w D h t 2 7 Z V 7 C 9 r p M K G D R v o w o V L U k a g a 6 6 w k m A T 3 8 d k I E i 3 b 9 + h 3 t 5 e G h w Y p D t 3 7 t I H H x y n p q b V V F p S S n 1 9 v X T 8 o x N 0 + f K 3 d O D g f v 3 O d B j p W 1 N T T S d O n q Z z X 5 2 X 3 4 v Z w 4 h k l 4 F U D X v c I V a 0 B c w 2 O j 8 U l J R S C W O B S + L v 5 M V r q a 4 j D 7 F 3 3 S r y u o h t A g 9 N h m K y p r i B 8 c 5 1 d H T Q q l W r 5 B y 8 f g g 7 w g R C S C 4 r v v n m v D T 2 3 b t 2 U n k W V Q w N / 5 1 3 3 t Z H 3 w / O n P m C X n r p q D 7 K D E x 6 N P O 0 D A Y G B + j m j b t 0 9 O h h O R 7 i 4 7 u P O u j g 3 p 1 y 3 M 9 E x S D x F w 8 L 0 8 K H n i W s n Q s G y B F e p V K Y 6 z F C V a X P x q 7 7 v p D 3 K p 8 z o V Z Z r S + N 0 L q q k H j X D I x 0 6 e 7 u p b a 2 d v r 3 f / + t q F 8 n T p y k m 7 d u c 4 W q v g T q D 6 T Y w Y M H 6 O V j L 2 Y l E 6 L M j x 5 9 X h 9 9 P + j l R n / 4 + U N S N h L W j v G x s S l k A q o q q y h C L o n g + P z i f f L 4 / B S e T A 1 M Y 4 Y x b D k r m a Z z T F j a / o L B q v o p l U 9 L K e 7 d g 7 k P j y 1 a M K H U j 8 n H V F N W T H 4 / J g z G 2 e B O C L G C Q d U I r S r P q l W N F O F e E P Y N S P b m m 6 / T n t 2 7 6 E l v m E 6 e / E S 8 b 1 C v Z s L H H 5 + i I t u Y 0 k I D a u b Y 6 A j 9 n 9 / 8 X / k 9 H 3 7 4 k c y L M h h k q Z N t q g j w y t E D M u 7 1 4 r 7 1 V M x 5 U V E h d X V 2 y G v 4 7 T 5 f u l S e C D n T n B X P F q o e 8 Q d S w Z a a C K A T T K / n f E q s 8 l 3 P W 5 X v t T 0 b J d o b Y 0 K G Q E b N g 4 2 B 8 a L T p 8 / w N S H y F f h o 8 6 a N V F U F j 5 k K 1 Y F k A p m + / v o b 2 r 9 / 3 4 z R C e h d x 1 g 6 n D n 9 B f 3 4 J z 9 S v e v 3 B A T B 9 v X 1 y + + Z n A y I T Q e M j Y 1 S c X F J z t / d 1 d V N D Q 3 1 + o g k l M g s F 7 Y Y E G e p D 0 c K V L 5 o J E y J W J h W 1 8 0 9 / v C H h u O T S / l J K K x 2 u r 2 x T L x v I B Q a O x K 8 c O j l w 4 h U Y G L d v H m T q q u r h W A N j Y 1 C Q M y N G h w c l p m t Z W V l L L l a Z o x 8 s O M P f / i Q f v z j H + m j h c X x D 0 / Q 3 n 2 7 q L a 2 T n 4 P V F B D I B N t b o J k p w O c E 4 F g Q A h o Y A 3 G x e x f O G J K f W p t d g B f A 6 + n r A f x D B D n u h M y a V L F I i F q a V g h 1 D P H k W 2 t 5 G D 7 C T 2 4 I R P U O r f L L X b U F 5 9 / S U e O v p A k 3 J d f n p P B 0 B d e O C w R D s Z J M V f g e / G 5 s y W i H V D n l K 2 X o E u X v h M J u G / f H r l v O / p 7 + 6 i 6 V g 3 + w q m C r U n t i 1 I C k N Y f n j h F L r e f 3 n 4 9 5 d y 4 0 e 2 R d Q f t g B 0 F c / K 7 D q + M u 3 V n u G a h g Q 4 C d W Y c E 0 I o l l B R J p Q j E a W W q W G O e Q E m 1 I 2 8 J F R p Z J h 2 7 N i e V P d Q O X A 8 t L W 1 i X M B u H 7 9 B k u i I W m w R 4 4 8 L w O r G A t a C G A y Y H 9 / v 4 w v z R U D A / 3 S A c B B A l t w 1 + 7 d o o l n A 3 5 n p s m M e A Z W d R X P o K m p S W w S S B s D + 1 Q R A 7 t j I t t 1 3 w c U o a K a V E y o c I i l V p h a m 3 4 w w 2 5 e y E t C u b n x T D r X 0 U t r x 5 N k u n r 1 m h A M w L E V R g p c v 3 a D t u / Y p s / O H 1 e u X m e D v 5 P 2 7 t 0 l 3 k O z R l + u G B 0 d k e t L S l J z r u Y K L L o J L 9 7 g Y L 9 M V s R 8 K e v n f t v u n T I e B R x b H x Q 7 E o A Z + u n 9 Z 0 c m A B s l R B E o y / c L K Q U J B b V v 7 S p s R K A v y i M 4 T l 3 O P 0 K 9 s n s r f f c 4 S B u r W V X R h D L O C D u Z B g Y G 6 c a N G 9 T R 0 U l / 9 E c / T z o k 5 g N 8 B 8 Z 0 a t j G M d 8 3 M T H J a Y y + / f Y q v f X W G 3 J u O n T 3 d M M n N C e J m W k M z Q C d B 6 T Y 5 e + u k q d + v w T B f v 3 E K 1 N G M g G h R 4 i W Q D d Q U R i f 8 1 S N O Y G f H Z 4 f I s + V y h f h e m R C s a S i e I T W t 8 y / r p 4 1 8 p J Q L + 9 c L 8 a 5 U f f Q i I z K Y y c U 7 C l c h 0 Y G l 3 c m l S l X 2 F W r T M A 1 J z / + h D Z u 2 i B q F z y N o 6 O j d I 2 l I 8 i M q R g j w 8 N 0 + P A h l i D Z 3 d / Z Y K I g I N 2 q q q v 5 T L p E R I T 7 h Y v f 0 v q X / 0 m f y Q 5 I p t 1 N Y b r w 9 I d r u J B Q i l B a 7 W O V D 6 p f P B q i j W t n v x 7 G D w 0 m 1 M 2 8 I 1 R j 3 T p q L p 1 M S q d r 1 6 5 L 7 B 5 g J d S n n 5 6 m Y 8 d e l D K I B G c E I s T n A k w t t 8 6 G N Y D 3 0 O X C b u n p r m g Q 6 / z 5 C 9 T Y W M / f 2 T g r y Y g 1 + + D F B M x + T Z C I 1 T Z 7 z a h 5 G H v D d Z g M u X v v A b r Y V T G v j u N Z Y g q h W E L B f R 5 j Q m 1 a + 2 z V z 4 V A f j x 1 C / Z t W k M P + 9 N v u 7 5 e q U 1 W M h 3 / 8 C N 6 5 Z V j E m 1 g z t + + d W e K B J s J u B 7 k y E Q m A E S x k w m A J I M U a m l Z k x O Z 8 D 1 D Q 4 P S S R g y o Z F h g i J g J x N Q V F w i I U i d n R 0 y l o b B 6 o r S 2 U l h f B W c E i + 2 / g A h P / y b V W 2 k S 1 k g k X B Q W 0 f + 7 Y o o d Z d P q b T Q m 5 R M S F e v X p V x J i s Q b / f W 2 2 9 K 2 a q m 7 d i 5 X Q J R M c 0 i F + C 9 c B r g / W j c V j L i N Y M x V u k W A h U V l U I G s 9 A K b E K s G w F E M w z N Q D p + 9 t k Z a m 1 t p d d f f 0 3 G 3 6 7 q B T N z h f l J 3 h 9 g r F d 9 N U h l 7 e S 4 k j X G J 6 N p d Z 8 P K e 8 k V C K W 3 r D N 7 o L A F 1 + c p Z O f f C r B q y A C S G A d z w H x N m / e R M 2 r 1 S C H 9 X M y Y X x 8 T J d U 4 w Y Q F g S A Z L D j M D h c U l o q C 6 Q Y Y P A 4 F 4 C U Z q O 2 7 q 5 O y R E v a J e G u M v T D 9 R S y g Y Y r 2 p v b 0 8 L 1 M X q s 7 l O a z f A / k / m M V h d 7 M 8 C y a 9 L q w Y c q F d 0 q G V e g Q m F m 8 + f N D 6 h e m 9 D B i x W + c 3 X 5 2 X M 6 e j R F + i 1 V 1 + W 8 w B 6 e 2 u w L M o X L l 6 i z V t U G A 9 I B 9 K o R S b V W u L w F h r A P W 8 F r r e u 5 I p o B S x 7 D L U S k m R E z 5 W y 7 h O F z 4 R E t Q L 2 U F C k U E I 2 a g N 8 f t U x Y G I k 5 k Q Z g j 4 d c t E p T a Q X 1 k J 9 V e N E 5 x / G y V G h l o s G s L c T 1 v 2 b L b D / E 3 p W b C D w z B s w q j T 5 n a q Q f g s 4 S q / / x Z 7 y S k J V l x Z T e 1 s b t f h S E / Q g O Q 4 e O p B c i x y N 3 g D l O 3 f u 6 S M E t 3 5 C + / f t 1 U c K C M t R i 0 w 6 5 L P g l R v o 6 6 M e l h i w U X I B S C 2 k Y p U L w J w k A 0 g y Y 9 O A t H A e w B 7 y s x Q y t l c g g J V t l d q K y A t M Y U / 4 K s X 7 d r c v 9 V n Y M N u s 6 p o o q J O 4 P I O j r S G p 0 u m A U C M 7 y v W S 0 t m 2 C f 0 + o f p E / b 2 c 2 T U G H I 6 N 5 1 c I e l 7 Z U J t W 1 0 v 0 9 P 1 R t V U L K s C s G 2 E l k s H 7 / / F 7 2 r t X b U / 5 5 O l T c u m N m W d C R V U V 1 T X M L v Y F p D K b W H d 3 d o g 6 O M C S C P e F Z Z x x r z i G x w 7 e O S v 8 / n Q V D 8 R + 0 O + e M p u 2 f S T d 0 D F 7 Q y H I 9 z / 4 t 7 6 8 P r X I Z S Z g x V o r 8 M h 2 z W K x l o W F s o F B I Z M L Q C z 5 U 2 j r G E / W f z 6 k v J J Q X o 9 D 7 A a X x 0 + 3 e 9 0 y T T 2 b R w s L s 7 z 9 I + W Y A G 7 e u E U / f f f H + m h 6 z M Z L Z o V Z W b a + c Z U 0 k i q W R F D 3 3 G 4 X v + a g 6 l r l j S y w T Q G B W m i A 9 0 E N 3 b s 6 k h Y S h M q y 4 + b j E f p v v z 5 O X 5 y / R T / 7 2 U / k v h H 5 k A t 2 N I T p C K u Q u W 7 s t v C Q S R v 4 w f h P 5 x q 6 i F M R 6 5 6 k e Q B u A f h Z + Z G w l S c 8 Y U X e O D 0 d d C a n N B i Y h v n w 0 S P a t G m j S A 0 D N O x M U m w h Y X W P + 3 U 0 O B q 5 x + I 4 A T w W l R C w 3 5 c 1 O r z c H x d i Y Z 8 m s w q u Q U F J F a 3 b / 3 P W h X f p M y z d c u g L s C x 0 X U k 8 b c X c y D w 2 j 5 s P 5 A 6 S B L L I J k 0 w t Y 9 W q g 0 s 9 j S 3 r v g H A g Y B 6 + v r p Q L Q C O 1 B n F e u X J H B 1 A a + x r j K D V 5 8 8 Y i s P p Q L r B I j V 6 A x j F k / X 5 M E X k D Y Z Z i m k A 1 G I s K + s p N r n 1 5 C + W K b V 5 w T 7 X q 7 G C u w Z r o V 6 Z + g 1 s r A + h l + T a A n F t s L m w l M h B F 6 p B v y M 4 M m j y a R l O U 4 + Y r K N b H y B X m 1 L h 8 8 e T J D 1 / K M D a m w V s T e v X v p w I H 9 G e P c E O b z 4 Q c f i f N g J s C G w e q w 2 W D 3 2 g E 4 l 2 l J M P E C 8 m e Z R V X s Q I M x h B o c G J D c D i z 5 N R z I 3 v f 1 T 6 S T z C z N b A B J 9 D K r g k d a Q y L t n m d V D 8 B V I / y 5 V z s 9 d P q Z B 8 X y t 8 s / l Q u x k M u x S e o w U 1 t Y r E m G H v I h u d g + w Q K S a I C T l u W + U J J z e j A 0 G 8 6 d + 5 p + + S e / k A V Q c g G 8 b V Y X u h V W G 8 v 0 o L g P O 2 m w 9 g O A 1 V z N X l E h 7 b i A N L I O D v f 3 9 V F d / d S w K C y Z P N N O 7 2 s q 1 H 2 C d O c e + d J W Z I L A 2 7 9 a 3 R c m E V 7 p 8 E g b h W S C x M P Y 1 W x W c F o w 8 F c a M q U k k c p R 1 E f q j w 9 w h / m Q u G V k O r 3 4 k s / r E c m B A U 4 r 8 O D R M D H z d j o g m B T u 7 J d f f m l G 8 h l A V Q O s W 8 Q Y E k C C 4 T x U t M 7 2 N n E k 4 P 6 G h l J S J l O 4 U k B L P n j 7 o J Y a F a + 6 p k b u C x I U R E Y a Z q n b V D a z U f 5 o 0 C P k g F p o O h u o e P U l U X q R p d J X j 7 3 0 2 T 0 / r e L P E m n G D + 2 s b S M 2 m 6 b 5 D M B f K O T R i c + Y s t w g c n 0 c D k E F V + 1 g s a e 8 U f n q K k r l 4 W Y K w f n 1 / 3 6 P e n u n 3 4 s W i 1 V i 0 B Q k Q b j O b A B i T D B h e r o 7 k 7 Y Z J B h m y w 5 x o 2 / E e n p l 5 S K 5 v H o r G 9 y r 3 Y 4 D y n U o U S Z g l 3 o J F m U b D v d Z X l k p m 1 X D G z c T 0 A y t w B T 2 L f V R 6 h l 1 y t g I d n R H G d e h U 7 J f j / b 7 b K H J Y 0 9 4 h X O V V H l 8 g n 9 / h j a x G F N 2 x X y R o Y 3 t f d h L U g k 2 / O W f / z I Z I J s N m A D 4 3 n u / k / J r r 7 1 C f a x i z Q Y Y 5 K 2 r V 2 N T P V 1 d k o M w F d z o r c B 1 J p z I b m t h A U v J e 7 o l t w L h S j V 1 9 a I a I s H u M r B u 0 J Y J B R Z v n Q G 2 9 M E u 7 k 0 V M R o L O S S S 4 l q 3 I v u z W i 8 i M 0 A U H Y t p / o Q 8 t m R 5 L Z B H 6 4 v l z c q x / F z l 4 W b C 5 w 8 R X T D z 8 l 5 Y V O W D D z 4 U N Q s r C c 3 F m w d U 1 a Q H 4 9 q B c C J 8 B y Q W V M Q B v a t G V Z V 6 H 8 a j D N l M j j 2 T r A S E 3 Y U l w w z q p t m J M G B b A R b q W 8 e I m 9 q G M e F S n Z t u l 8 Z n C 7 W W h H J K K M I Y 4 p i E 8 9 a U i G E y f 3 7 8 5 Y 2 E 8 h Z m X g Q f y H X q A U j 3 1 l t v i s r X 3 L x a V p Q 9 f v w j u n v n r s T 5 2 T 2 A J g 7 P 7 p z A g 8 s V k G I I e A W M 6 9 y Q z Q D f g T G z C e 3 E M H B a o l W x S z y I A k z 3 7 S A e 2 i H W a W 8 o j c 5 5 j 9 3 v D 3 x z 8 g u m E s i U 5 U + O l S Q b G c 3 N 5 l 0 M y B s b q t g 1 v d g f z X H R e z T w A w f 2 S V x f c 3 O z L M R / 9 t z X I r F O f H S S n j 5 t E 4 f D v / z L r + m T U 5 / J 5 M W L F y / L 0 m M G x p G Q C 0 D K W l b l A J d 7 q r c O x E J C O J I 9 g g I u d y u 8 U R U w m y k m z 8 A E y O K K C 0 9 Z z e u a 3 k P 4 r A H O 4 O 6 s Z D L k U e X U 1 B y T J i e 4 w 7 S 1 h 8 W a H G e u 3 c 1 e O 4 s J n i o a C 5 Z I A 7 U + b G B b f Z j u 9 X n o 6 C w m y U E V O 3 7 8 h M x 2 B T 9 + 9 K O 3 q a D A T / / 6 r 7 + R a R 6 v v v p y 0 q n Q 3 d 0 j 0 q K m p k b I B I l i l T B 2 Y I + m g o J C G h s f 4 8 + q Y T I O C T l m m m g o O 8 D b r s H 6 E Z B e g c A k d U 6 W 0 5 O h 3 A i C 3 + R j 4 o V i S l 1 e H O A 6 Y 1 U v z q S R 9 f h Y c m O h S + R q 5 S M s e q k W v E z m 4 S A V F 7 p o 1 6 7 0 X U 0 W K 7 h V W O i 1 6 F N m X O / y z H r q A c g C m w r B t m i w T 5 4 8 l m D a 5 t W r 6 f X X X 0 2 S C a i t r R H i n T n z p U S h g 9 T W f Z 7 s g G M C N h D I B O D O D Z m w c C U 2 w 8 4 E b E R t B X r r S S Y l y D s Q K p s S H D s d Q C K o e 4 u H T H x P X E m Z J F A y k e 0 1 7 r i Q l 5 d D U t v b w u J M e T O w K 4 m 7 3 W z q l h n 9 n y 1 A q G P H X p L 4 u X d / 9 h N 6 4 c j z a d + B C I x / / f V v 6 N a t 2 7 R n z 3 P k d H u E H G Z q u h W Y 5 w T A 5 d 3 f 2 0 1 B l i o Y q 8 J c K S y h D G B W r X G g D P T 3 8 e e o + V r Y A B u D v V 2 d 7 e L x g w R F s C 0 C b I H m y l j a V j 3 T o S T H X d 5 / C D A / N G F A F k 0 g I Z r O N Y m S 5 / g a h E W l t Y N F n P L G h s r C o y S w W c B s A X U K Q b Q 3 u t 1 0 9 u x X N M D k s Z I J s X + Q V H / + F 3 9 G z z 9 / S F z v w 8 O K G P a 1 9 C C 1 8 M 5 e 7 F L I Z K i u h Q u 8 U M a w 8 F q m t f e q W I J h L h Y A z x 9 m H z c 0 N o n b P M z k s u P b j u l V R g M M 6 i 4 2 U g k 5 V C l F G k 2 Y 9 G Q 7 x 8 T y + 1 l y 6 3 a w 2 F N u l v w i Q C I y k F U 6 z R W I + b t 7 5 x 7 F 3 S X 0 q 1 / 9 M f l Z 9 Y N d Z Y A 1 x k 0 E B m I B M e 2 8 r C w V C W 6 i J n r 1 g C + k V 1 l 5 W Z q 6 C C C C I h u M 5 L K j w J 8 e j 4 j G u L o 8 N z f / e N j B a f 5 V u 7 B P G z A k 0 q R h s q w u 0 0 t p J 0 m m c z 6 G r Q p 7 q 7 Q s 3 T m z m J F X N t R C E w q o r K o U + y s U C o v n 7 9 C h g 3 I e 5 M E O G w b w / H 1 8 4 m T a g j B W 4 k A F x A K N m R b x H 9 S q Y C a U W q b U G 0 D l Q 6 M y 6 i C A 0 C K M K + U C i R 2 f v c C e g g X 4 C E G K Q C C L T q L S x e n J o F O f w z r n 5 j V F J F N G Q H S m 9 r A Y U 1 7 Z U E A m U s 2 H a D G u s B f W h m l o d I L V r Q Y h y X u / e 1 / G q q w L v H z + + Z f 0 8 1 / 8 L K N 3 r 7 a + k Y r 4 2 m y R 7 J V s B 5 m x K D u s i 7 s Y Q O X D b y r U u 7 k / 6 s 1 9 V i 2 m a I S z + 0 t + G B i J I z m I Z J I 5 p 8 m D Y 3 5 d y I R z + r x L w g / S 2 8 J i T X k 1 f W M h B d T j Q R d 9 / d h L V Z U q t s 5 X V E n r 1 7 W y v R O R 3 S / g 6 b M C h E A j m A 6 Z 1 s 4 z 6 G p v l w B d o y Y a 2 K f D 2 w e R M R X + w X B K z Z w J c J M v K o A w R t W z E E c S y K W J B i I Z q Z W 8 T p M q U 1 t Y r C l v b C g A l Y K e e y F U v / v 9 H r E z b o y t l R j B S + 0 + s Z P G x y e o v q 5 u y p w q b M j 2 4 f G P 9 V F m 9 P X 0 U F h L K U R e d H e 2 J 4 + b W t a I e o e x F i s Q c m Q A L 5 + J c D c o 8 c / O u T A D 5 5 8 5 c D v J j g j E 4 W S I l E Y u T v F E L E k i Y z 8 l + F w + I a 9 s K H 6 6 n G f G W A 6 R E h i X + f y B L 2 2 m r 1 W F e 9 T R T 1 6 v c o v b A d v p 8 M H 9 E k m R D U 3 N L e T U d h X U x f r G p i n 7 N w 0 P D g j J e r q 7 + O c k q G l 1 S 3 I d P / s K t K N B B 1 3 t z M 2 z t 1 g h Z B I i a Y J o I i V t J C F Y X P b 6 A t G S R B J S I Y w K H U q G t r B I U 1 7 Z U E 4 H J B Q X c G y T V B f a p m 9 4 1 7 s 9 9 O V D H 9 s X q f f Y 0 R e u k C 1 D s w E e v E x z q Y w a h 8 F f E B S N I h t q G x o p F A 7 J Z E L r / W M z a W 5 5 N K E d E Z g M e P 5 p i o x r K q O y r o Q d P 9 w i K z M j J X l A E K 3 O S R m 5 U v N A G j y v q E g t R a A k m T g v 9 H s z t o X F m v L K h i p 0 d U p F Z F L 5 0 B F m A y R S L r v y h Z 2 V N B J O l y h W 4 H s 7 2 j t k X A k 7 a r z / / h 9 k / O p / / P f / S f / 8 z / 9 C d + 7 e F V f 7 w 4 e P p t h C B i A d 1 t 2 z A k 4 I j E E 5 n S 7 J s W 7 E r Z 6 U 6 o d l k t d X R + l 2 b 7 o 6 C E R / o M V V Z o K S P F q 1 M 2 S S X E k r d V 6 r e H L M x O J c C M Y d l E g q L u / a v W F K O 1 j M y f H l z Q e L t 4 v L g J F Q o 6 x D h w c u l W Z h 0 q s b 0 p d A t q p 2 s 4 F 9 R z 8 r I I 3 + 7 d 9 + K 4 v F l J e V y Q p L v / j F z 2 T 6 u 1 E V s d Q Z 3 P G F B V N n 7 A 6 x y l d R m V k K h i I O u t L l F V X P i k M t I S r 2 J e i z + / 4 f e C 5 T L k C d G E K l i K F I g v g 9 l B H D F 6 O o 5 K m d N 5 B g R 8 o O H N j W h v N 3 3 l H D G P m C / L K h O M H N D W S S U g u F b G o h p B I m J r Y 0 N 9 P W r Z u p s a k h S W q r 3 Y X y 8 N C w N J 6 o p b s C 6 a x k w h w l T F m / 3 O 6 l 0 / d 9 9 M U j 3 x Q y A Z B W u H Z R k 0 k / B / 6 H A 8 5 N h w f p o 9 Q + 1 Q m q 8 0 p K K c I p a T V V O u F 1 e / 0 v 9 s Q S 6 m F e S a j B y R p K O F x c K S k p Z b B Q E g q z X d d U p r x L 2 E v 3 q 3 P f U G F h A R 0 4 u J + G h 0 d o 9 e o m e Q 2 B r q d O f S r r V W A m s C E W 9 v b 9 5 H q A K u t b Z Z m v 1 q J u K q + o p P G Q Q 6 a a P B p 0 C 0 l Y C 1 o S S N U D k 4 h / l J D D k C R J F J V L d D l y l k i Q V k p C I c I c G 6 6 F W U o p 6 R S P B O k n 7 6 r 9 v f I F j r O 3 8 o t Q o 8 E q i s S c Q i o Z u 5 B e U P 2 E / a t D V G p x M 8 + V U F j n G w v z A x i s v X r 1 O u 3 f r 9 Z E R y P 5 5 J N T s l x Z u W X Z s O 7 u b g k x g j f w K q t t v W M p 7 y H 6 L k z 8 6 5 7 D Y v 5 W e F 0 Y t M W n L T 6 o O k B d 8 P + G R C C U I R I n p e 4 h g V A 6 M Z l k O 1 C Q S d Q 9 p f J F w k G q q S q i w y 8 8 p 7 4 g T z C z r 3 m R o d Q / w L o 3 V I S p / c B 3 F h c z 1 p q b K 6 x N F l M 7 u v Q a E g C 8 e I h O R 2 i S w e P H T + j 8 + Y t C K K w 8 Z C U T g D t F w O p 8 s V j J Z K D I p F Q 7 N V A L D U J p E a J N 6 I S y z 6 U J x 0 R L I 6 A m H s 7 l G 5 m A v L O h J I k + r j Z D s 8 K 6 G H 6 2 T Z p z w e E 1 S j q h A c P d v n Z t S 1 p Y E W w p j D N h b h P c 6 L W 1 t V R S i s V Z x q Y s S A m J e W x 9 S J Y / X q c X 9 5 8 N s B T z o g a T x W g J I I / Y R j o Z u 8 m Q S c o Y b + L z k 2 E m G R P H 7 1 L L D B g y K Y c F z u F Z W e o 8 T 9 I C 9 J v P H m x 5 J C s I p L I S y 5 T h C Z w r 4 E 0 D I W / 3 u M X d v n 3 7 D j p h 2 f U Q O 7 4 j W B Y 5 d k t 8 / O g R 7 d 7 1 n E x A d M T S x 6 l a m U Q Y K 8 I a D w 9 m W L A y E 0 b m 0 T F 8 v 1 A E s p L J K o F M W Y i l p Y + 5 R s g j U i h O E y F t b y V V Q V z L 9 i t f m 4 9 w n L v 9 a K r u t M i B / V c 7 B 0 v I 6 X L r 0 B 1 E V 6 u f A Y f C / X 6 3 L D + M R r w Q w I D q h 8 e P 0 9 t v v Z k x O B b 4 3 e / e p 7 f f f p P u 3 L l D f Q X p r t 7 F b P v M G f y 8 Z S F / k E n I p S S O E E h I Y Y i k y c I 5 b C a U Z b q 7 2 E 9 s O 8 F t H o H r H N P d t U O C 7 a e f v n u U P J a N 6 / I F 3 D q U q M q n J E I I M V 6 i P q j K N E C M H g 5 r i 2 f f w 0 n Y S A Z 0 9 o 3 S 6 q b V W c k E Y J 8 q h A 6 t X b u W q q O 3 9 F m F h S A T x s a K v I m c d t d 4 F j B P 3 J A J N o + S R i m p Z K S U I Z c q a 5 K Z x P a w y s 1 x l K 9 T C 3 1 m q v v F n h Z J 9 c w e m B Y d R Y / I l Q Q G 2 d U + j N l M N 0 C b C T 5 3 Z h J 2 j / v E j p o O r a 1 r J W w I t t V w b x u t L l u 4 x R l B d E T H w 7 Z b X G 5 2 Q y Z F G i u B D L n U e Z C F y 0 n J h a T K S R e 6 J G U / O R y L 6 k f O C n l L q M b q g G x g T d y b 2 a U U M D j N b h X Z k G 1 b T J e v W C Y X T g e s i H T 5 8 n d C 5 s O H D 9 L 1 s + 9 R b V F q L G s + q O b P M e N i r 2 S I 5 3 u W M A R K S i N N E J O n J d Y g D H G S Z J K c E y Q T C K S l k j X 9 4 o 9 T G + X l G / J q S 1 B 7 4 l o U K Q W P E C r a K q U C c 9 h R Y i i Q e Z w I C + y / 9 v p r a a 5 y A F M 0 v v n m g i y Y i f U n E I s H Y H A X M 4 B 3 r o r M 2 1 2 O 5 Z S 3 N 6 i 4 Q P Q Z c x 1 b W w g k J R A / 9 2 Q Z O c i F c 3 I e W k N K 3 V P X Z F L 3 t A M i m Z R d B X U P m r W 9 r v M l 4 d b 5 U e V n q u V e W / V q K k e l G Y B c s 2 1 8 N i G X h o l Y g b j L 8 Z m D E 5 i 2 n a C P P j p J e / b s E r c 5 G h Y W w / z t b 3 9 H 7 7 / / e y o s U N 9 t t p K Z K 2 J 8 T 8 a 2 O / M g e + D u 9 w 0 h i 6 h 4 h i Q W M h n C S O d m X j N l a 6 6 T I R G X l c q n U j w a o b 3 7 t v G 3 T a 3 r f E l 5 q / I B B T 6 o H x b v E Z e t s E q s + S L i 8 L M 0 u i j l G z 0 e 6 m O p h c U v Y T z 3 T v p k e T D s c / v T n / 6 Y 3 n 3 3 J 3 x f i p 1 F C 7 D 6 E F Y 7 u t c 3 v y i L + c C o 1 N Y k Z N I E S U o f J l e B m + t C j j l Z i K O S O Z f q B E 2 S M C S W T u s 3 5 s e C l t m Q 1 4 Q C C v 1 w 1 6 K H U 3 F h S K j w B U e g n x z 1 h 6 S I G D x M / C u s 3 y 6 N p L E U P b W 8 J O o e i G z u w F B 6 P t Q e Y I l Y w p 3 H w Z a w z O C t L V 4 Y 2 y w X p B G J f 2 t K I j E h p K y S Q 5 f H Q 7 g O Z A G B k O L k d l g J p D q + m K h 8 S F w G m b h c V z t 1 B 8 h 8 Q 1 7 b U E g N N d D t V e W Z C s I x K h 6 Y j Z T K d i k + 6 / q 3 3 1 B J d b q n L 1 6 6 n g K B o L w P Q a / Y f 6 q n p 0 e W I t u y Z a O + S m E + F C / 2 x i U K 5 O w j n 8 x M 7 h 1 3 y e Y B 3 z d S Z L K p e c h B I A k B U 8 8 + Y s r 8 / N 0 O d c 6 k Y B j e P N S P I p O Q K q q P Z S w K R I v Q q 2 8 c k W e Z z y m v b S i T / F 4 l p Z A g q V B R q v J B r N y b c r Z L s Y L r s W N H 9 V E K X i + r g Z 1 q V 5 B Y c J j a 2 t p k 0 4 G 3 3 n q D C b V F z s / i 6 7 M C a 1 / g Y z B A b I C t P I F S l l w L C 0 M i Q y T z L L k M E p m y H K v X X K Q l l h 5 T C k b 0 d a g H k z S R V B 3 p u t I D u 0 j l 5 Z h 0 m b l + 8 y n l v c o H N D e 6 u U J V J U n v p 3 O j o s w X a M h Y P j m T y x q m 0 o m b b r r 9 u J e a m l a J J 9 B I x T u 9 b j p 1 b 3 5 e O X g J k e 7 2 e W S A 2 E x 5 N 4 6 K p v J 5 S q o k e V I J 5 5 R 0 M e T R h J A y A l v V 8 1 U E i l M 4 q g l k 3 m M I x E k k E h L q R K t 5 S T L p i Y V w R r z z 0 / R V p v I V S 4 J Q Q H W 5 S 1 W U q T D k u g E I q d B Q 5 g g 0 Z C z X j E a c a S s Z b F P j r N w m 9 t P O n T v E E 4 i U 6 8 K U 0 w H W G L f b J A 6 v C b M t p Q Z 4 c S + N Z d z A M + x g m C v k n R Y y I d n d 4 u Y 5 G p K o + D t 1 n J R g h k T o 0 H S u k q o L p f J Z y K Q l E 8 i 0 Y 8 c G u Z e l g L x a U 2 K 6 V F 1 l p B Q q y p A K Z S O p U r 3 v X N A 1 6 q a + c S c d 4 g a d C S C d I d J C A Q T G e h J W Y G v P E T 1 o j Z j G f r 6 n B d m d U J 6 P I R D I Y S W M P g Z B M p 3 D 8 8 a x f t 1 O p O S x z H 1 S O R L I h D r b t W 9 7 x j r N x 8 R 1 t n T + N q 8 r k o p D R a k A z F T F o v K F V N p G m A k H m l P T N Q y u d H p p c n Q w 4 0 p D C x W I a w W k 0 G S G A e p V 5 T E h 2 5 q K q M w B 2 1 o / n 7 G u 1 D N J S i V t C y l S p a S T y k 3 C 6 0 a l 4 2 N N p t Q z R 2 7 K T C T k Q i Q E w q J + w p L + 9 M / f t d R g / v 8 t G Z U P c L n 4 J 7 G h r H p G p U 6 Y X l K R i h u F k G l m U m E J L 8 Q C v m q L B 7 w 9 U E I D V 3 5 D r a W D + s z C o 4 W J M h 2 w z j n I d n / A T W s r o + K 2 X 1 e d 2 1 w r I Y 4 m T 4 o c h i A q h w Q y J L K e l 6 S J I + c 0 a e T 5 8 r k k m e R 1 5 H j 2 K s W l g 9 M d n S Y V l o X D O o h L C Y 5 v 7 r V N 3 7 L y E F d u D J H D 5 Z H p H Z K c L o k E x y K U K G P K h 4 o c Z w K K A M g u X U A q R C t 8 Z n E u H G z o l 0 D Y e E E D 3 e x 5 t t E L u F P E 9 u 1 s j N D T Y R e T T 4 1 J w c 7 C P K 5 s s H Y k y c 7 E k A s 2 E 3 J m a d J + 0 u d A H C G X n F d E S p H N S j R V F v I I i f i c J t H U K e 6 Q T k H 6 6 7 / 7 l b q P J Y Q l Y 0 N Z 0 5 r m I l E n x P j l S j V q h 1 I D U x W u G g 6 / R / 3 H a S p g E y G e b v e q l F p V U l I s y 4 g 1 l i W o q e z Z D b I C R 1 p D E q V h 9 R 4 + Z E l l v H 4 C / B 4 Q x J 6 Y M C r Z C Y H c Q g 5 z D q Q w x 1 J W 1 6 U 8 d 9 a U / m z N s b G Z D K l U C t H r b x z N W H f 5 n p a U D W X + y k t 9 3 F N w b y m V B 2 K h U r m c V D l S J E M u v W 9 m P g k e 9 r u p q i i e n A 7 y 1 e O U V N p c t 3 A D r P D a Y X G Y b N O u M B f q m y e p d T M a S h S Z J 8 J O W c v C I L 1 7 A J n w + + J U 6 I H K C 5 e h j V S G F F b i p B 1 b y v L M t H o H J x C f l 8 4 K 5 8 2 z 5 Q Q i p Z N I S S o s w O L 1 u G l 1 y y p L j S 2 h v / P 3 2 6 d p S v m N i 9 9 1 c 6 8 B V c + j X N u s 7 h m 1 z 5 Q x a A v 1 D 2 N H U A V x n C m 6 o p o J t Y u l 1 F j I w Y 1 a 2 V c G C + H Z s 6 6 0 B J x n 4 o x a p r + D T N m m 9 W O 3 w r H k t S C Q y V X C C T h S w l F D r t R r S k q b c 5 z b 1 D 6 Q S 8 i H M p N I E R H J Q j I h l S F b u g M i R S S o e k G Z c v O 3 f / + f 5 E 6 X I r L 0 h U s D + 3 b V c w W j U r X 6 Z y o a u Z R V D J k 6 1 o 2 D y 2 g g q i d X g D o 1 M O n k R o X G m 5 A p 8 S A R 3 O j z Q W B y j J w T T + n B 2 f 9 F z 9 U M y D a g 6 N m B + l I s Q i N F w V Q y G V L E a Z S 5 r c h g I Y C t H I q o h m / O W 8 m Q O k 4 / n 3 w m c k 5 L I 5 R l e C I l m Z B K P G E 5 r 5 4 r E p 6 3 I p O b 1 D p 7 q I e l T C b A c f 7 B 0 p V Q w O R k h K 7 d 7 C O H y 0 0 u c V R A O q U c F J B O I q G M d M K x l l I 4 R q t G G Y t V R u I O O t S S s q U w J o Q x o F f W T 9 K n 9 6 c u u z w T 9 j e z e h c Z o 8 n A J D 1 8 8 I j W r G n h e 3 H Q 8 U u D 1 L R + t 1 w D 0 m S G I h R n K O l z D C G Z f k 1 f g 8 A l W Y x f z k P y 6 D I T K X k s Z e 2 E M O R M I y m I p A m H X B P N 4 4 j S Z A i S K 0 a l X r b v x u K 0 s S p A N 7 u I w u E I O e N h c i S C N D o R o V / 8 y d t U V a X 2 4 1 q q c F x 4 0 J G t x p Y M b t 3 p o e H R C J O F S S W q n 5 V Q n K y q H 6 x K I Z Q h l T l m c a G P X 9 + k V L O + c Y e s i v S 4 N 0 A 1 h a w O J l R c n w i W 1 H 8 0 P j p E x a W I p A Y h Q 4 Q 9 m K 1 j W d h p / u K F y / T G m 6 / J s V W F R C N P A x p / M u d S 2 r H O d e K D J F H k b w q p Q B R z r I m D 8 5 K r Y 5 D G k C p V 1 t K L c y O p t t c F 6 N u n D i 2 h l G S C R D I L V 6 5 Z 0 0 R v v P 0 S 7 n B J Y 0 m r f A Z b N t V x U + a K 1 x U s 6 o h J o p b w O a i G x m m h 1 R i V U q q N M 6 H y W 1 1 o O D G q K o z R t v o w b W v y J 8 k E S F O W t q 4 a 8 B t b E 1 Q Z v E K F n q g 4 B i i u N 2 r m h M / B R M W X j h 1 N n s O S 0 q r M e p 4 + p x o / N 2 b J u S G b Y 0 5 K e q j G X e h G 9 I E 6 x r 3 K e f 2 a K u t z e E 3 O a V X O v K 5 / q / n d i j D W s v b c 4 R r O P Y 4 w N Z c F 6 f J T 7 I S v 7 S V R s c M U 0 Q v + + 3 3 e Z U E m w H H h 4 d K X U A Z n z z 2 U J Z x F K r l Z / d P S y U g q M z 4 l K p + o g C n p l M x Z g n k 4 v b g e U g r n i V V B p 6 h / f J S U T E o 2 K W B w O B A I U H / / I A 0 P D 1 E 4 F K Z V T Y 0 0 M T 5 J X r + X q q u q y O / 3 C 3 E M r n d 7 q Q c r 0 M o p J p R k i l y q i D x B 2 + r C d L 3 L I 1 f g 3 J 5 V I V l s 5 u x D r 7 4 G 0 k a 9 l p J G + p j L S i q B l O n H 4 V C Q v G 6 X n p a h N k S L g H Q W O 2 s r S 6 X v 2 h w p E m r b S T k h l M 3 k 4 c / 4 6 / / 6 p 3 L P y w F M q E 5 V Q 8 s E X 3 x 5 j 3 8 1 i A S 1 L 1 3 1 c 0 i u V b 9 M p I I 6 y H 9 e D 9 Y B Z F K t C + n X F X 0 + v V 9 A h d 4 E B c K w v T S 3 G K 3 V M Y l o y A T V 6 B V U M U H d T K S b T C j z 2 u 6 m k K w g i 2 M M 4 A Y i y i t 4 p 8 d F n d j 3 S s j B i f + a S q P U N u y k + p I I d Y 6 4 q L I g R g M T c K z E 6 W B z k C W b e l / f G D Y q 4 H c w W c o L o r S 5 B k 4 F R S i k U 6 c + o x d f O q I J l J r P d K X D R W W + C H U M s 7 1 l l e Z S V l L f q H l u l 5 P + 9 h / + s / y G 5 Y J l R y j g 8 y / u a E m l S I W d 3 x W Z N K G 0 T a V I p M l l y v g z J O L 0 y o a U p M I 5 r A 7 7 d A g R r Y p O O I 8 y Z t p m W 1 9 C 8 8 j 8 J 1 v b s M A Q k j C H u U H j F T m h L 1 P k U U R K v Y Z Q n g K W T h N 8 S z F I H D k f p x J v j D b W R M g r 6 4 k n q J f J d L v X J W T a y E S q 8 L M 6 p 6 W T I d D Z s + f o 4 M E D y q v H 5 2 Q x H E 2 q C 0 9 V Z D 9 S S v 1 L k S n G y e N x 0 t / 8 / f I i E + C 4 u A w J B X x 2 5 h b / e k 0 i o / 5 x U m q f I l a S T D j H z D D E A k u S p G K y H G 0 N s W p j C O Q Q 9 S + W c F I j S 4 v O U R U u j k t f F j V x K q Q C N D F O I 3 z I E I f / f 2 E N f 7 Y r Q W e Y Z E f X B b l h J 0 T y P O j H l j 7 6 K m G V I p B I K n M s S U k 2 H G M J a 0 i p Q C R B j / j 9 6 6 t D 6 n U m m U g h E E q n 7 q 4 u 2 U n E S C Z s 0 G B s L Z B o P B i j b p Z S Q x M x C k c U o Z R 9 G p a B 2 7 / 9 + z + T e 1 t u c F x 8 t D w J B Z w + f Z M b v o P J w 5 L K D P z a i J U k k 5 A r O 6 n q S u K 0 t R 5 q n Y P O P G B S 4 B L 5 l m R B U M i q G s K Y r N M y p A K k z T N x + L 0 g h o C P X 2 I S q W K C u p h I d / r c U s Y b D F H k y J Q 5 l b H E Q Y A t p N G t b h e F + L Z A H B e r f Z G o G r g t 9 c X Y 1 s J 0 9 T g F w w i h C p O T C Q c y j Y y O y q 4 j + D y Q 7 D J L J E g o S k S p w B W h 0 Q D b W E w i o / I Z m w k S q 8 D v o 7 / 6 L 0 s v R i 9 X M K G 6 d O 0 t T 5 z + 7 J o M m s K l b g J p R e U z h G I C T b W p U s Q S Q i H H H 5 t O 5 Q U J G g 7 w + / D h q f + m H F t x p D U o q h 2 k k A L I Q d T C d t e q 0 h i r k S 4 K s t 2 0 o y F M P a N O V t e Y V P o a E A h p U 2 2 Y n g y 6 a J K 1 S k U u J Z l S S U k i I 7 F A H H W O S c Q 5 r t + z i m 0 s l k J P n 7 R R Q 0 O 9 k O m i q H d a 3 Y N H 0 G 4 3 i a r H 9 h f b T 1 g 1 9 y / + 5 p f 6 N y x P L H t C A Z c u 3 q O B o U k m B M i U k l R p U s q Q y k I k Q z C Q R J 3 D d H U H 7 V o V o S J f Q h b I x H a e / E o m H k 2 F 1 A Q 3 e j l g c M P H e u Y t F R G 6 0 e 2 h N Z z j O 3 r Y B s K i M I o 4 m j B 4 l y m n J U M s 5 Y I H k V a V R a h t E J E f m l C c 9 j Y F 6 X q H k 8 K s 2 g 3 e / Y x K 1 h 5 h K c S v g U y i 6 i k S i U f P Y j d B z c M a 8 6 3 r 1 t K b 7 x z T N 7 5 8 4 b i 0 Q q g k P j p x m Z 9 I i l S K Y F D 5 F K m E W C K p Q J 4 U s d D K p S z E U W W P i 2 T Z L 7 w M t A 2 5 q U P b U 7 G M O 7 d z o 1 e Z B k i A T Q + U I 6 F v Q g 0 Z e p x x / p Y E B T F L 1 5 A G b z L l J I F U M p J K S S T 9 u p Z U c g 6 E k n P 4 n h S B 8 D 7 j i E i 6 x S 2 E i s e w U w Z W x n X S P / z T X + b W Y S w D O C 4 9 X i G U F c c / v E A J J g v s K s e U M S r O h T C K X M m y J h E S W p b K O B e C 4 V O l R H t X h 6 l A z 6 d D y B L W 2 8 O c p q g h G B q 8 K i m Y Y x B D M u S a K P p Y y s j 1 e Z W U N J J y U s 0 D c X C s y 4 Z M a c e a Q J x v r w / S t 2 1 O C W Z V x E p J J S Q c + 3 x e + r t / X H 6 e v O n A h O p W t b O C J L 4 6 e 5 1 V w A l t S x l C I Q d 5 T A 5 S g T w p Q v F / K g e B k m W F V F n n n C F K f E t t R F Y 0 Q h S 7 k l y a L P J f i j g m h 2 u c t T J 5 z c X S y s X H s K 9 S Z O J r h U D m W J U N c c S j x y o a y F R R E K X + c b j l 4 x I F g t e h 5 m 2 t D Q i p o t E Y D Y 7 H 6 e k g f 6 e o e Y p I + P y W N c 3 0 z r s q V G o F K a w Q a h r 8 / v + d 5 S d k J Z W W U k l C a R U Q Z B E C G X L h 3 Z p Q O J Z D + V + g z 2 Q E U y A 1 V Q O E 4 A z K X q F X S Z g J b T s F A + M U 6 b 9 F j b W l N O x e p 6 5 N S 4 Z U i k R w m Y M I i H y A Z w 9 L f 5 X 6 o j Q 4 A U K l J B O k 1 J b a I B M o 5 R 5 / 0 M f 3 H G c V j 8 9 h y v r f / e N f q N + 2 g i l w X F 4 h 1 L T 4 5 O R 5 G p 9 g W 8 g Q C e Q S M k 2 V V C A N X g N f h D Q g k z Q 8 5 P i 0 V C O 0 H y u A A L o o U M c Y h 4 p A M I B e f M L l V J I q Z J F M 6 l p N I q 3 m 1 R Z D A j m Y R A n a U Y 8 x J 2 U b Q S J 9 2 + Z W R O K y l V A b q j A X B G S K i I Q C q W A r 4 f e 5 K 1 r p 9 X e W x v p 5 3 x c c l 5 + s E C o X / O 6 3 p 8 W 2 g s p n l 1 Q p D y A T R O c m g T Q q 4 9 x K I D m Z B U I Q U M R a 5 l z I o 4 + k r M 9 Z j o 1 E Q r 5 7 F Z M I h O H z i j g q X e t w i Y Q y Q b Q g G l Z / X V u h J F O E S Q Q i I Q G I M 3 z 5 l 3 8 p 5 R V M D y Z U j 6 q x F c w I N N j 3 / v 1 T I Q 2 S X f 0 z p E r l I J g m k h R B I k U k K V o J Z o E Q x Q A k U Q V 1 X v 7 h P 3 V s k p v t K Z F i W k r t b J B Z h + L B s 5 J J E q t 9 C C k C Y e B B T E Z D 8 D F s J R A K 1 2 F w 9 9 V f / b W + 7 x X k g h V C z Q F o b L / 9 N + w K z 8 Q y 0 k p I B G I Z Q i k V M E k s 0 M q Q C O d Q T A P O p F e F I o 4 u J X N 1 j q n C 7 0 i w V I l I n C A k E c K R m s t Z P Z O I h w x k E i I h x y A t S 6 J w B J + o y a Q I B W C L n l f / 5 K + k k 1 j B b E D 0 / w G 2 Q t X Z y m L t L 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 G u i d = " b f 2 b 1 b c 8 - 8 6 e 5 - 4 8 d 1 - 8 4 2 7 - 9 1 2 3 6 9 8 8 b 4 d 4 "   R e v = " 1 "   R e v G u i d = " f e 2 b 4 f a f - 4 9 f b - 4 f 2 8 - 8 c d a - d 9 7 0 c d 8 7 9 4 e e " 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81C616E8-9F95-47F6-BBBE-D92BB77600E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0A116E1D-36A6-4718-9CA2-C8088B014BA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Data_1</vt:lpstr>
      <vt:lpstr>Data_2</vt:lpstr>
      <vt:lpstr>Data_3</vt:lpstr>
      <vt:lpstr>Final</vt:lpstr>
      <vt:lpstr>Weekly Comparison</vt:lpstr>
      <vt:lpstr>Statewise Effect</vt:lpstr>
      <vt:lpstr>Testing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minal jain</cp:lastModifiedBy>
  <dcterms:created xsi:type="dcterms:W3CDTF">2015-06-05T18:17:20Z</dcterms:created>
  <dcterms:modified xsi:type="dcterms:W3CDTF">2023-09-03T09:08:58Z</dcterms:modified>
</cp:coreProperties>
</file>