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isk Process Matrix - Risk Matr" sheetId="2" r:id="rId5"/>
    <sheet name="Wordpress vs Drupal" sheetId="3" r:id="rId6"/>
    <sheet name="Hype Cycle" sheetId="4" r:id="rId7"/>
    <sheet name="Map and Territory Risks" sheetId="5" r:id="rId8"/>
    <sheet name="Net Present Risk #1" sheetId="6" r:id="rId9"/>
    <sheet name="Net Present Risk #1.2" sheetId="7" r:id="rId10"/>
    <sheet name="Net Present Risk #2" sheetId="8" r:id="rId11"/>
    <sheet name="Net Present Risk #2.2" sheetId="9" r:id="rId12"/>
    <sheet name="Dependencies - Matrix" sheetId="10" r:id="rId13"/>
    <sheet name="Dependencies - OSS" sheetId="11" r:id="rId14"/>
    <sheet name="Dependencies - SaaS" sheetId="12" r:id="rId15"/>
    <sheet name="Dependencies - Risk Mitigations" sheetId="13" r:id="rId16"/>
    <sheet name="Deals - Sharing" sheetId="14" r:id="rId17"/>
    <sheet name="Sharing - Sharing" sheetId="15" r:id="rId18"/>
    <sheet name="Net Present Risk #4" sheetId="16" r:id="rId19"/>
    <sheet name="Discount Factor" sheetId="17" r:id="rId20"/>
    <sheet name="Types Of Risk" sheetId="18" r:id="rId21"/>
    <sheet name="Testing" sheetId="19" r:id="rId22"/>
    <sheet name="Java Public Classes" sheetId="20" r:id="rId23"/>
  </sheets>
</workbook>
</file>

<file path=xl/sharedStrings.xml><?xml version="1.0" encoding="utf-8"?>
<sst xmlns="http://schemas.openxmlformats.org/spreadsheetml/2006/main" uniqueCount="205">
  <si>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</si>
  <si>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</si>
  <si>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</si>
  <si>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</si>
  <si>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Risk Process Matrix</t>
  </si>
  <si>
    <t>Risk Matrix</t>
  </si>
  <si>
    <t>Risk Process Matrix - Risk Matr</t>
  </si>
  <si>
    <t>Risks</t>
  </si>
  <si>
    <t>Processes</t>
  </si>
  <si>
    <t>Risk</t>
  </si>
  <si>
    <t>Analysis</t>
  </si>
  <si>
    <t>Contract</t>
  </si>
  <si>
    <t>Design</t>
  </si>
  <si>
    <t>Coding</t>
  </si>
  <si>
    <t>Delivery</t>
  </si>
  <si>
    <t>Documentation</t>
  </si>
  <si>
    <t>Onsite Customer</t>
  </si>
  <si>
    <t>Prioritisation + Planning</t>
  </si>
  <si>
    <t>Requirements Capture</t>
  </si>
  <si>
    <t>Review</t>
  </si>
  <si>
    <t>Sign Off</t>
  </si>
  <si>
    <t>Support</t>
  </si>
  <si>
    <t>Terms Of Reference</t>
  </si>
  <si>
    <t>Testing</t>
  </si>
  <si>
    <r>
      <rPr>
        <b val="1"/>
        <sz val="10"/>
        <color indexed="8"/>
        <rFont val="Helvetica Neue"/>
      </rPr>
      <t xml:space="preserve">Feature Risk
</t>
    </r>
    <r>
      <rPr>
        <b val="1"/>
        <sz val="10"/>
        <color indexed="8"/>
        <rFont val="Helvetica Neue"/>
      </rPr>
      <t xml:space="preserve"> - </t>
    </r>
    <r>
      <rPr>
        <sz val="10"/>
        <color indexed="8"/>
        <rFont val="Helvetica Neue"/>
      </rPr>
      <t xml:space="preserve">Feature Not Present
</t>
    </r>
    <r>
      <rPr>
        <sz val="10"/>
        <color indexed="8"/>
        <rFont val="Helvetica Neue"/>
      </rPr>
      <t xml:space="preserve"> - Features Don’t work as expected</t>
    </r>
    <r>
      <rPr>
        <b val="1"/>
        <sz val="10"/>
        <color indexed="8"/>
        <rFont val="Helvetica Neue"/>
      </rPr>
      <t xml:space="preserve">
</t>
    </r>
    <r>
      <rPr>
        <sz val="10"/>
        <color indexed="8"/>
        <rFont val="Helvetica Neue"/>
      </rPr>
      <t xml:space="preserve"> - Requirements Drift
</t>
    </r>
    <r>
      <rPr>
        <sz val="10"/>
        <color indexed="8"/>
        <rFont val="Helvetica Neue"/>
      </rPr>
      <t xml:space="preserve"> - Accessibility
</t>
    </r>
    <r>
      <rPr>
        <sz val="10"/>
        <color indexed="8"/>
        <rFont val="Helvetica Neue"/>
      </rPr>
      <t xml:space="preserve"> - Fashion</t>
    </r>
  </si>
  <si>
    <t>M,A</t>
  </si>
  <si>
    <t>M</t>
  </si>
  <si>
    <r>
      <rPr>
        <b val="1"/>
        <sz val="10"/>
        <color indexed="8"/>
        <rFont val="Helvetica Neue"/>
      </rPr>
      <t xml:space="preserve">Complexity Risk
</t>
    </r>
    <r>
      <rPr>
        <sz val="10"/>
        <color indexed="8"/>
        <rFont val="Helvetica Neue"/>
      </rPr>
      <t xml:space="preserve"> - Technical Debt
</t>
    </r>
    <r>
      <rPr>
        <sz val="10"/>
        <color indexed="8"/>
        <rFont val="Helvetica Neue"/>
      </rPr>
      <t xml:space="preserve"> - Datastores
</t>
    </r>
    <r>
      <rPr>
        <sz val="10"/>
        <color indexed="8"/>
        <rFont val="Helvetica Neue"/>
      </rPr>
      <t xml:space="preserve"> - Versioning &amp; Mutability</t>
    </r>
  </si>
  <si>
    <t>A</t>
  </si>
  <si>
    <r>
      <rPr>
        <b val="1"/>
        <sz val="10"/>
        <color indexed="8"/>
        <rFont val="Helvetica Neue"/>
      </rPr>
      <t>Communication Risk </t>
    </r>
    <r>
      <rPr>
        <sz val="10"/>
        <color indexed="8"/>
        <rFont val="Helvetica Neue"/>
      </rPr>
      <t>Channel Risk Protocol Risks Message Risk</t>
    </r>
    <r>
      <rPr>
        <b val="1"/>
        <sz val="10"/>
        <color indexed="8"/>
        <rFont val="Helvetica Neue"/>
      </rPr>
      <t xml:space="preserve">
</t>
    </r>
    <r>
      <rPr>
        <sz val="10"/>
        <color indexed="8"/>
        <rFont val="Helvetica Neue"/>
      </rPr>
      <t xml:space="preserve">Invisibility Risk
</t>
    </r>
    <r>
      <rPr>
        <sz val="10"/>
        <color indexed="8"/>
        <rFont val="Helvetica Neue"/>
      </rPr>
      <t>Protocol Risk Learning Curve Risk Trust Risk ?</t>
    </r>
  </si>
  <si>
    <t>Dependency Risk</t>
  </si>
  <si>
    <r>
      <rPr>
        <b val="1"/>
        <sz val="10"/>
        <color indexed="8"/>
        <rFont val="Helvetica Neue"/>
      </rPr>
      <t xml:space="preserve">Dependency Risk
</t>
    </r>
    <r>
      <rPr>
        <sz val="10"/>
        <color indexed="8"/>
        <rFont val="Helvetica Neue"/>
      </rPr>
      <t xml:space="preserve"> - Reliability  - Scarcity - Feature Fit
</t>
    </r>
    <r>
      <rPr>
        <sz val="10"/>
        <color indexed="8"/>
        <rFont val="Helvetica Neue"/>
      </rPr>
      <t xml:space="preserve">- Feature </t>
    </r>
  </si>
  <si>
    <t>Software Dependency Risk</t>
  </si>
  <si>
    <r>
      <rPr>
        <b val="1"/>
        <sz val="10"/>
        <color indexed="8"/>
        <rFont val="Helvetica Neue"/>
      </rPr>
      <t xml:space="preserve">Process Risk
</t>
    </r>
    <r>
      <rPr>
        <sz val="10"/>
        <color indexed="8"/>
        <rFont val="Helvetica Neue"/>
      </rPr>
      <t xml:space="preserve">Bureaucratic Risk
</t>
    </r>
    <r>
      <rPr>
        <sz val="10"/>
        <color indexed="8"/>
        <rFont val="Helvetica Neue"/>
      </rPr>
      <t>Counterparty Risk</t>
    </r>
  </si>
  <si>
    <r>
      <rPr>
        <b val="1"/>
        <sz val="10"/>
        <color indexed="8"/>
        <rFont val="Helvetica Neue"/>
      </rPr>
      <t xml:space="preserve">Agency Risk
</t>
    </r>
    <r>
      <rPr>
        <sz val="10"/>
        <color indexed="8"/>
        <rFont val="Helvetica Neue"/>
      </rPr>
      <t xml:space="preserve"> - Vanity Project
</t>
    </r>
    <r>
      <rPr>
        <sz val="10"/>
        <color indexed="8"/>
        <rFont val="Helvetica Neue"/>
      </rPr>
      <t xml:space="preserve"> - CV Building
</t>
    </r>
    <r>
      <rPr>
        <sz val="10"/>
        <color indexed="8"/>
        <rFont val="Helvetica Neue"/>
      </rPr>
      <t xml:space="preserve"> - Taking Credit
</t>
    </r>
    <r>
      <rPr>
        <sz val="10"/>
        <color indexed="8"/>
        <rFont val="Helvetica Neue"/>
      </rPr>
      <t xml:space="preserve"> - On The Take  - Morale Risk</t>
    </r>
  </si>
  <si>
    <r>
      <rPr>
        <b val="1"/>
        <sz val="10"/>
        <color indexed="8"/>
        <rFont val="Helvetica Neue"/>
      </rPr>
      <t xml:space="preserve">Map And Territory Risk
</t>
    </r>
    <r>
      <rPr>
        <sz val="10"/>
        <color indexed="8"/>
        <rFont val="Helvetica Neue"/>
      </rPr>
      <t xml:space="preserve"> - Groupthink
</t>
    </r>
    <r>
      <rPr>
        <sz val="10"/>
        <color indexed="8"/>
        <rFont val="Helvetica Neue"/>
      </rPr>
      <t xml:space="preserve"> - Conway’s Law
</t>
    </r>
    <r>
      <rPr>
        <sz val="10"/>
        <color indexed="8"/>
        <rFont val="Helvetica Neue"/>
      </rPr>
      <t xml:space="preserve"> - Gaming The Metrics</t>
    </r>
  </si>
  <si>
    <r>
      <rPr>
        <b val="1"/>
        <sz val="10"/>
        <color indexed="8"/>
        <rFont val="Helvetica Neue"/>
      </rPr>
      <t xml:space="preserve">Coordination Risk
</t>
    </r>
    <r>
      <rPr>
        <sz val="10"/>
        <color indexed="8"/>
        <rFont val="Helvetica Neue"/>
      </rPr>
      <t xml:space="preserve"> - Too Many Cooks
</t>
    </r>
    <r>
      <rPr>
        <sz val="10"/>
        <color indexed="8"/>
        <rFont val="Helvetica Neue"/>
      </rPr>
      <t xml:space="preserve"> - Key Man Risk
</t>
    </r>
    <r>
      <rPr>
        <sz val="10"/>
        <color indexed="8"/>
        <rFont val="Helvetica Neue"/>
      </rPr>
      <t xml:space="preserve"> - New Starter Risk
</t>
    </r>
    <r>
      <rPr>
        <sz val="10"/>
        <color indexed="8"/>
        <rFont val="Helvetica Neue"/>
      </rPr>
      <t xml:space="preserve"> - Location / Timezone</t>
    </r>
  </si>
  <si>
    <r>
      <rPr>
        <b val="1"/>
        <sz val="10"/>
        <color indexed="8"/>
        <rFont val="Helvetica Neue"/>
      </rPr>
      <t xml:space="preserve">Schedule Risk  </t>
    </r>
    <r>
      <rPr>
        <sz val="10"/>
        <color indexed="8"/>
        <rFont val="Helvetica Neue"/>
      </rPr>
      <t>- Opportunity Risk</t>
    </r>
    <r>
      <rPr>
        <b val="1"/>
        <sz val="10"/>
        <color indexed="8"/>
        <rFont val="Helvetica Neue"/>
      </rPr>
      <t xml:space="preserve">
</t>
    </r>
    <r>
      <rPr>
        <b val="1"/>
        <sz val="10"/>
        <color indexed="8"/>
        <rFont val="Helvetica Neue"/>
      </rPr>
      <t xml:space="preserve"> </t>
    </r>
    <r>
      <rPr>
        <sz val="10"/>
        <color indexed="8"/>
        <rFont val="Helvetica Neue"/>
      </rPr>
      <t>- Deadline Risk</t>
    </r>
    <r>
      <rPr>
        <b val="1"/>
        <sz val="10"/>
        <color indexed="8"/>
        <rFont val="Helvetica Neue"/>
      </rPr>
      <t xml:space="preserve">
</t>
    </r>
    <r>
      <rPr>
        <sz val="10"/>
        <color indexed="8"/>
        <rFont val="Helvetica Neue"/>
      </rPr>
      <t xml:space="preserve"> - Funding Risk
</t>
    </r>
    <r>
      <rPr>
        <sz val="10"/>
        <color indexed="8"/>
        <rFont val="Helvetica Neue"/>
      </rPr>
      <t xml:space="preserve"> - Student Syndrome
</t>
    </r>
    <r>
      <rPr>
        <sz val="10"/>
        <color indexed="8"/>
        <rFont val="Helvetica Neue"/>
      </rPr>
      <t xml:space="preserve"> - Red Queen Risk</t>
    </r>
  </si>
  <si>
    <t>M/A</t>
  </si>
  <si>
    <r>
      <rPr>
        <b val="1"/>
        <sz val="10"/>
        <color indexed="8"/>
        <rFont val="Helvetica Neue"/>
      </rPr>
      <t xml:space="preserve">Boundary / Dead End Risk      </t>
    </r>
    <r>
      <rPr>
        <sz val="10"/>
        <color indexed="8"/>
        <rFont val="Helvetica Neue"/>
      </rPr>
      <t>- Executable Boundaries</t>
    </r>
    <r>
      <rPr>
        <b val="1"/>
        <sz val="10"/>
        <color indexed="8"/>
        <rFont val="Helvetica Neue"/>
      </rPr>
      <t xml:space="preserve">
</t>
    </r>
    <r>
      <rPr>
        <sz val="10"/>
        <color indexed="8"/>
        <rFont val="Helvetica Neue"/>
      </rPr>
      <t xml:space="preserve">  - Context Risk
</t>
    </r>
    <r>
      <rPr>
        <sz val="10"/>
        <color indexed="8"/>
        <rFont val="Helvetica Neue"/>
      </rPr>
      <t xml:space="preserve">  - </t>
    </r>
    <r>
      <rPr>
        <u val="single"/>
        <sz val="10"/>
        <color indexed="8"/>
        <rFont val="Helvetica Neue"/>
      </rPr>
      <t xml:space="preserve">Configuration Risk
</t>
    </r>
    <r>
      <rPr>
        <u val="single"/>
        <sz val="10"/>
        <color indexed="8"/>
        <rFont val="Helvetica Neue"/>
      </rPr>
      <t xml:space="preserve">  - Production Secret Risk</t>
    </r>
  </si>
  <si>
    <r>
      <rPr>
        <b val="1"/>
        <sz val="10"/>
        <color indexed="8"/>
        <rFont val="Helvetica Neue"/>
      </rPr>
      <t xml:space="preserve">Operational Risk
</t>
    </r>
    <r>
      <rPr>
        <sz val="10"/>
        <color indexed="8"/>
        <rFont val="Helvetica Neue"/>
      </rPr>
      <t xml:space="preserve"> - Reputation Risk
</t>
    </r>
    <r>
      <rPr>
        <sz val="10"/>
        <color indexed="8"/>
        <rFont val="Helvetica Neue"/>
      </rPr>
      <t xml:space="preserve"> - Data Theft
</t>
    </r>
    <r>
      <rPr>
        <sz val="10"/>
        <color indexed="8"/>
        <rFont val="Helvetica Neue"/>
      </rPr>
      <t xml:space="preserve"> - Security Risk
</t>
    </r>
    <r>
      <rPr>
        <sz val="10"/>
        <color indexed="8"/>
        <rFont val="Helvetica Neue"/>
      </rPr>
      <t xml:space="preserve"> - Failures 
</t>
    </r>
    <r>
      <rPr>
        <sz val="10"/>
        <color indexed="8"/>
        <rFont val="Helvetica Neue"/>
      </rPr>
      <t xml:space="preserve"> - SPOFs
</t>
    </r>
    <r>
      <rPr>
        <sz val="10"/>
        <color indexed="8"/>
        <rFont val="Helvetica Neue"/>
      </rPr>
      <t xml:space="preserve"> - Bad Actors</t>
    </r>
  </si>
  <si>
    <t>Wordpress vs Drupal</t>
  </si>
  <si>
    <t>Table 1</t>
  </si>
  <si>
    <t>2018
(July)</t>
  </si>
  <si>
    <t>WordPress</t>
  </si>
  <si>
    <t>Drupal</t>
  </si>
  <si>
    <t>Hype Cycle</t>
  </si>
  <si>
    <t>Year</t>
  </si>
  <si>
    <t>Enthusiasm</t>
  </si>
  <si>
    <t>Knowledge Increment</t>
  </si>
  <si>
    <t>Understanding</t>
  </si>
  <si>
    <t>Map and Territory Risk</t>
  </si>
  <si>
    <t>Map and Territory Risks</t>
  </si>
  <si>
    <t>DIMENSION</t>
  </si>
  <si>
    <t>Feature Risk</t>
  </si>
  <si>
    <t>M&amp;T Examples</t>
  </si>
  <si>
    <t>FITNESS</t>
  </si>
  <si>
    <r>
      <rPr>
        <sz val="12"/>
        <color indexed="8"/>
        <rFont val="Times"/>
      </rPr>
      <t xml:space="preserve">Conceptual Integrity Risk  
</t>
    </r>
    <r>
      <rPr>
        <sz val="12"/>
        <color indexed="8"/>
        <rFont val="Times"/>
      </rPr>
      <t>Implementation Risk</t>
    </r>
  </si>
  <si>
    <r>
      <rPr>
        <sz val="12"/>
        <color indexed="8"/>
        <rFont val="Times"/>
      </rPr>
      <t xml:space="preserve">A filing cabinet containing too much junk.  
</t>
    </r>
    <r>
      <rPr>
        <sz val="12"/>
        <color indexed="8"/>
        <rFont val="Times"/>
      </rPr>
      <t xml:space="preserve">Learning things that aren’t useful.  
</t>
    </r>
    <r>
      <rPr>
        <sz val="12"/>
        <color indexed="8"/>
        <rFont val="Times"/>
      </rPr>
      <t xml:space="preserve">Knowing how a car </t>
    </r>
    <r>
      <rPr>
        <i val="1"/>
        <sz val="12"/>
        <color indexed="8"/>
        <rFont val="Times"/>
      </rPr>
      <t>works,</t>
    </r>
    <r>
      <rPr>
        <sz val="12"/>
        <color indexed="8"/>
        <rFont val="Times"/>
      </rPr>
      <t xml:space="preserve"> but actually needing to know how to drive.  
</t>
    </r>
    <r>
      <rPr>
        <sz val="12"/>
        <color indexed="8"/>
        <rFont val="Times"/>
      </rPr>
      <t xml:space="preserve">Knowing how to program in one language, when another would be more appropriate.  
</t>
    </r>
    <r>
      <rPr>
        <sz val="12"/>
        <color indexed="8"/>
        <rFont val="Times"/>
      </rPr>
      <t xml:space="preserve">Sat Nav had the wrong route.  
</t>
    </r>
    <r>
      <rPr>
        <sz val="12"/>
        <color indexed="8"/>
        <rFont val="Times"/>
      </rPr>
      <t>Not quite remembering a recipe properly.</t>
    </r>
  </si>
  <si>
    <t>EVOLUTION</t>
  </si>
  <si>
    <r>
      <rPr>
        <sz val="12"/>
        <color indexed="8"/>
        <rFont val="Times"/>
      </rPr>
      <t xml:space="preserve">Feature Drift Risk  
</t>
    </r>
    <r>
      <rPr>
        <sz val="12"/>
        <color indexed="8"/>
        <rFont val="Times"/>
      </rPr>
      <t>Regression Risk</t>
    </r>
  </si>
  <si>
    <r>
      <rPr>
        <sz val="12"/>
        <color indexed="8"/>
        <rFont val="Times"/>
      </rPr>
      <t xml:space="preserve">Knowing outdated tools.  
</t>
    </r>
    <r>
      <rPr>
        <sz val="12"/>
        <color indexed="8"/>
        <rFont val="Times"/>
      </rPr>
      <t xml:space="preserve">Writing last year’s date on the cheque.  
</t>
    </r>
    <r>
      <rPr>
        <sz val="12"/>
        <color indexed="8"/>
        <rFont val="Times"/>
      </rPr>
      <t xml:space="preserve">The bank sending letters to your old address.  
</t>
    </r>
    <r>
      <rPr>
        <sz val="12"/>
        <color indexed="8"/>
        <rFont val="Times"/>
      </rPr>
      <t>Forgetting things</t>
    </r>
  </si>
  <si>
    <t>AUDIENCE</t>
  </si>
  <si>
    <r>
      <rPr>
        <sz val="12"/>
        <color indexed="8"/>
        <rFont val="Times"/>
      </rPr>
      <t xml:space="preserve">Feature Access Risk  
</t>
    </r>
    <r>
      <rPr>
        <sz val="12"/>
        <color indexed="8"/>
        <rFont val="Times"/>
      </rPr>
      <t>Market Risk</t>
    </r>
  </si>
  <si>
    <r>
      <rPr>
        <sz val="12"/>
        <color indexed="8"/>
        <rFont val="Times"/>
      </rPr>
      <t xml:space="preserve">Memes.  
</t>
    </r>
    <r>
      <rPr>
        <sz val="12"/>
        <color indexed="8"/>
        <rFont val="Times"/>
      </rPr>
      <t xml:space="preserve">Demand for courses.  
</t>
    </r>
    <r>
      <rPr>
        <sz val="12"/>
        <color indexed="8"/>
        <rFont val="Times"/>
      </rPr>
      <t xml:space="preserve">Metrics.  
</t>
    </r>
    <r>
      <rPr>
        <sz val="12"/>
        <color indexed="8"/>
        <rFont val="Times"/>
      </rPr>
      <t xml:space="preserve">Echo-chambers.  
</t>
    </r>
    <r>
      <rPr>
        <sz val="12"/>
        <color indexed="8"/>
        <rFont val="Times"/>
      </rPr>
      <t xml:space="preserve">Shared values which exclude certain people.  
</t>
    </r>
    <r>
      <rPr>
        <sz val="12"/>
        <color indexed="8"/>
        <rFont val="Times"/>
      </rPr>
      <t>Ideas going “out of fashion”.</t>
    </r>
  </si>
  <si>
    <t>Net Present Risk #1</t>
  </si>
  <si>
    <t>Day</t>
  </si>
  <si>
    <t>Risk A</t>
  </si>
  <si>
    <t>Risk B</t>
  </si>
  <si>
    <t>Risk C</t>
  </si>
  <si>
    <t>Net Present Risk #1.2</t>
  </si>
  <si>
    <t>Mitigate Risk A</t>
  </si>
  <si>
    <t>Mitigate Risk B</t>
  </si>
  <si>
    <t>Mitigate Risk C</t>
  </si>
  <si>
    <t>Net Present Risk #2</t>
  </si>
  <si>
    <t>Net Present Risk #2.2</t>
  </si>
  <si>
    <t>Dependencies - Matrix</t>
  </si>
  <si>
    <t>Pricing</t>
  </si>
  <si>
    <t>On Premises 3rd Party</t>
  </si>
  <si>
    <t>In Cloud / Browser 3rd Party</t>
  </si>
  <si>
    <t>Risk Profile</t>
  </si>
  <si>
    <t>Free</t>
  </si>
  <si>
    <r>
      <rPr>
        <b val="1"/>
        <sz val="10"/>
        <color indexed="8"/>
        <rFont val="Helvetica Neue"/>
      </rPr>
      <t xml:space="preserve">OSS Libraries + Tools
</t>
    </r>
    <r>
      <rPr>
        <sz val="10"/>
        <color indexed="8"/>
        <rFont val="Helvetica Neue"/>
      </rPr>
      <t xml:space="preserve">Java
</t>
    </r>
    <r>
      <rPr>
        <sz val="10"/>
        <color indexed="8"/>
        <rFont val="Helvetica Neue"/>
      </rPr>
      <t xml:space="preserve">Firefox
</t>
    </r>
    <r>
      <rPr>
        <sz val="10"/>
        <color indexed="8"/>
        <rFont val="Helvetica Neue"/>
      </rPr>
      <t xml:space="preserve">Linux
</t>
    </r>
    <r>
      <rPr>
        <sz val="10"/>
        <color indexed="8"/>
        <rFont val="Helvetica Neue"/>
      </rPr>
      <t>Programming Languages</t>
    </r>
  </si>
  <si>
    <r>
      <rPr>
        <b val="1"/>
        <sz val="10"/>
        <color indexed="8"/>
        <rFont val="Helvetica Neue"/>
      </rPr>
      <t>Freemium</t>
    </r>
    <r>
      <rPr>
        <sz val="10"/>
        <color indexed="8"/>
        <rFont val="Helvetica Neue"/>
      </rPr>
      <t xml:space="preserve">
</t>
    </r>
    <r>
      <rPr>
        <sz val="10"/>
        <color indexed="8"/>
        <rFont val="Helvetica Neue"/>
      </rPr>
      <t xml:space="preserve">Splunk
</t>
    </r>
    <r>
      <rPr>
        <sz val="10"/>
        <color indexed="8"/>
        <rFont val="Helvetica Neue"/>
      </rPr>
      <t xml:space="preserve">Spotify
</t>
    </r>
    <r>
      <rPr>
        <sz val="10"/>
        <color indexed="8"/>
        <rFont val="Helvetica Neue"/>
      </rPr>
      <t xml:space="preserve">GitHub
</t>
    </r>
    <r>
      <rPr>
        <sz val="10"/>
        <color indexed="8"/>
        <rFont val="Helvetica Neue"/>
      </rPr>
      <t xml:space="preserve">
</t>
    </r>
    <r>
      <rPr>
        <i val="1"/>
        <sz val="10"/>
        <color indexed="8"/>
        <rFont val="Helvetica Neue"/>
      </rPr>
      <t xml:space="preserve">
</t>
    </r>
  </si>
  <si>
    <r>
      <rPr>
        <i val="1"/>
        <sz val="10"/>
        <color indexed="8"/>
        <rFont val="Helvetica Neue"/>
      </rPr>
      <t xml:space="preserve">Boundary Risk Drives Adoption
</t>
    </r>
    <r>
      <rPr>
        <i val="1"/>
        <sz val="10"/>
        <color indexed="8"/>
        <rFont val="Helvetica Neue"/>
      </rPr>
      <t xml:space="preserve">Value In Network Effect
</t>
    </r>
  </si>
  <si>
    <t>Advertising Supported</t>
  </si>
  <si>
    <r>
      <rPr>
        <b val="1"/>
        <sz val="10"/>
        <color indexed="8"/>
        <rFont val="Helvetica Neue"/>
      </rPr>
      <t xml:space="preserve">Commercial Software
</t>
    </r>
    <r>
      <rPr>
        <sz val="10"/>
        <color indexed="8"/>
        <rFont val="Helvetica Neue"/>
      </rPr>
      <t xml:space="preserve">Lots of phone apps
</t>
    </r>
    <r>
      <rPr>
        <sz val="10"/>
        <color indexed="8"/>
        <rFont val="Helvetica Neue"/>
      </rPr>
      <t xml:space="preserve">e.g. Angry Birds
</t>
    </r>
  </si>
  <si>
    <r>
      <rPr>
        <b val="1"/>
        <sz val="10"/>
        <color indexed="8"/>
        <rFont val="Helvetica Neue"/>
      </rPr>
      <t xml:space="preserve">Commercial SaaS
</t>
    </r>
    <r>
      <rPr>
        <sz val="10"/>
        <color indexed="8"/>
        <rFont val="Helvetica Neue"/>
      </rPr>
      <t xml:space="preserve">Google Search
</t>
    </r>
    <r>
      <rPr>
        <sz val="10"/>
        <color indexed="8"/>
        <rFont val="Helvetica Neue"/>
      </rPr>
      <t xml:space="preserve">Gmail
</t>
    </r>
    <r>
      <rPr>
        <sz val="10"/>
        <color indexed="8"/>
        <rFont val="Helvetica Neue"/>
      </rPr>
      <t xml:space="preserve">Twitter
</t>
    </r>
    <r>
      <rPr>
        <sz val="10"/>
        <color indexed="8"/>
        <rFont val="Helvetica Neue"/>
      </rPr>
      <t xml:space="preserve">
</t>
    </r>
  </si>
  <si>
    <r>
      <rPr>
        <i val="1"/>
        <sz val="10"/>
        <color indexed="8"/>
        <rFont val="Helvetica Neue"/>
      </rPr>
      <t xml:space="preserve">Low Boundary Risk
</t>
    </r>
    <r>
      <rPr>
        <i val="1"/>
        <sz val="10"/>
        <color indexed="8"/>
        <rFont val="Helvetica Neue"/>
      </rPr>
      <t xml:space="preserve">High Availability Of Substitutes
</t>
    </r>
  </si>
  <si>
    <t>Monthly / Metered Subscription</t>
  </si>
  <si>
    <r>
      <rPr>
        <b val="1"/>
        <sz val="10"/>
        <color indexed="8"/>
        <rFont val="Helvetica Neue"/>
      </rPr>
      <t>Commercial Software</t>
    </r>
    <r>
      <rPr>
        <sz val="10"/>
        <color indexed="8"/>
        <rFont val="Helvetica Neue"/>
      </rPr>
      <t xml:space="preserve">
</t>
    </r>
    <r>
      <rPr>
        <sz val="10"/>
        <color indexed="8"/>
        <rFont val="Helvetica Neue"/>
      </rPr>
      <t xml:space="preserve">Oracle Databases
</t>
    </r>
    <r>
      <rPr>
        <sz val="10"/>
        <color indexed="8"/>
        <rFont val="Helvetica Neue"/>
      </rPr>
      <t xml:space="preserve">Windows
</t>
    </r>
    <r>
      <rPr>
        <sz val="10"/>
        <color indexed="8"/>
        <rFont val="Helvetica Neue"/>
      </rPr>
      <t xml:space="preserve">Office
</t>
    </r>
    <r>
      <rPr>
        <sz val="10"/>
        <color indexed="8"/>
        <rFont val="Helvetica Neue"/>
      </rPr>
      <t xml:space="preserve">
</t>
    </r>
    <r>
      <rPr>
        <i val="1"/>
        <sz val="10"/>
        <color indexed="8"/>
        <rFont val="Helvetica Neue"/>
      </rPr>
      <t xml:space="preserve">
</t>
    </r>
    <r>
      <rPr>
        <sz val="10"/>
        <color indexed="8"/>
        <rFont val="Helvetica Neue"/>
      </rPr>
      <t xml:space="preserve">
</t>
    </r>
    <r>
      <rPr>
        <sz val="10"/>
        <color indexed="8"/>
        <rFont val="Helvetica Neue"/>
      </rPr>
      <t> </t>
    </r>
  </si>
  <si>
    <r>
      <rPr>
        <b val="1"/>
        <sz val="10"/>
        <color indexed="8"/>
        <rFont val="Helvetica Neue"/>
      </rPr>
      <t xml:space="preserve">Commercial SaaS
</t>
    </r>
    <r>
      <rPr>
        <sz val="10"/>
        <color indexed="8"/>
        <rFont val="Helvetica Neue"/>
      </rPr>
      <t xml:space="preserve">Office 365
</t>
    </r>
    <r>
      <rPr>
        <sz val="10"/>
        <color indexed="8"/>
        <rFont val="Helvetica Neue"/>
      </rPr>
      <t xml:space="preserve">SalesForce
</t>
    </r>
    <r>
      <rPr>
        <sz val="10"/>
        <color indexed="8"/>
        <rFont val="Helvetica Neue"/>
      </rPr>
      <t>Amazon Web Services </t>
    </r>
  </si>
  <si>
    <r>
      <rPr>
        <i val="1"/>
        <sz val="10"/>
        <color indexed="8"/>
        <rFont val="Helvetica Neue"/>
      </rPr>
      <t xml:space="preserve">Easy arguments for reduced internal:
</t>
    </r>
    <r>
      <rPr>
        <i val="1"/>
        <sz val="10"/>
        <color indexed="8"/>
        <rFont val="Helvetica Neue"/>
      </rPr>
      <t xml:space="preserve">Complexity Risk
</t>
    </r>
    <r>
      <rPr>
        <i val="1"/>
        <sz val="10"/>
        <color indexed="8"/>
        <rFont val="Helvetica Neue"/>
      </rPr>
      <t xml:space="preserve">Communication Risk
</t>
    </r>
    <r>
      <rPr>
        <i val="1"/>
        <sz val="10"/>
        <color indexed="8"/>
        <rFont val="Helvetica Neue"/>
      </rPr>
      <t>Coordination Risk</t>
    </r>
  </si>
  <si>
    <t>Dependencies - OSS</t>
  </si>
  <si>
    <t>Concern</t>
  </si>
  <si>
    <t xml:space="preserve">Source </t>
  </si>
  <si>
    <t>Coordination Risk</t>
  </si>
  <si>
    <t>Boundary Risk</t>
  </si>
  <si>
    <t>Feature Fit Risk</t>
  </si>
  <si>
    <t>Communication Risk</t>
  </si>
  <si>
    <t xml:space="preserve">Is the project "famous"? </t>
  </si>
  <si>
    <t>X</t>
  </si>
  <si>
    <t>II, III</t>
  </si>
  <si>
    <t>Is there evidence of a large user community on user forums or e-mail list archives?</t>
  </si>
  <si>
    <t>I</t>
  </si>
  <si>
    <t>Who is developing and maintaining the project? (Track Record)</t>
  </si>
  <si>
    <t>III</t>
  </si>
  <si>
    <t>What are the mechanisms for supporting the software (community support, direct email, dedicated support team), and how long will the support be available? The more support, the better</t>
  </si>
  <si>
    <t>Is the API to your liking?</t>
  </si>
  <si>
    <t>II</t>
  </si>
  <si>
    <t>Are there examples of using the software successfully in the manner you want to use it?</t>
  </si>
  <si>
    <t>Are all the features you need, and think you will need, included?</t>
  </si>
  <si>
    <t>How mature is the project?</t>
  </si>
  <si>
    <t>In respect to the software licence, do you have the right to use the software in its intended production environment, or the right to distribute it along with your software?</t>
  </si>
  <si>
    <t>What is its deprecation or versioning policy? Does it have one? If not then it may be more unstable and features may disappear without warning between versioning, especially if releases are frequent.</t>
  </si>
  <si>
    <t>Regression Risk</t>
  </si>
  <si>
    <t>What does the codebase look like?</t>
  </si>
  <si>
    <t>Implementation Risk</t>
  </si>
  <si>
    <t>How frequent are its releases?</t>
  </si>
  <si>
    <t>I, II, III</t>
  </si>
  <si>
    <t>How well documented is the project?</t>
  </si>
  <si>
    <t>Does the software have evidence of a sustainable future (e.g. is there a roadmap)?</t>
  </si>
  <si>
    <t>Does the software support open standards? If it does, it will be easier to replace the software should it come to the end of its lifetime</t>
  </si>
  <si>
    <t>Does the version you intend to use come from a forked open-source project, or is it from the original source project? If so, which source is more appropriate?</t>
  </si>
  <si>
    <t>Are there any alternatives to the software?</t>
  </si>
  <si>
    <t>Has your community converged on using a particular software package?</t>
  </si>
  <si>
    <t>Totals</t>
  </si>
  <si>
    <t>Dependencies - SaaS</t>
  </si>
  <si>
    <t>Factor</t>
  </si>
  <si>
    <t>Operational Risk</t>
  </si>
  <si>
    <t>Schedule Risk</t>
  </si>
  <si>
    <t>Source</t>
  </si>
  <si>
    <t xml:space="preserve">What happens to your data if you sever ties with the vendor?
</t>
  </si>
  <si>
    <t>How does the support process hold up in your trial runs?</t>
  </si>
  <si>
    <t>What migration and training assistance options are available?</t>
  </si>
  <si>
    <t>Can you test in parallel?</t>
  </si>
  <si>
    <t>How does functionality compare to maturity?</t>
  </si>
  <si>
    <t>What's the backup plan?
(It's vital that you understand how your data are protected, and what redundancies are available should your SaaS provider have an outage. )</t>
  </si>
  <si>
    <t>I II</t>
  </si>
  <si>
    <t>What's the pricing model?</t>
  </si>
  <si>
    <t>What integration options are available?</t>
  </si>
  <si>
    <t>Are your current and future user environments supported? (Browser Compatibility)</t>
  </si>
  <si>
    <t>Security What standards are in place?</t>
  </si>
  <si>
    <t>SLAs.  What are the guarantees?  What happens when the service levels are not met?</t>
  </si>
  <si>
    <t>Global Reach.  Is the service usable everywhere?</t>
  </si>
  <si>
    <t>Dependencies - Risk Mitigations</t>
  </si>
  <si>
    <t>OSS</t>
  </si>
  <si>
    <t>SaaS</t>
  </si>
  <si>
    <t>Comment</t>
  </si>
  <si>
    <r>
      <rPr>
        <sz val="10"/>
        <color indexed="8"/>
        <rFont val="Helvetica Neue"/>
      </rPr>
      <t xml:space="preserve">Submit patches
</t>
    </r>
    <r>
      <rPr>
        <sz val="10"/>
        <color indexed="8"/>
        <rFont val="Helvetica Neue"/>
      </rPr>
      <t>Fork Codebase Suggest/Fund Improvements </t>
    </r>
  </si>
  <si>
    <r>
      <rPr>
        <b val="1"/>
        <sz val="10"/>
        <color indexed="8"/>
        <rFont val="Helvetica Neue"/>
      </rPr>
      <t>Suggest/Fund Improvements</t>
    </r>
  </si>
  <si>
    <r>
      <rPr>
        <sz val="10"/>
        <color indexed="8"/>
        <rFont val="Helvetica Neue"/>
      </rPr>
      <t xml:space="preserve">API Complexity
</t>
    </r>
    <r>
      <rPr>
        <b val="1"/>
        <sz val="10"/>
        <color indexed="8"/>
        <rFont val="Helvetica Neue"/>
      </rPr>
      <t xml:space="preserve">Build-time complexity
</t>
    </r>
    <r>
      <rPr>
        <b val="1"/>
        <sz val="10"/>
        <color indexed="8"/>
        <rFont val="Helvetica Neue"/>
      </rPr>
      <t xml:space="preserve">Runtime Resources
</t>
    </r>
    <r>
      <rPr>
        <b val="1"/>
        <sz val="10"/>
        <color indexed="8"/>
        <rFont val="Helvetica Neue"/>
      </rPr>
      <t>Administration Complexity</t>
    </r>
  </si>
  <si>
    <r>
      <rPr>
        <sz val="10"/>
        <color indexed="8"/>
        <rFont val="Helvetica Neue"/>
      </rPr>
      <t>- API Complexity -</t>
    </r>
    <r>
      <rPr>
        <b val="1"/>
        <sz val="10"/>
        <color indexed="8"/>
        <rFont val="Helvetica Neue"/>
      </rPr>
      <t xml:space="preserve"> Security considerations (firewalls, encryption) </t>
    </r>
  </si>
  <si>
    <r>
      <rPr>
        <sz val="10"/>
        <color indexed="8"/>
        <rFont val="Helvetica Neue"/>
      </rPr>
      <t xml:space="preserve">SaaS has apparently </t>
    </r>
    <r>
      <rPr>
        <i val="1"/>
        <sz val="10"/>
        <color indexed="8"/>
        <rFont val="Helvetica Neue"/>
      </rPr>
      <t>much lower</t>
    </r>
    <r>
      <rPr>
        <sz val="10"/>
        <color indexed="8"/>
        <rFont val="Helvetica Neue"/>
      </rPr>
      <t xml:space="preserve"> complexity overhead than OSS.  However, security issues are often a hidden risk.</t>
    </r>
  </si>
  <si>
    <r>
      <rPr>
        <b val="1"/>
        <sz val="10"/>
        <color indexed="8"/>
        <rFont val="Helvetica Neue"/>
      </rPr>
      <t xml:space="preserve">You are expected to become expert in all aspects of the software. 
</t>
    </r>
    <r>
      <rPr>
        <sz val="10"/>
        <color indexed="8"/>
        <rFont val="Helvetica Neue"/>
      </rPr>
      <t xml:space="preserve">Communication is generally mediated via discussion groups.
</t>
    </r>
    <r>
      <rPr>
        <sz val="10"/>
        <color indexed="8"/>
        <rFont val="Helvetica Neue"/>
      </rPr>
      <t>Online documentation might not be well maintained.</t>
    </r>
  </si>
  <si>
    <r>
      <rPr>
        <sz val="10"/>
        <color indexed="8"/>
        <rFont val="Helvetica Neue"/>
      </rPr>
      <t xml:space="preserve">You are expected to become familiar with </t>
    </r>
    <r>
      <rPr>
        <i val="1"/>
        <sz val="10"/>
        <color indexed="8"/>
        <rFont val="Helvetica Neue"/>
      </rPr>
      <t xml:space="preserve">using </t>
    </r>
    <r>
      <rPr>
        <sz val="10"/>
        <color indexed="8"/>
        <rFont val="Helvetica Neue"/>
      </rPr>
      <t xml:space="preserve">the software.
</t>
    </r>
    <r>
      <rPr>
        <sz val="10"/>
        <color indexed="8"/>
        <rFont val="Helvetica Neue"/>
      </rPr>
      <t>Further expertise may be provided on a consultancy basis.</t>
    </r>
  </si>
  <si>
    <t>Coordination is usually limited to exchanging support messages with online groups.</t>
  </si>
  <si>
    <t xml:space="preserve">Increased distribution of processes and data.
Potentially allows businesses to work together more easily.
Coordination issues extend from the in-house team to the SaaS team.   </t>
  </si>
  <si>
    <t>Keeping up with new versions is optional but expected if you want support and bug-fixes.</t>
  </si>
  <si>
    <r>
      <rPr>
        <sz val="10"/>
        <color indexed="8"/>
        <rFont val="Helvetica Neue"/>
      </rPr>
      <t xml:space="preserve">Ordinarily, you are obliged to “keep up” with changes applied to the platform.  
</t>
    </r>
  </si>
  <si>
    <t xml:space="preserve">Boundary / Dead End Risk   </t>
  </si>
  <si>
    <t>Depends on availability of alternatives and adherence to standards.</t>
  </si>
  <si>
    <t xml:space="preserve">Depends on availability of alternatives and adherence to standards. Likely there will be attempts to differentiate in order to generate Boundary Risk. </t>
  </si>
  <si>
    <r>
      <rPr>
        <sz val="10"/>
        <color indexed="8"/>
        <rFont val="Helvetica Neue"/>
      </rPr>
      <t xml:space="preserve">You assume all Operational Risk.
</t>
    </r>
    <r>
      <rPr>
        <sz val="10"/>
        <color indexed="8"/>
        <rFont val="Helvetica Neue"/>
      </rPr>
      <t xml:space="preserve">Paid-for support may exist to help, but it’s unlikely in most cases.
</t>
    </r>
    <r>
      <rPr>
        <sz val="10"/>
        <color indexed="8"/>
        <rFont val="Helvetica Neue"/>
      </rPr>
      <t xml:space="preserve">Can you trust the code you are importing?
</t>
    </r>
    <r>
      <rPr>
        <sz val="10"/>
        <color indexed="8"/>
        <rFont val="Helvetica Neue"/>
      </rPr>
      <t>Data Security and availability a first-party risk to mitigate On the repository for the dependencies (e.g. maven central, npm, github)</t>
    </r>
  </si>
  <si>
    <r>
      <rPr>
        <sz val="10"/>
        <color indexed="8"/>
        <rFont val="Helvetica Neue"/>
      </rPr>
      <t xml:space="preserve">Many Operational Risk aspects are “handed” to the third party:
</t>
    </r>
    <r>
      <rPr>
        <sz val="10"/>
        <color indexed="8"/>
        <rFont val="Helvetica Neue"/>
      </rPr>
      <t xml:space="preserve">Is this a safe abdication of operational risk responsibilities?
</t>
    </r>
    <r>
      <rPr>
        <sz val="10"/>
        <color indexed="8"/>
        <rFont val="Helvetica Neue"/>
      </rPr>
      <t xml:space="preserve">What happens if risks materialise for you?  Is there remediation?
</t>
    </r>
    <r>
      <rPr>
        <sz val="10"/>
        <color indexed="8"/>
        <rFont val="Helvetica Neue"/>
      </rPr>
      <t xml:space="preserve">If the provider goes out of business, what happens to your processes and data?
</t>
    </r>
    <r>
      <rPr>
        <sz val="10"/>
        <color indexed="8"/>
        <rFont val="Helvetica Neue"/>
      </rPr>
      <t>- On the provider of the SaaS</t>
    </r>
  </si>
  <si>
    <t>Deals</t>
  </si>
  <si>
    <t>Sharing</t>
  </si>
  <si>
    <t>Deals - Sharing</t>
  </si>
  <si>
    <t>Cost To A</t>
  </si>
  <si>
    <t>Cost To B</t>
  </si>
  <si>
    <t>A Marginal Value</t>
  </si>
  <si>
    <t>A Benefit</t>
  </si>
  <si>
    <t>B Benefit</t>
  </si>
  <si>
    <t>Total Value</t>
  </si>
  <si>
    <t>Sharing - Sharing</t>
  </si>
  <si>
    <t>A Units</t>
  </si>
  <si>
    <t>B Units</t>
  </si>
  <si>
    <t>B Marginal Value</t>
  </si>
  <si>
    <t>Net Present Risk #4</t>
  </si>
  <si>
    <t>Discount Factor</t>
  </si>
  <si>
    <t>Types Of Risk</t>
  </si>
  <si>
    <t>Customer</t>
  </si>
  <si>
    <t>Staff</t>
  </si>
  <si>
    <t>Agency Risk</t>
  </si>
  <si>
    <t>Process Risk</t>
  </si>
  <si>
    <t>Production Risk</t>
  </si>
  <si>
    <t>Bureaucracy Risk</t>
  </si>
  <si>
    <t>Complexity Risk</t>
  </si>
  <si>
    <t>Map And Territory Risk</t>
  </si>
  <si>
    <t>Product</t>
  </si>
  <si>
    <t>Test Examples</t>
  </si>
  <si>
    <r>
      <rPr>
        <b val="1"/>
        <sz val="10"/>
        <color indexed="8"/>
        <rFont val="Helvetica Neue"/>
      </rPr>
      <t xml:space="preserve">Boundary Risk
</t>
    </r>
    <r>
      <rPr>
        <sz val="10"/>
        <color indexed="8"/>
        <rFont val="Helvetica Neue"/>
      </rPr>
      <t xml:space="preserve">  - Executable Boundaries
</t>
    </r>
    <r>
      <rPr>
        <sz val="10"/>
        <color indexed="8"/>
        <rFont val="Helvetica Neue"/>
      </rPr>
      <t xml:space="preserve">  - Context Risk
</t>
    </r>
    <r>
      <rPr>
        <sz val="10"/>
        <color indexed="8"/>
        <rFont val="Helvetica Neue"/>
      </rPr>
      <t xml:space="preserve">  - Configuration Risk
</t>
    </r>
    <r>
      <rPr>
        <sz val="10"/>
        <color indexed="8"/>
        <rFont val="Helvetica Neue"/>
      </rPr>
      <t xml:space="preserve">  - Production Secret Risk</t>
    </r>
  </si>
  <si>
    <t>System Integration Testing
CI Deployment
User Acceptance Testing</t>
  </si>
  <si>
    <r>
      <rPr>
        <b val="1"/>
        <sz val="10"/>
        <color indexed="8"/>
        <rFont val="Helvetica Neue"/>
      </rPr>
      <t xml:space="preserve">Dependency Risk
</t>
    </r>
    <r>
      <rPr>
        <sz val="10"/>
        <color indexed="8"/>
        <rFont val="Helvetica Neue"/>
      </rPr>
      <t xml:space="preserve"> - On Other Teams
</t>
    </r>
    <r>
      <rPr>
        <sz val="10"/>
        <color indexed="8"/>
        <rFont val="Helvetica Neue"/>
      </rPr>
      <t xml:space="preserve"> - On Unwritten Software
</t>
    </r>
    <r>
      <rPr>
        <sz val="10"/>
        <color indexed="8"/>
        <rFont val="Helvetica Neue"/>
      </rPr>
      <t xml:space="preserve"> - On 3rd Party Libraries</t>
    </r>
  </si>
  <si>
    <t xml:space="preserve">Integration Testing
System Integration Testing
</t>
  </si>
  <si>
    <r>
      <rPr>
        <b val="1"/>
        <sz val="10"/>
        <color indexed="8"/>
        <rFont val="Helvetica Neue"/>
      </rPr>
      <t xml:space="preserve">Production Risk
</t>
    </r>
    <r>
      <rPr>
        <sz val="10"/>
        <color indexed="8"/>
        <rFont val="Helvetica Neue"/>
      </rPr>
      <t xml:space="preserve"> - Reputation Risk
</t>
    </r>
    <r>
      <rPr>
        <sz val="10"/>
        <color indexed="8"/>
        <rFont val="Helvetica Neue"/>
      </rPr>
      <t xml:space="preserve"> - Data Theft
</t>
    </r>
    <r>
      <rPr>
        <sz val="10"/>
        <color indexed="8"/>
        <rFont val="Helvetica Neue"/>
      </rPr>
      <t xml:space="preserve"> - Security Risk
</t>
    </r>
    <r>
      <rPr>
        <sz val="10"/>
        <color indexed="8"/>
        <rFont val="Helvetica Neue"/>
      </rPr>
      <t xml:space="preserve"> - Failures 
</t>
    </r>
    <r>
      <rPr>
        <sz val="10"/>
        <color indexed="8"/>
        <rFont val="Helvetica Neue"/>
      </rPr>
      <t xml:space="preserve"> - SPOFs</t>
    </r>
  </si>
  <si>
    <t xml:space="preserve">Performance Testing / Load Testing
Non-Functional Testing
Disaster Recovery Testing
Security Testing
Smoke / Sanity Testing
</t>
  </si>
  <si>
    <r>
      <rPr>
        <b val="1"/>
        <sz val="10"/>
        <color indexed="8"/>
        <rFont val="Helvetica Neue"/>
      </rPr>
      <t xml:space="preserve">Software Risk
</t>
    </r>
    <r>
      <rPr>
        <sz val="10"/>
        <color indexed="8"/>
        <rFont val="Helvetica Neue"/>
      </rPr>
      <t xml:space="preserve"> - Bugs
</t>
    </r>
    <r>
      <rPr>
        <sz val="10"/>
        <color indexed="8"/>
        <rFont val="Helvetica Neue"/>
      </rPr>
      <t xml:space="preserve"> - Race Conditions
</t>
    </r>
    <r>
      <rPr>
        <sz val="10"/>
        <color indexed="8"/>
        <rFont val="Helvetica Neue"/>
      </rPr>
      <t xml:space="preserve"> - Datastores
</t>
    </r>
    <r>
      <rPr>
        <sz val="10"/>
        <color indexed="8"/>
        <rFont val="Helvetica Neue"/>
      </rPr>
      <t xml:space="preserve"> - Versioning &amp; Mutability</t>
    </r>
  </si>
  <si>
    <t xml:space="preserve">Unit Testing
Component Testing
End-To-End Testing
Functional Testing
</t>
  </si>
  <si>
    <t xml:space="preserve">Browser-Based Testing
Corridor Testing
Accessiblitiy Testing
Acceptance Testing (UAT)
Beta Testing
</t>
  </si>
  <si>
    <t>Visibility Risk</t>
  </si>
  <si>
    <t xml:space="preserve">Usability Testing
</t>
  </si>
  <si>
    <t>Java Public Classes</t>
  </si>
  <si>
    <t>Version</t>
  </si>
  <si>
    <t>Public Classes</t>
  </si>
</sst>
</file>

<file path=xl/styles.xml><?xml version="1.0" encoding="utf-8"?>
<styleSheet xmlns="http://schemas.openxmlformats.org/spreadsheetml/2006/main">
  <numFmts count="4">
    <numFmt numFmtId="0" formatCode="General"/>
    <numFmt numFmtId="59" formatCode="0.0%"/>
    <numFmt numFmtId="60" formatCode="[$£-809]0.00"/>
    <numFmt numFmtId="61" formatCode="[$£-809]#,##0.00"/>
  </numFmts>
  <fonts count="1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u val="single"/>
      <sz val="10"/>
      <color indexed="8"/>
      <name val="Helvetica Neue"/>
    </font>
    <font>
      <sz val="10"/>
      <color indexed="8"/>
      <name val="Verdana"/>
    </font>
    <font>
      <sz val="13"/>
      <color indexed="8"/>
      <name val="Verdana"/>
    </font>
    <font>
      <sz val="12"/>
      <color indexed="17"/>
      <name val="Helvetica Neue"/>
    </font>
    <font>
      <sz val="12"/>
      <color indexed="8"/>
      <name val="Helvetica"/>
    </font>
    <font>
      <b val="1"/>
      <sz val="12"/>
      <color indexed="8"/>
      <name val="Times"/>
    </font>
    <font>
      <sz val="12"/>
      <color indexed="8"/>
      <name val="Times"/>
    </font>
    <font>
      <i val="1"/>
      <sz val="12"/>
      <color indexed="8"/>
      <name val="Times"/>
    </font>
    <font>
      <i val="1"/>
      <sz val="10"/>
      <color indexed="8"/>
      <name val="Helvetica Neue"/>
    </font>
    <font>
      <sz val="10"/>
      <color indexed="23"/>
      <name val="Helvetica Neue"/>
    </font>
    <font>
      <b val="1"/>
      <sz val="10"/>
      <color indexed="24"/>
      <name val="Helvetica Neue"/>
    </font>
    <font>
      <sz val="10"/>
      <color indexed="24"/>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32">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6"/>
      </top>
      <bottom style="thin">
        <color indexed="16"/>
      </bottom>
      <diagonal/>
    </border>
    <border>
      <left style="thin">
        <color indexed="13"/>
      </left>
      <right style="thin">
        <color indexed="14"/>
      </right>
      <top style="thin">
        <color indexed="16"/>
      </top>
      <bottom style="thin">
        <color indexed="16"/>
      </bottom>
      <diagonal/>
    </border>
    <border>
      <left style="thin">
        <color indexed="14"/>
      </left>
      <right style="thin">
        <color indexed="13"/>
      </right>
      <top style="thin">
        <color indexed="16"/>
      </top>
      <bottom style="thin">
        <color indexed="16"/>
      </bottom>
      <diagonal/>
    </border>
    <border>
      <left style="thin">
        <color indexed="19"/>
      </left>
      <right style="thin">
        <color indexed="19"/>
      </right>
      <top style="thin">
        <color indexed="19"/>
      </top>
      <bottom style="thin">
        <color indexed="19"/>
      </bottom>
      <diagonal/>
    </border>
    <border>
      <left style="thin">
        <color indexed="13"/>
      </left>
      <right style="thin">
        <color indexed="13"/>
      </right>
      <top style="thin">
        <color indexed="14"/>
      </top>
      <bottom style="thick">
        <color indexed="25"/>
      </bottom>
      <diagonal/>
    </border>
    <border>
      <left style="thin">
        <color indexed="14"/>
      </left>
      <right style="thick">
        <color indexed="25"/>
      </right>
      <top style="thin">
        <color indexed="13"/>
      </top>
      <bottom style="thin">
        <color indexed="13"/>
      </bottom>
      <diagonal/>
    </border>
    <border>
      <left style="thick">
        <color indexed="25"/>
      </left>
      <right style="thin">
        <color indexed="13"/>
      </right>
      <top style="thick">
        <color indexed="25"/>
      </top>
      <bottom style="thin">
        <color indexed="13"/>
      </bottom>
      <diagonal/>
    </border>
    <border>
      <left style="thin">
        <color indexed="13"/>
      </left>
      <right style="thin">
        <color indexed="13"/>
      </right>
      <top style="thick">
        <color indexed="25"/>
      </top>
      <bottom style="thin">
        <color indexed="13"/>
      </bottom>
      <diagonal/>
    </border>
    <border>
      <left style="thin">
        <color indexed="13"/>
      </left>
      <right style="thick">
        <color indexed="25"/>
      </right>
      <top style="thick">
        <color indexed="25"/>
      </top>
      <bottom style="thin">
        <color indexed="13"/>
      </bottom>
      <diagonal/>
    </border>
    <border>
      <left style="thick">
        <color indexed="25"/>
      </left>
      <right style="thin">
        <color indexed="13"/>
      </right>
      <top style="thin">
        <color indexed="13"/>
      </top>
      <bottom style="thin">
        <color indexed="13"/>
      </bottom>
      <diagonal/>
    </border>
    <border>
      <left style="thin">
        <color indexed="13"/>
      </left>
      <right style="thick">
        <color indexed="25"/>
      </right>
      <top style="thin">
        <color indexed="13"/>
      </top>
      <bottom style="thin">
        <color indexed="13"/>
      </bottom>
      <diagonal/>
    </border>
    <border>
      <left style="thin">
        <color indexed="14"/>
      </left>
      <right style="thick">
        <color indexed="25"/>
      </right>
      <top style="thin">
        <color indexed="13"/>
      </top>
      <bottom style="thick">
        <color indexed="25"/>
      </bottom>
      <diagonal/>
    </border>
    <border>
      <left style="thick">
        <color indexed="25"/>
      </left>
      <right style="thin">
        <color indexed="13"/>
      </right>
      <top style="thin">
        <color indexed="13"/>
      </top>
      <bottom style="thick">
        <color indexed="25"/>
      </bottom>
      <diagonal/>
    </border>
    <border>
      <left style="thin">
        <color indexed="13"/>
      </left>
      <right style="thin">
        <color indexed="13"/>
      </right>
      <top style="thin">
        <color indexed="13"/>
      </top>
      <bottom style="thick">
        <color indexed="25"/>
      </bottom>
      <diagonal/>
    </border>
    <border>
      <left style="thick">
        <color indexed="25"/>
      </left>
      <right style="thick">
        <color indexed="25"/>
      </right>
      <top style="thick">
        <color indexed="25"/>
      </top>
      <bottom style="thin">
        <color indexed="13"/>
      </bottom>
      <diagonal/>
    </border>
    <border>
      <left style="thick">
        <color indexed="25"/>
      </left>
      <right style="thick">
        <color indexed="25"/>
      </right>
      <top style="thin">
        <color indexed="13"/>
      </top>
      <bottom style="thin">
        <color indexed="13"/>
      </bottom>
      <diagonal/>
    </border>
    <border>
      <left style="thin">
        <color indexed="13"/>
      </left>
      <right style="thick">
        <color indexed="25"/>
      </right>
      <top style="thin">
        <color indexed="13"/>
      </top>
      <bottom style="thick">
        <color indexed="25"/>
      </bottom>
      <diagonal/>
    </border>
    <border>
      <left style="thick">
        <color indexed="25"/>
      </left>
      <right style="thick">
        <color indexed="25"/>
      </right>
      <top style="thin">
        <color indexed="13"/>
      </top>
      <bottom style="thick">
        <color indexed="25"/>
      </bottom>
      <diagonal/>
    </border>
    <border>
      <left style="thick">
        <color indexed="25"/>
      </left>
      <right style="thick">
        <color indexed="25"/>
      </right>
      <top style="thin">
        <color indexed="13"/>
      </top>
      <bottom/>
      <diagonal/>
    </border>
    <border>
      <left style="thick">
        <color indexed="25"/>
      </left>
      <right/>
      <top/>
      <bottom/>
      <diagonal/>
    </border>
    <border>
      <left/>
      <right style="thick">
        <color indexed="25"/>
      </right>
      <top style="thick">
        <color indexed="25"/>
      </top>
      <bottom style="thin">
        <color indexed="13"/>
      </bottom>
      <diagonal/>
    </border>
    <border>
      <left style="thick">
        <color indexed="25"/>
      </left>
      <right>
        <color indexed="8"/>
      </right>
      <top/>
      <bottom style="thick">
        <color indexed="25"/>
      </bottom>
      <diagonal/>
    </border>
    <border>
      <left>
        <color indexed="8"/>
      </left>
      <right style="thick">
        <color indexed="25"/>
      </right>
      <top style="thin">
        <color indexed="13"/>
      </top>
      <bottom style="thick">
        <color indexed="25"/>
      </bottom>
      <diagonal/>
    </border>
    <border>
      <left style="thin">
        <color indexed="14"/>
      </left>
      <right style="thin">
        <color indexed="13"/>
      </right>
      <top style="thick">
        <color indexed="25"/>
      </top>
      <bottom style="thin">
        <color indexed="13"/>
      </bottom>
      <diagonal/>
    </border>
  </borders>
  <cellStyleXfs count="1">
    <xf numFmtId="0" fontId="0" applyNumberFormat="0" applyFont="1" applyFill="0" applyBorder="0" applyAlignment="1" applyProtection="0">
      <alignment vertical="top" wrapText="1"/>
    </xf>
  </cellStyleXfs>
  <cellXfs count="11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horizontal="center" vertical="top" wrapText="1"/>
    </xf>
    <xf numFmtId="49" fontId="4" fillId="4" borderId="1" applyNumberFormat="1" applyFont="1" applyFill="1" applyBorder="1" applyAlignment="1" applyProtection="0">
      <alignment horizontal="center" vertical="top" wrapText="1"/>
    </xf>
    <xf numFmtId="0" fontId="4" fillId="4" borderId="2" applyNumberFormat="0" applyFont="1" applyFill="1" applyBorder="1" applyAlignment="1" applyProtection="0">
      <alignment horizontal="center" vertical="top" wrapText="1"/>
    </xf>
    <xf numFmtId="0" fontId="4" fillId="5" borderId="3" applyNumberFormat="0" applyFont="1" applyFill="1" applyBorder="1" applyAlignment="1" applyProtection="0">
      <alignment horizontal="center" vertical="top" wrapText="1"/>
    </xf>
    <xf numFmtId="49" fontId="4" fillId="5" borderId="4" applyNumberFormat="1" applyFont="1" applyFill="1" applyBorder="1" applyAlignment="1" applyProtection="0">
      <alignment horizontal="center" vertical="top" wrapText="1"/>
    </xf>
    <xf numFmtId="0" fontId="0" borderId="5"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49" fontId="0" borderId="3" applyNumberFormat="1" applyFont="1" applyFill="0" applyBorder="1" applyAlignment="1" applyProtection="0">
      <alignment vertical="top" wrapText="1"/>
    </xf>
    <xf numFmtId="0" fontId="4" fillId="5" borderId="1" applyNumberFormat="0" applyFont="1" applyFill="1" applyBorder="1" applyAlignment="1" applyProtection="0">
      <alignment horizontal="center" vertical="top" wrapText="1"/>
    </xf>
    <xf numFmtId="49" fontId="4" fillId="5" borderId="6" applyNumberFormat="1" applyFont="1" applyFill="1" applyBorder="1" applyAlignment="1" applyProtection="0">
      <alignment horizontal="center" vertical="top" wrapText="1"/>
    </xf>
    <xf numFmtId="49" fontId="0" borderId="7"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49" fontId="0" borderId="1" applyNumberFormat="1" applyFont="1" applyFill="0" applyBorder="1" applyAlignment="1" applyProtection="0">
      <alignment vertical="top" wrapText="1"/>
    </xf>
    <xf numFmtId="49" fontId="4" fillId="5" borderId="1" applyNumberFormat="1" applyFont="1" applyFill="1" applyBorder="1" applyAlignment="1" applyProtection="0">
      <alignment horizontal="center"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borderId="8" applyNumberFormat="0" applyFont="1" applyFill="0" applyBorder="1" applyAlignment="1" applyProtection="0">
      <alignment horizontal="center" vertical="center" wrapText="1"/>
    </xf>
    <xf numFmtId="0" fontId="6" borderId="8" applyNumberFormat="1" applyFont="1" applyFill="0" applyBorder="1" applyAlignment="1" applyProtection="0">
      <alignment horizontal="left" vertical="center" wrapText="1" readingOrder="1"/>
    </xf>
    <xf numFmtId="49" fontId="6" borderId="8" applyNumberFormat="1" applyFont="1" applyFill="0" applyBorder="1" applyAlignment="1" applyProtection="0">
      <alignment horizontal="left" vertical="center" wrapText="1" readingOrder="1"/>
    </xf>
    <xf numFmtId="49" fontId="7" borderId="9" applyNumberFormat="1" applyFont="1" applyFill="0" applyBorder="1" applyAlignment="1" applyProtection="0">
      <alignment horizontal="left" vertical="center" wrapText="1" readingOrder="1"/>
    </xf>
    <xf numFmtId="59" fontId="6" borderId="10" applyNumberFormat="1" applyFont="1" applyFill="0" applyBorder="1" applyAlignment="1" applyProtection="0">
      <alignment vertical="center" wrapText="1" readingOrder="1"/>
    </xf>
    <xf numFmtId="59" fontId="6" borderId="8"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horizontal="center" vertical="top" wrapText="1"/>
    </xf>
    <xf numFmtId="0" fontId="4" fillId="5" borderId="4" applyNumberFormat="1" applyFont="1" applyFill="1" applyBorder="1" applyAlignment="1" applyProtection="0">
      <alignment horizontal="center" vertical="top" wrapText="1"/>
    </xf>
    <xf numFmtId="0" fontId="0" borderId="5"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0" fontId="4" fillId="5" borderId="6" applyNumberFormat="1" applyFont="1" applyFill="1" applyBorder="1" applyAlignment="1" applyProtection="0">
      <alignment horizontal="center"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borderId="11" applyNumberFormat="1" applyFont="1" applyFill="0" applyBorder="1" applyAlignment="1" applyProtection="0">
      <alignment horizontal="left" vertical="center" wrapText="1" readingOrder="1"/>
    </xf>
    <xf numFmtId="49" fontId="11" borderId="11" applyNumberFormat="1" applyFont="1" applyFill="0" applyBorder="1" applyAlignment="1" applyProtection="0">
      <alignment horizontal="left" vertical="center" indent="1" wrapText="1" readingOrder="1"/>
    </xf>
    <xf numFmtId="0" fontId="0" applyNumberFormat="1" applyFont="1" applyFill="0" applyBorder="0" applyAlignment="1" applyProtection="0">
      <alignment vertical="top" wrapText="1"/>
    </xf>
    <xf numFmtId="60" fontId="0" borderId="5"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0"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5" applyNumberFormat="1" applyFont="1" applyFill="0" applyBorder="1" applyAlignment="1" applyProtection="0">
      <alignment vertical="top" wrapText="1"/>
    </xf>
    <xf numFmtId="49" fontId="13" borderId="3" applyNumberFormat="1" applyFont="1" applyFill="0" applyBorder="1" applyAlignment="1" applyProtection="0">
      <alignment vertical="top" wrapText="1"/>
    </xf>
    <xf numFmtId="49" fontId="4" borderId="7" applyNumberFormat="1" applyFont="1" applyFill="0" applyBorder="1" applyAlignment="1" applyProtection="0">
      <alignment vertical="top" wrapText="1"/>
    </xf>
    <xf numFmtId="49" fontId="13"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4" borderId="3" applyNumberFormat="1" applyFont="1" applyFill="0" applyBorder="1" applyAlignment="1" applyProtection="0">
      <alignment horizontal="left" vertical="top" wrapText="1" readingOrder="1"/>
    </xf>
    <xf numFmtId="49" fontId="0" borderId="1" applyNumberFormat="1" applyFont="1" applyFill="0" applyBorder="1" applyAlignment="1" applyProtection="0">
      <alignment horizontal="left" vertical="top" wrapText="1" readingOrder="1"/>
    </xf>
    <xf numFmtId="49" fontId="14" borderId="1" applyNumberFormat="1" applyFont="1" applyFill="0" applyBorder="1" applyAlignment="1" applyProtection="0">
      <alignment horizontal="left" vertical="top" wrapText="1" readingOrder="1"/>
    </xf>
    <xf numFmtId="49" fontId="4" borderId="1" applyNumberFormat="1" applyFont="1" applyFill="0" applyBorder="1" applyAlignment="1" applyProtection="0">
      <alignment horizontal="left" vertical="top" wrapText="1" readingOrder="1"/>
    </xf>
    <xf numFmtId="0" fontId="4" borderId="1" applyNumberFormat="1" applyFont="1" applyFill="0" applyBorder="1" applyAlignment="1" applyProtection="0">
      <alignment vertical="top" wrapText="1"/>
    </xf>
    <xf numFmtId="0" fontId="4"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15" borderId="3" applyNumberFormat="1" applyFont="1" applyFill="0" applyBorder="1" applyAlignment="1" applyProtection="0">
      <alignment horizontal="left" vertical="top" wrapText="1" readingOrder="1"/>
    </xf>
    <xf numFmtId="49" fontId="16" borderId="1" applyNumberFormat="1" applyFont="1" applyFill="0" applyBorder="1" applyAlignment="1" applyProtection="0">
      <alignment horizontal="left" vertical="top" wrapText="1" readingOrder="1"/>
    </xf>
    <xf numFmtId="49" fontId="15" borderId="1" applyNumberFormat="1" applyFont="1" applyFill="0" applyBorder="1" applyAlignment="1" applyProtection="0">
      <alignment horizontal="left" vertical="top" wrapText="1" readingOrder="1"/>
    </xf>
    <xf numFmtId="49" fontId="4"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3" applyNumberFormat="1" applyFont="1" applyFill="1" applyBorder="1" applyAlignment="1" applyProtection="0">
      <alignment horizontal="center" vertical="top" wrapText="1"/>
    </xf>
    <xf numFmtId="0" fontId="4" fillId="5" borderId="1" applyNumberFormat="1"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9" fontId="0" borderId="5" applyNumberFormat="1" applyFont="1" applyFill="0" applyBorder="1" applyAlignment="1" applyProtection="0">
      <alignment vertical="top" wrapText="1"/>
    </xf>
    <xf numFmtId="0" fontId="4" fillId="5" borderId="6" applyNumberFormat="0" applyFont="1" applyFill="1" applyBorder="1" applyAlignment="1" applyProtection="0">
      <alignment horizontal="center" vertical="top" wrapText="1"/>
    </xf>
    <xf numFmtId="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4" applyNumberFormat="0" applyFont="1" applyFill="1" applyBorder="1" applyAlignment="1" applyProtection="0">
      <alignment horizontal="center" vertical="top" wrapText="1"/>
    </xf>
    <xf numFmtId="0" fontId="0" borderId="12" applyNumberFormat="0" applyFont="1" applyFill="0" applyBorder="1" applyAlignment="1" applyProtection="0">
      <alignment vertical="top" wrapText="1"/>
    </xf>
    <xf numFmtId="0" fontId="0" borderId="13" applyNumberFormat="0" applyFont="1" applyFill="0" applyBorder="1" applyAlignment="1" applyProtection="0">
      <alignment vertical="top" wrapText="1"/>
    </xf>
    <xf numFmtId="0" fontId="0" borderId="14" applyNumberFormat="0" applyFont="1" applyFill="0" applyBorder="1" applyAlignment="1" applyProtection="0">
      <alignment vertical="top" wrapText="1"/>
    </xf>
    <xf numFmtId="0" fontId="4" borderId="15" applyNumberFormat="0" applyFont="1" applyFill="0" applyBorder="1" applyAlignment="1" applyProtection="0">
      <alignment vertical="top" wrapText="1"/>
    </xf>
    <xf numFmtId="49" fontId="4" borderId="16"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0" fontId="0" borderId="21" applyNumberFormat="0" applyFont="1" applyFill="0" applyBorder="1" applyAlignment="1" applyProtection="0">
      <alignment vertical="top" wrapText="1"/>
    </xf>
    <xf numFmtId="0" fontId="4" fillId="5" borderId="18" applyNumberFormat="0" applyFont="1" applyFill="1" applyBorder="1" applyAlignment="1" applyProtection="0">
      <alignment horizontal="center" vertical="top" wrapText="1"/>
    </xf>
    <xf numFmtId="49" fontId="4" borderId="22" applyNumberFormat="1" applyFont="1" applyFill="0" applyBorder="1" applyAlignment="1" applyProtection="0">
      <alignment vertical="top" wrapText="1"/>
    </xf>
    <xf numFmtId="0" fontId="0" borderId="16" applyNumberFormat="0" applyFont="1" applyFill="0" applyBorder="1" applyAlignment="1" applyProtection="0">
      <alignment vertical="top" wrapText="1"/>
    </xf>
    <xf numFmtId="0" fontId="0" borderId="23" applyNumberFormat="0" applyFont="1" applyFill="0" applyBorder="1" applyAlignment="1" applyProtection="0">
      <alignment vertical="top" wrapText="1"/>
    </xf>
    <xf numFmtId="49" fontId="0" borderId="23" applyNumberFormat="1" applyFont="1" applyFill="0" applyBorder="1" applyAlignment="1" applyProtection="0">
      <alignment vertical="top" wrapText="1"/>
    </xf>
    <xf numFmtId="0" fontId="0" borderId="24" applyNumberFormat="0" applyFont="1" applyFill="0" applyBorder="1" applyAlignment="1" applyProtection="0">
      <alignment vertical="top" wrapText="1"/>
    </xf>
    <xf numFmtId="0" fontId="0" borderId="25" applyNumberFormat="0" applyFont="1" applyFill="0" applyBorder="1" applyAlignment="1" applyProtection="0">
      <alignment vertical="top" wrapText="1"/>
    </xf>
    <xf numFmtId="49" fontId="0" borderId="22" applyNumberFormat="1" applyFont="1" applyFill="0" applyBorder="1" applyAlignment="1" applyProtection="0">
      <alignment vertical="top" wrapText="1"/>
    </xf>
    <xf numFmtId="0" fontId="0" borderId="22" applyNumberFormat="0"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0" fontId="0" borderId="28" applyNumberFormat="0" applyFont="1" applyFill="0" applyBorder="1" applyAlignment="1" applyProtection="0">
      <alignment vertical="top" wrapText="1"/>
    </xf>
    <xf numFmtId="49" fontId="0" borderId="18" applyNumberFormat="1" applyFont="1" applyFill="0" applyBorder="1" applyAlignment="1" applyProtection="0">
      <alignment vertical="top" wrapText="1"/>
    </xf>
    <xf numFmtId="49" fontId="0" borderId="29" applyNumberFormat="1" applyFont="1" applyFill="0" applyBorder="1" applyAlignment="1" applyProtection="0">
      <alignment vertical="top" wrapText="1"/>
    </xf>
    <xf numFmtId="0" fontId="0" borderId="30" applyNumberFormat="0" applyFont="1" applyFill="0" applyBorder="1" applyAlignment="1" applyProtection="0">
      <alignment vertical="top" wrapText="1"/>
    </xf>
    <xf numFmtId="0" fontId="0" borderId="31" applyNumberFormat="0" applyFont="1" applyFill="0" applyBorder="1" applyAlignment="1" applyProtection="0">
      <alignment vertical="top" wrapText="1"/>
    </xf>
    <xf numFmtId="0" fontId="4" borderId="21" applyNumberFormat="0" applyFont="1" applyFill="0" applyBorder="1" applyAlignment="1" applyProtection="0">
      <alignment vertical="top" wrapText="1"/>
    </xf>
    <xf numFmtId="49" fontId="4" borderId="24" applyNumberFormat="1" applyFont="1" applyFill="0" applyBorder="1" applyAlignment="1" applyProtection="0">
      <alignment vertical="top" wrapText="1"/>
    </xf>
    <xf numFmtId="0" fontId="0" borderId="1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 fontId="0" borderId="5"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1" fontId="4" fillId="5" borderId="6"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ababa"/>
      <rgbColor rgb="fffeffff"/>
      <rgbColor rgb="ffb8b8b8"/>
      <rgbColor rgb="ffdadada"/>
      <rgbColor rgb="ff53575f"/>
      <rgbColor rgb="ff797f89"/>
      <rgbColor rgb="ff959fab"/>
      <rgbColor rgb="ff242628"/>
      <rgbColor rgb="ff070d13"/>
      <rgbColor rgb="ff5151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85191"/>
          <c:y val="0.157018"/>
          <c:w val="0.936481"/>
          <c:h val="0.72715"/>
        </c:manualLayout>
      </c:layout>
      <c:barChart>
        <c:barDir val="col"/>
        <c:grouping val="clustered"/>
        <c:varyColors val="0"/>
        <c:ser>
          <c:idx val="0"/>
          <c:order val="0"/>
          <c:tx>
            <c:strRef>
              <c:f>'Wordpress vs Drupal'!$A$3</c:f>
              <c:strCache>
                <c:ptCount val="1"/>
                <c:pt idx="0">
                  <c:v>WordPress</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'Wordpress vs Drupal'!$B$2:$J$2</c:f>
              <c:strCache>
                <c:ptCount val="9"/>
                <c:pt idx="0">
                  <c:v>2011</c:v>
                </c:pt>
                <c:pt idx="1">
                  <c:v>2012</c:v>
                </c:pt>
                <c:pt idx="2">
                  <c:v>2013</c:v>
                </c:pt>
                <c:pt idx="3">
                  <c:v>2014</c:v>
                </c:pt>
                <c:pt idx="4">
                  <c:v>2015</c:v>
                </c:pt>
                <c:pt idx="5">
                  <c:v>2016</c:v>
                </c:pt>
                <c:pt idx="6">
                  <c:v>2017</c:v>
                </c:pt>
                <c:pt idx="7">
                  <c:v>2018</c:v>
                </c:pt>
                <c:pt idx="8">
                  <c:v>2018
(July)</c:v>
                </c:pt>
              </c:strCache>
            </c:strRef>
          </c:cat>
          <c:val>
            <c:numRef>
              <c:f>'Wordpress vs Drupal'!$B$3:$J$3</c:f>
              <c:numCache>
                <c:ptCount val="9"/>
                <c:pt idx="0">
                  <c:v>0.131000</c:v>
                </c:pt>
                <c:pt idx="1">
                  <c:v>0.158000</c:v>
                </c:pt>
                <c:pt idx="2">
                  <c:v>0.174000</c:v>
                </c:pt>
                <c:pt idx="3">
                  <c:v>0.210000</c:v>
                </c:pt>
                <c:pt idx="4">
                  <c:v>0.233000</c:v>
                </c:pt>
                <c:pt idx="5">
                  <c:v>0.256000</c:v>
                </c:pt>
                <c:pt idx="6">
                  <c:v>0.273000</c:v>
                </c:pt>
                <c:pt idx="7">
                  <c:v>0.292000</c:v>
                </c:pt>
                <c:pt idx="8">
                  <c:v>0.314000</c:v>
                </c:pt>
              </c:numCache>
            </c:numRef>
          </c:val>
        </c:ser>
        <c:ser>
          <c:idx val="1"/>
          <c:order val="1"/>
          <c:tx>
            <c:strRef>
              <c:f>'Wordpress vs Drupal'!$A$4</c:f>
              <c:strCache>
                <c:ptCount val="1"/>
                <c:pt idx="0">
                  <c:v>Drupal</c:v>
                </c:pt>
              </c:strCache>
            </c:strRef>
          </c:tx>
          <c:spPr>
            <a:solidFill>
              <a:schemeClr val="accent3"/>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'Wordpress vs Drupal'!$B$2:$J$2</c:f>
              <c:strCache>
                <c:ptCount val="9"/>
                <c:pt idx="0">
                  <c:v>2011</c:v>
                </c:pt>
                <c:pt idx="1">
                  <c:v>2012</c:v>
                </c:pt>
                <c:pt idx="2">
                  <c:v>2013</c:v>
                </c:pt>
                <c:pt idx="3">
                  <c:v>2014</c:v>
                </c:pt>
                <c:pt idx="4">
                  <c:v>2015</c:v>
                </c:pt>
                <c:pt idx="5">
                  <c:v>2016</c:v>
                </c:pt>
                <c:pt idx="6">
                  <c:v>2017</c:v>
                </c:pt>
                <c:pt idx="7">
                  <c:v>2018</c:v>
                </c:pt>
                <c:pt idx="8">
                  <c:v>2018
(July)</c:v>
                </c:pt>
              </c:strCache>
            </c:strRef>
          </c:cat>
          <c:val>
            <c:numRef>
              <c:f>'Wordpress vs Drupal'!$B$4:$J$4</c:f>
              <c:numCache>
                <c:ptCount val="9"/>
                <c:pt idx="0">
                  <c:v>0.014000</c:v>
                </c:pt>
                <c:pt idx="1">
                  <c:v>0.019000</c:v>
                </c:pt>
                <c:pt idx="2">
                  <c:v>0.023000</c:v>
                </c:pt>
                <c:pt idx="3">
                  <c:v>0.019000</c:v>
                </c:pt>
                <c:pt idx="4">
                  <c:v>0.020000</c:v>
                </c:pt>
                <c:pt idx="5">
                  <c:v>0.021000</c:v>
                </c:pt>
                <c:pt idx="6">
                  <c:v>0.022000</c:v>
                </c:pt>
                <c:pt idx="7">
                  <c:v>0.023000</c:v>
                </c:pt>
                <c:pt idx="8">
                  <c:v>0.020000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1"/>
        <c:minorUnit val="0.05"/>
      </c:valAx>
      <c:spPr>
        <a:noFill/>
        <a:ln w="12700" cap="flat">
          <a:noFill/>
          <a:miter lim="400000"/>
        </a:ln>
        <a:effectLst/>
      </c:spPr>
    </c:plotArea>
    <c:legend>
      <c:legendPos val="t"/>
      <c:layout>
        <c:manualLayout>
          <c:xMode val="edge"/>
          <c:yMode val="edge"/>
          <c:x val="0.05555"/>
          <c:y val="0"/>
          <c:w val="0.9"/>
          <c:h val="0.0681824"/>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51624"/>
          <c:y val="0.0426778"/>
          <c:w val="0.909838"/>
          <c:h val="0.886395"/>
        </c:manualLayout>
      </c:layout>
      <c:barChart>
        <c:barDir val="col"/>
        <c:grouping val="stacked"/>
        <c:varyColors val="0"/>
        <c:ser>
          <c:idx val="0"/>
          <c:order val="0"/>
          <c:tx>
            <c:strRef>
              <c:f>'Java Public Classes'!$B$2</c:f>
              <c:strCache>
                <c:ptCount val="1"/>
                <c:pt idx="0">
                  <c:v>Public Classes</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'Java Public Classes'!$A$3:$A$9</c:f>
              <c:strCache>
                <c:ptCount val="7"/>
                <c:pt idx="0">
                  <c:v>3</c:v>
                </c:pt>
                <c:pt idx="1">
                  <c:v>4</c:v>
                </c:pt>
                <c:pt idx="2">
                  <c:v>5</c:v>
                </c:pt>
                <c:pt idx="3">
                  <c:v>6</c:v>
                </c:pt>
                <c:pt idx="4">
                  <c:v>7</c:v>
                </c:pt>
                <c:pt idx="5">
                  <c:v>8</c:v>
                </c:pt>
                <c:pt idx="6">
                  <c:v>9</c:v>
                </c:pt>
              </c:strCache>
            </c:strRef>
          </c:cat>
          <c:val>
            <c:numRef>
              <c:f>'Java Public Classes'!$B$3:$B$9</c:f>
              <c:numCache>
                <c:ptCount val="7"/>
                <c:pt idx="0">
                  <c:v>1840.000000</c:v>
                </c:pt>
                <c:pt idx="1">
                  <c:v>2723.000000</c:v>
                </c:pt>
                <c:pt idx="2">
                  <c:v>3279.000000</c:v>
                </c:pt>
                <c:pt idx="3">
                  <c:v>3793.000000</c:v>
                </c:pt>
                <c:pt idx="4">
                  <c:v>4024.000000</c:v>
                </c:pt>
                <c:pt idx="5">
                  <c:v>4240.000000</c:v>
                </c:pt>
                <c:pt idx="6">
                  <c:v>6005.000000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750"/>
        <c:minorUnit val="87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45856"/>
          <c:y val="0.12368"/>
          <c:w val="0.910152"/>
          <c:h val="0.810337"/>
        </c:manualLayout>
      </c:layout>
      <c:lineChart>
        <c:grouping val="standard"/>
        <c:varyColors val="0"/>
        <c:ser>
          <c:idx val="0"/>
          <c:order val="0"/>
          <c:tx>
            <c:strRef>
              <c:f>'Hype Cycle'!$B$2</c:f>
              <c:strCache>
                <c:ptCount val="1"/>
                <c:pt idx="0">
                  <c:v>Enthusiasm</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'Hype Cycle'!$A$3:$A$13</c:f>
              <c:strCache>
                <c:ptCount val="11"/>
                <c:pt idx="0">
                  <c:v>1</c:v>
                </c:pt>
                <c:pt idx="1">
                  <c:v>2</c:v>
                </c:pt>
                <c:pt idx="2">
                  <c:v>3</c:v>
                </c:pt>
                <c:pt idx="3">
                  <c:v>4</c:v>
                </c:pt>
                <c:pt idx="4">
                  <c:v>5</c:v>
                </c:pt>
                <c:pt idx="5">
                  <c:v>6</c:v>
                </c:pt>
                <c:pt idx="6">
                  <c:v>7</c:v>
                </c:pt>
                <c:pt idx="7">
                  <c:v>8</c:v>
                </c:pt>
                <c:pt idx="8">
                  <c:v>9</c:v>
                </c:pt>
                <c:pt idx="9">
                  <c:v>10</c:v>
                </c:pt>
                <c:pt idx="10">
                  <c:v>11</c:v>
                </c:pt>
              </c:strCache>
            </c:strRef>
          </c:cat>
          <c:val>
            <c:numRef>
              <c:f>'Hype Cycle'!$B$3:$B$13</c:f>
              <c:numCache>
                <c:ptCount val="11"/>
                <c:pt idx="0">
                  <c:v>0.000000</c:v>
                </c:pt>
                <c:pt idx="1">
                  <c:v>8.000000</c:v>
                </c:pt>
                <c:pt idx="2">
                  <c:v>10.000000</c:v>
                </c:pt>
                <c:pt idx="3">
                  <c:v>8.000000</c:v>
                </c:pt>
                <c:pt idx="4">
                  <c:v>4.000000</c:v>
                </c:pt>
                <c:pt idx="5">
                  <c:v>3.000000</c:v>
                </c:pt>
                <c:pt idx="6">
                  <c:v>4.000000</c:v>
                </c:pt>
                <c:pt idx="7">
                  <c:v>5.700000</c:v>
                </c:pt>
                <c:pt idx="8">
                  <c:v>6.000000</c:v>
                </c:pt>
                <c:pt idx="9">
                  <c:v>6.000000</c:v>
                </c:pt>
                <c:pt idx="10">
                  <c:v>6.000000</c:v>
                </c:pt>
              </c:numCache>
            </c:numRef>
          </c:val>
          <c:smooth val="1"/>
        </c:ser>
        <c:ser>
          <c:idx val="1"/>
          <c:order val="1"/>
          <c:tx>
            <c:strRef>
              <c:f>'Hype Cycle'!$D$2</c:f>
              <c:strCache>
                <c:ptCount val="1"/>
                <c:pt idx="0">
                  <c:v>Understanding</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'Hype Cycle'!$A$3:$A$13</c:f>
              <c:strCache>
                <c:ptCount val="11"/>
                <c:pt idx="0">
                  <c:v>1</c:v>
                </c:pt>
                <c:pt idx="1">
                  <c:v>2</c:v>
                </c:pt>
                <c:pt idx="2">
                  <c:v>3</c:v>
                </c:pt>
                <c:pt idx="3">
                  <c:v>4</c:v>
                </c:pt>
                <c:pt idx="4">
                  <c:v>5</c:v>
                </c:pt>
                <c:pt idx="5">
                  <c:v>6</c:v>
                </c:pt>
                <c:pt idx="6">
                  <c:v>7</c:v>
                </c:pt>
                <c:pt idx="7">
                  <c:v>8</c:v>
                </c:pt>
                <c:pt idx="8">
                  <c:v>9</c:v>
                </c:pt>
                <c:pt idx="9">
                  <c:v>10</c:v>
                </c:pt>
                <c:pt idx="10">
                  <c:v>11</c:v>
                </c:pt>
              </c:strCache>
            </c:strRef>
          </c:cat>
          <c:val>
            <c:numRef>
              <c:f>'Hype Cycle'!$D$3:$D$13</c:f>
              <c:numCache>
                <c:ptCount val="11"/>
                <c:pt idx="0">
                  <c:v>0.000000</c:v>
                </c:pt>
                <c:pt idx="1">
                  <c:v>2.121320</c:v>
                </c:pt>
                <c:pt idx="2">
                  <c:v>3.621320</c:v>
                </c:pt>
                <c:pt idx="3">
                  <c:v>4.681981</c:v>
                </c:pt>
                <c:pt idx="4">
                  <c:v>5.431981</c:v>
                </c:pt>
                <c:pt idx="5">
                  <c:v>5.962311</c:v>
                </c:pt>
                <c:pt idx="6">
                  <c:v>6.337311</c:v>
                </c:pt>
                <c:pt idx="7">
                  <c:v>6.602476</c:v>
                </c:pt>
                <c:pt idx="8">
                  <c:v>6.789976</c:v>
                </c:pt>
                <c:pt idx="9">
                  <c:v>6.922558</c:v>
                </c:pt>
                <c:pt idx="10">
                  <c:v>7.016308</c:v>
                </c:pt>
              </c:numCache>
            </c:numRef>
          </c:val>
          <c:smooth val="1"/>
        </c:ser>
        <c:ser>
          <c:idx val="2"/>
          <c:order val="2"/>
          <c:tx>
            <c:strRef>
              <c:f>'Hype Cycle'!$E$2</c:f>
              <c:strCache>
                <c:ptCount val="1"/>
                <c:pt idx="0">
                  <c:v>Map and Territory Risk</c:v>
                </c:pt>
              </c:strCache>
            </c:strRef>
          </c:tx>
          <c:spPr>
            <a:solidFill>
              <a:srgbClr val="FFFFFF"/>
            </a:solidFill>
            <a:ln w="50800" cap="flat">
              <a:solidFill>
                <a:schemeClr val="accent4">
                  <a:hueOff val="-461056"/>
                  <a:satOff val="4338"/>
                  <a:lumOff val="-10225"/>
                </a:schemeClr>
              </a:solidFill>
              <a:prstDash val="solid"/>
              <a:miter lim="400000"/>
            </a:ln>
            <a:effectLst/>
          </c:spPr>
          <c:marker>
            <c:symbol val="none"/>
            <c:size val="4"/>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'Hype Cycle'!$A$3:$A$13</c:f>
              <c:strCache>
                <c:ptCount val="11"/>
                <c:pt idx="0">
                  <c:v>1</c:v>
                </c:pt>
                <c:pt idx="1">
                  <c:v>2</c:v>
                </c:pt>
                <c:pt idx="2">
                  <c:v>3</c:v>
                </c:pt>
                <c:pt idx="3">
                  <c:v>4</c:v>
                </c:pt>
                <c:pt idx="4">
                  <c:v>5</c:v>
                </c:pt>
                <c:pt idx="5">
                  <c:v>6</c:v>
                </c:pt>
                <c:pt idx="6">
                  <c:v>7</c:v>
                </c:pt>
                <c:pt idx="7">
                  <c:v>8</c:v>
                </c:pt>
                <c:pt idx="8">
                  <c:v>9</c:v>
                </c:pt>
                <c:pt idx="9">
                  <c:v>10</c:v>
                </c:pt>
                <c:pt idx="10">
                  <c:v>11</c:v>
                </c:pt>
              </c:strCache>
            </c:strRef>
          </c:cat>
          <c:val>
            <c:numRef>
              <c:f>'Hype Cycle'!$E$3:$E$13</c:f>
              <c:numCache>
                <c:ptCount val="11"/>
                <c:pt idx="0">
                  <c:v>0.000000</c:v>
                </c:pt>
                <c:pt idx="1">
                  <c:v>5.878680</c:v>
                </c:pt>
                <c:pt idx="2">
                  <c:v>6.378680</c:v>
                </c:pt>
                <c:pt idx="3">
                  <c:v>3.318019</c:v>
                </c:pt>
                <c:pt idx="4">
                  <c:v>-1.431981</c:v>
                </c:pt>
                <c:pt idx="5">
                  <c:v>-2.962311</c:v>
                </c:pt>
                <c:pt idx="6">
                  <c:v>-2.337311</c:v>
                </c:pt>
                <c:pt idx="7">
                  <c:v>-0.902476</c:v>
                </c:pt>
                <c:pt idx="8">
                  <c:v>-0.789976</c:v>
                </c:pt>
                <c:pt idx="9">
                  <c:v>-0.922558</c:v>
                </c:pt>
                <c:pt idx="10">
                  <c:v>-1.016308</c:v>
                </c:pt>
              </c:numCache>
            </c:numRef>
          </c:val>
          <c:smooth val="1"/>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523787"/>
          <c:y val="0"/>
          <c:w val="0.906664"/>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6964"/>
          <c:y val="0.116834"/>
          <c:w val="0.828524"/>
          <c:h val="0.764788"/>
        </c:manualLayout>
      </c:layout>
      <c:lineChart>
        <c:grouping val="standard"/>
        <c:varyColors val="0"/>
        <c:ser>
          <c:idx val="0"/>
          <c:order val="0"/>
          <c:tx>
            <c:strRef>
              <c:f>'Net Present Risk #1'!$B$2</c:f>
              <c:strCache>
                <c:ptCount val="1"/>
                <c:pt idx="0">
                  <c:v>Risk A</c:v>
                </c:pt>
              </c:strCache>
            </c:strRef>
          </c:tx>
          <c:spPr>
            <a:solidFill>
              <a:srgbClr val="FFFFFF"/>
            </a:solidFill>
            <a:ln w="50800" cap="flat">
              <a:solidFill>
                <a:srgbClr val="54585F"/>
              </a:solidFill>
              <a:prstDash val="solid"/>
              <a:miter lim="400000"/>
            </a:ln>
            <a:effectLst/>
          </c:spPr>
          <c:marker>
            <c:symbol val="circle"/>
            <c:size val="10"/>
            <c:spPr>
              <a:solidFill>
                <a:srgbClr val="FFFFFF"/>
              </a:solidFill>
              <a:ln w="508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#1'!$B$3:$B$22</c:f>
              <c:numCache>
                <c:ptCount val="5"/>
                <c:pt idx="0">
                  <c:v>39.037448</c:v>
                </c:pt>
                <c:pt idx="1">
                  <c:v>41.529200</c:v>
                </c:pt>
                <c:pt idx="2">
                  <c:v>44.180000</c:v>
                </c:pt>
                <c:pt idx="3">
                  <c:v>47.000000</c:v>
                </c:pt>
                <c:pt idx="4">
                  <c:v>50.000000</c:v>
                </c:pt>
              </c:numCache>
            </c:numRef>
          </c:val>
          <c:smooth val="0"/>
        </c:ser>
        <c:ser>
          <c:idx val="1"/>
          <c:order val="1"/>
          <c:tx>
            <c:strRef>
              <c:f>'Net Present Risk #1'!$C$2</c:f>
              <c:strCache>
                <c:ptCount val="1"/>
                <c:pt idx="0">
                  <c:v>Risk B</c:v>
                </c:pt>
              </c:strCache>
            </c:strRef>
          </c:tx>
          <c:spPr>
            <a:solidFill>
              <a:srgbClr val="FFFFFF"/>
            </a:solidFill>
            <a:ln w="50800" cap="flat">
              <a:solidFill>
                <a:srgbClr val="798089"/>
              </a:solidFill>
              <a:prstDash val="solid"/>
              <a:miter lim="400000"/>
            </a:ln>
            <a:effectLst/>
          </c:spPr>
          <c:marker>
            <c:symbol val="circle"/>
            <c:size val="10"/>
            <c:spPr>
              <a:solidFill>
                <a:srgbClr val="FFFFFF"/>
              </a:solidFill>
              <a:ln w="50800" cap="flat">
                <a:solidFill>
                  <a:srgbClr val="79808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#1'!$C$3:$C$22</c:f>
              <c:numCache>
                <c:ptCount val="8"/>
                <c:pt idx="0">
                  <c:v>45.393432</c:v>
                </c:pt>
                <c:pt idx="1">
                  <c:v>48.290885</c:v>
                </c:pt>
                <c:pt idx="2">
                  <c:v>51.373282</c:v>
                </c:pt>
                <c:pt idx="3">
                  <c:v>54.652427</c:v>
                </c:pt>
                <c:pt idx="4">
                  <c:v>58.140880</c:v>
                </c:pt>
                <c:pt idx="5">
                  <c:v>61.852000</c:v>
                </c:pt>
                <c:pt idx="6">
                  <c:v>65.800000</c:v>
                </c:pt>
                <c:pt idx="7">
                  <c:v>70.000000</c:v>
                </c:pt>
              </c:numCache>
            </c:numRef>
          </c:val>
          <c:smooth val="0"/>
        </c:ser>
        <c:ser>
          <c:idx val="2"/>
          <c:order val="2"/>
          <c:tx>
            <c:strRef>
              <c:f>'Net Present Risk #1'!$D$2</c:f>
              <c:strCache>
                <c:ptCount val="1"/>
                <c:pt idx="0">
                  <c:v>Risk C</c:v>
                </c:pt>
              </c:strCache>
            </c:strRef>
          </c:tx>
          <c:spPr>
            <a:solidFill>
              <a:srgbClr val="FFFFFF"/>
            </a:solidFill>
            <a:ln w="50800" cap="flat">
              <a:solidFill>
                <a:srgbClr val="96A0AB"/>
              </a:solidFill>
              <a:prstDash val="solid"/>
              <a:miter lim="400000"/>
            </a:ln>
            <a:effectLst/>
          </c:spPr>
          <c:marker>
            <c:symbol val="circle"/>
            <c:size val="10"/>
            <c:spPr>
              <a:solidFill>
                <a:srgbClr val="FFFFFF"/>
              </a:solidFill>
              <a:ln w="50800" cap="flat">
                <a:solidFill>
                  <a:srgbClr val="96A0A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#1'!$D$3:$D$22</c:f>
              <c:numCache>
                <c:ptCount val="18"/>
                <c:pt idx="0">
                  <c:v>41.913580</c:v>
                </c:pt>
                <c:pt idx="1">
                  <c:v>44.588915</c:v>
                </c:pt>
                <c:pt idx="2">
                  <c:v>47.435016</c:v>
                </c:pt>
                <c:pt idx="3">
                  <c:v>50.462783</c:v>
                </c:pt>
                <c:pt idx="4">
                  <c:v>53.683812</c:v>
                </c:pt>
                <c:pt idx="5">
                  <c:v>57.110438</c:v>
                </c:pt>
                <c:pt idx="6">
                  <c:v>60.755785</c:v>
                </c:pt>
                <c:pt idx="7">
                  <c:v>64.633814</c:v>
                </c:pt>
                <c:pt idx="8">
                  <c:v>68.759376</c:v>
                </c:pt>
                <c:pt idx="9">
                  <c:v>73.148273</c:v>
                </c:pt>
                <c:pt idx="10">
                  <c:v>77.817311</c:v>
                </c:pt>
                <c:pt idx="11">
                  <c:v>82.784374</c:v>
                </c:pt>
                <c:pt idx="12">
                  <c:v>88.068483</c:v>
                </c:pt>
                <c:pt idx="13">
                  <c:v>93.689875</c:v>
                </c:pt>
                <c:pt idx="14">
                  <c:v>99.670080</c:v>
                </c:pt>
                <c:pt idx="15">
                  <c:v>106.032000</c:v>
                </c:pt>
                <c:pt idx="16">
                  <c:v>112.800000</c:v>
                </c:pt>
                <c:pt idx="17">
                  <c:v>120.000000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Time.  6% Discount Factor</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30"/>
          <c:min val="30"/>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Net Present Risk</a:t>
                </a:r>
              </a:p>
            </c:rich>
          </c:tx>
          <c:layout/>
          <c:overlay val="1"/>
        </c:title>
        <c:numFmt formatCode="[$£-809]#,##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5"/>
        <c:minorUnit val="12.5"/>
      </c:valAx>
      <c:spPr>
        <a:noFill/>
        <a:ln w="12700" cap="flat">
          <a:noFill/>
          <a:miter lim="400000"/>
        </a:ln>
        <a:effectLst/>
      </c:spPr>
    </c:plotArea>
    <c:legend>
      <c:legendPos val="t"/>
      <c:layout>
        <c:manualLayout>
          <c:xMode val="edge"/>
          <c:yMode val="edge"/>
          <c:x val="0.117397"/>
          <c:y val="0"/>
          <c:w val="0.86211"/>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6964"/>
          <c:y val="0.116834"/>
          <c:w val="0.828524"/>
          <c:h val="0.764788"/>
        </c:manualLayout>
      </c:layout>
      <c:lineChart>
        <c:grouping val="standard"/>
        <c:varyColors val="0"/>
        <c:ser>
          <c:idx val="0"/>
          <c:order val="0"/>
          <c:tx>
            <c:strRef>
              <c:f>'Net Present Risk #1.2'!$B$2</c:f>
              <c:strCache>
                <c:ptCount val="1"/>
                <c:pt idx="0">
                  <c:v>Mitigate Risk A</c:v>
                </c:pt>
              </c:strCache>
            </c:strRef>
          </c:tx>
          <c:spPr>
            <a:solidFill>
              <a:srgbClr val="FFFFFF"/>
            </a:solidFill>
            <a:ln w="50800" cap="flat">
              <a:solidFill>
                <a:srgbClr val="54585F"/>
              </a:solidFill>
              <a:prstDash val="solid"/>
              <a:miter lim="400000"/>
            </a:ln>
            <a:effectLst/>
          </c:spPr>
          <c:marker>
            <c:symbol val="circle"/>
            <c:size val="10"/>
            <c:spPr>
              <a:solidFill>
                <a:srgbClr val="FFFFFF"/>
              </a:solidFill>
              <a:ln w="508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#1.2'!$B$3:$B$22</c:f>
              <c:numCache>
                <c:ptCount val="5"/>
                <c:pt idx="0">
                  <c:v>19.037448</c:v>
                </c:pt>
                <c:pt idx="1">
                  <c:v>41.529200</c:v>
                </c:pt>
                <c:pt idx="2">
                  <c:v>44.180000</c:v>
                </c:pt>
                <c:pt idx="3">
                  <c:v>47.000000</c:v>
                </c:pt>
                <c:pt idx="4">
                  <c:v>50.000000</c:v>
                </c:pt>
              </c:numCache>
            </c:numRef>
          </c:val>
          <c:smooth val="0"/>
        </c:ser>
        <c:ser>
          <c:idx val="1"/>
          <c:order val="1"/>
          <c:tx>
            <c:strRef>
              <c:f>'Net Present Risk #1.2'!$C$2</c:f>
              <c:strCache>
                <c:ptCount val="1"/>
                <c:pt idx="0">
                  <c:v>Mitigate Risk B</c:v>
                </c:pt>
              </c:strCache>
            </c:strRef>
          </c:tx>
          <c:spPr>
            <a:solidFill>
              <a:srgbClr val="FFFFFF"/>
            </a:solidFill>
            <a:ln w="50800" cap="flat">
              <a:solidFill>
                <a:srgbClr val="798089"/>
              </a:solidFill>
              <a:prstDash val="solid"/>
              <a:miter lim="400000"/>
            </a:ln>
            <a:effectLst/>
          </c:spPr>
          <c:marker>
            <c:symbol val="circle"/>
            <c:size val="10"/>
            <c:spPr>
              <a:solidFill>
                <a:srgbClr val="FFFFFF"/>
              </a:solidFill>
              <a:ln w="50800" cap="flat">
                <a:solidFill>
                  <a:srgbClr val="79808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#1.2'!$C$3:$C$22</c:f>
              <c:numCache>
                <c:ptCount val="8"/>
                <c:pt idx="0">
                  <c:v>-4.606568</c:v>
                </c:pt>
                <c:pt idx="1">
                  <c:v>48.290885</c:v>
                </c:pt>
                <c:pt idx="2">
                  <c:v>51.373282</c:v>
                </c:pt>
                <c:pt idx="3">
                  <c:v>54.652427</c:v>
                </c:pt>
                <c:pt idx="4">
                  <c:v>58.140880</c:v>
                </c:pt>
                <c:pt idx="5">
                  <c:v>61.852000</c:v>
                </c:pt>
                <c:pt idx="6">
                  <c:v>65.800000</c:v>
                </c:pt>
                <c:pt idx="7">
                  <c:v>70.000000</c:v>
                </c:pt>
              </c:numCache>
            </c:numRef>
          </c:val>
          <c:smooth val="0"/>
        </c:ser>
        <c:ser>
          <c:idx val="2"/>
          <c:order val="2"/>
          <c:tx>
            <c:strRef>
              <c:f>'Net Present Risk #1.2'!$D$2</c:f>
              <c:strCache>
                <c:ptCount val="1"/>
                <c:pt idx="0">
                  <c:v>Mitigate Risk C</c:v>
                </c:pt>
              </c:strCache>
            </c:strRef>
          </c:tx>
          <c:spPr>
            <a:solidFill>
              <a:srgbClr val="FFFFFF"/>
            </a:solidFill>
            <a:ln w="50800" cap="flat">
              <a:solidFill>
                <a:srgbClr val="96A0AB"/>
              </a:solidFill>
              <a:prstDash val="solid"/>
              <a:miter lim="400000"/>
            </a:ln>
            <a:effectLst/>
          </c:spPr>
          <c:marker>
            <c:symbol val="circle"/>
            <c:size val="10"/>
            <c:spPr>
              <a:solidFill>
                <a:srgbClr val="FFFFFF"/>
              </a:solidFill>
              <a:ln w="50800" cap="flat">
                <a:solidFill>
                  <a:srgbClr val="96A0A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#1.2'!$A$3:$A$22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#1.2'!$D$3:$D$22</c:f>
              <c:numCache>
                <c:ptCount val="18"/>
                <c:pt idx="0">
                  <c:v>-58.086420</c:v>
                </c:pt>
                <c:pt idx="1">
                  <c:v>44.588915</c:v>
                </c:pt>
                <c:pt idx="2">
                  <c:v>47.435016</c:v>
                </c:pt>
                <c:pt idx="3">
                  <c:v>50.462783</c:v>
                </c:pt>
                <c:pt idx="4">
                  <c:v>53.683812</c:v>
                </c:pt>
                <c:pt idx="5">
                  <c:v>57.110438</c:v>
                </c:pt>
                <c:pt idx="6">
                  <c:v>60.755785</c:v>
                </c:pt>
                <c:pt idx="7">
                  <c:v>64.633814</c:v>
                </c:pt>
                <c:pt idx="8">
                  <c:v>68.759376</c:v>
                </c:pt>
                <c:pt idx="9">
                  <c:v>73.148273</c:v>
                </c:pt>
                <c:pt idx="10">
                  <c:v>77.817311</c:v>
                </c:pt>
                <c:pt idx="11">
                  <c:v>82.784374</c:v>
                </c:pt>
                <c:pt idx="12">
                  <c:v>88.068483</c:v>
                </c:pt>
                <c:pt idx="13">
                  <c:v>93.689875</c:v>
                </c:pt>
                <c:pt idx="14">
                  <c:v>99.670080</c:v>
                </c:pt>
                <c:pt idx="15">
                  <c:v>106.032000</c:v>
                </c:pt>
                <c:pt idx="16">
                  <c:v>112.800000</c:v>
                </c:pt>
                <c:pt idx="17">
                  <c:v>120.000000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Time.  6% Discount Factor</a:t>
                </a:r>
              </a:p>
            </c:rich>
          </c:tx>
          <c:layout/>
          <c:overlay val="1"/>
        </c:title>
        <c:numFmt formatCode="[$£-809]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30"/>
          <c:min val="0"/>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Net Present Risk</a:t>
                </a:r>
              </a:p>
            </c:rich>
          </c:tx>
          <c:layout/>
          <c:overlay val="1"/>
        </c:title>
        <c:numFmt formatCode="[$£-809]#,##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2.5"/>
        <c:minorUnit val="16.25"/>
      </c:valAx>
      <c:spPr>
        <a:noFill/>
        <a:ln w="12700" cap="flat">
          <a:noFill/>
          <a:miter lim="400000"/>
        </a:ln>
        <a:effectLst/>
      </c:spPr>
    </c:plotArea>
    <c:legend>
      <c:legendPos val="t"/>
      <c:layout>
        <c:manualLayout>
          <c:xMode val="edge"/>
          <c:yMode val="edge"/>
          <c:x val="0.117397"/>
          <c:y val="0"/>
          <c:w val="0.86211"/>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6964"/>
          <c:y val="0.116834"/>
          <c:w val="0.828524"/>
          <c:h val="0.764788"/>
        </c:manualLayout>
      </c:layout>
      <c:lineChart>
        <c:grouping val="standard"/>
        <c:varyColors val="0"/>
        <c:ser>
          <c:idx val="0"/>
          <c:order val="0"/>
          <c:tx>
            <c:strRef>
              <c:f>'Net Present Risk #2'!$B$2</c:f>
              <c:strCache>
                <c:ptCount val="1"/>
                <c:pt idx="0">
                  <c:v>Risk A</c:v>
                </c:pt>
              </c:strCache>
            </c:strRef>
          </c:tx>
          <c:spPr>
            <a:solidFill>
              <a:srgbClr val="FFFFFF"/>
            </a:solidFill>
            <a:ln w="50800" cap="flat">
              <a:solidFill>
                <a:srgbClr val="54585F"/>
              </a:solidFill>
              <a:prstDash val="solid"/>
              <a:miter lim="400000"/>
            </a:ln>
            <a:effectLst/>
          </c:spPr>
          <c:marker>
            <c:symbol val="circle"/>
            <c:size val="10"/>
            <c:spPr>
              <a:solidFill>
                <a:srgbClr val="FFFFFF"/>
              </a:solidFill>
              <a:ln w="508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#2'!$B$3:$B$22</c:f>
              <c:numCache>
                <c:ptCount val="5"/>
                <c:pt idx="0">
                  <c:v>44.264640</c:v>
                </c:pt>
                <c:pt idx="1">
                  <c:v>45.633650</c:v>
                </c:pt>
                <c:pt idx="2">
                  <c:v>47.045000</c:v>
                </c:pt>
                <c:pt idx="3">
                  <c:v>48.500000</c:v>
                </c:pt>
                <c:pt idx="4">
                  <c:v>50.000000</c:v>
                </c:pt>
              </c:numCache>
            </c:numRef>
          </c:val>
          <c:smooth val="0"/>
        </c:ser>
        <c:ser>
          <c:idx val="1"/>
          <c:order val="1"/>
          <c:tx>
            <c:strRef>
              <c:f>'Net Present Risk #2'!$C$2</c:f>
              <c:strCache>
                <c:ptCount val="1"/>
                <c:pt idx="0">
                  <c:v>Risk B</c:v>
                </c:pt>
              </c:strCache>
            </c:strRef>
          </c:tx>
          <c:spPr>
            <a:solidFill>
              <a:srgbClr val="FFFFFF"/>
            </a:solidFill>
            <a:ln w="50800" cap="flat">
              <a:solidFill>
                <a:srgbClr val="798089"/>
              </a:solidFill>
              <a:prstDash val="solid"/>
              <a:miter lim="400000"/>
            </a:ln>
            <a:effectLst/>
          </c:spPr>
          <c:marker>
            <c:symbol val="circle"/>
            <c:size val="10"/>
            <c:spPr>
              <a:solidFill>
                <a:srgbClr val="FFFFFF"/>
              </a:solidFill>
              <a:ln w="50800" cap="flat">
                <a:solidFill>
                  <a:srgbClr val="79808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#2'!$C$3:$C$22</c:f>
              <c:numCache>
                <c:ptCount val="8"/>
                <c:pt idx="0">
                  <c:v>56.558799</c:v>
                </c:pt>
                <c:pt idx="1">
                  <c:v>58.308040</c:v>
                </c:pt>
                <c:pt idx="2">
                  <c:v>60.111382</c:v>
                </c:pt>
                <c:pt idx="3">
                  <c:v>61.970497</c:v>
                </c:pt>
                <c:pt idx="4">
                  <c:v>63.887110</c:v>
                </c:pt>
                <c:pt idx="5">
                  <c:v>65.863000</c:v>
                </c:pt>
                <c:pt idx="6">
                  <c:v>67.900000</c:v>
                </c:pt>
                <c:pt idx="7">
                  <c:v>70.000000</c:v>
                </c:pt>
              </c:numCache>
            </c:numRef>
          </c:val>
          <c:smooth val="0"/>
        </c:ser>
        <c:ser>
          <c:idx val="2"/>
          <c:order val="2"/>
          <c:tx>
            <c:strRef>
              <c:f>'Net Present Risk #2'!$D$2</c:f>
              <c:strCache>
                <c:ptCount val="1"/>
                <c:pt idx="0">
                  <c:v>Risk C</c:v>
                </c:pt>
              </c:strCache>
            </c:strRef>
          </c:tx>
          <c:spPr>
            <a:solidFill>
              <a:srgbClr val="FFFFFF"/>
            </a:solidFill>
            <a:ln w="50800" cap="flat">
              <a:solidFill>
                <a:srgbClr val="96A0AB"/>
              </a:solidFill>
              <a:prstDash val="solid"/>
              <a:miter lim="400000"/>
            </a:ln>
            <a:effectLst/>
          </c:spPr>
          <c:marker>
            <c:symbol val="circle"/>
            <c:size val="10"/>
            <c:spPr>
              <a:solidFill>
                <a:srgbClr val="FFFFFF"/>
              </a:solidFill>
              <a:ln w="50800" cap="flat">
                <a:solidFill>
                  <a:srgbClr val="96A0A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#2'!$D$3:$D$22</c:f>
              <c:numCache>
                <c:ptCount val="18"/>
                <c:pt idx="0">
                  <c:v>71.499125</c:v>
                </c:pt>
                <c:pt idx="1">
                  <c:v>73.710438</c:v>
                </c:pt>
                <c:pt idx="2">
                  <c:v>75.990143</c:v>
                </c:pt>
                <c:pt idx="3">
                  <c:v>78.340353</c:v>
                </c:pt>
                <c:pt idx="4">
                  <c:v>80.763251</c:v>
                </c:pt>
                <c:pt idx="5">
                  <c:v>83.261083</c:v>
                </c:pt>
                <c:pt idx="6">
                  <c:v>85.836168</c:v>
                </c:pt>
                <c:pt idx="7">
                  <c:v>88.490895</c:v>
                </c:pt>
                <c:pt idx="8">
                  <c:v>91.227727</c:v>
                </c:pt>
                <c:pt idx="9">
                  <c:v>94.049203</c:v>
                </c:pt>
                <c:pt idx="10">
                  <c:v>96.957941</c:v>
                </c:pt>
                <c:pt idx="11">
                  <c:v>99.956641</c:v>
                </c:pt>
                <c:pt idx="12">
                  <c:v>103.048083</c:v>
                </c:pt>
                <c:pt idx="13">
                  <c:v>106.235137</c:v>
                </c:pt>
                <c:pt idx="14">
                  <c:v>109.520760</c:v>
                </c:pt>
                <c:pt idx="15">
                  <c:v>112.908000</c:v>
                </c:pt>
                <c:pt idx="16">
                  <c:v>116.400000</c:v>
                </c:pt>
                <c:pt idx="17">
                  <c:v>120.000000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Time, 3% discount factor</a:t>
                </a:r>
              </a:p>
            </c:rich>
          </c:tx>
          <c:layout/>
          <c:overlay val="1"/>
        </c:title>
        <c:numFmt formatCode="[$£-809]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30"/>
          <c:min val="30"/>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Net Present Risk</a:t>
                </a:r>
              </a:p>
            </c:rich>
          </c:tx>
          <c:layout/>
          <c:overlay val="1"/>
        </c:title>
        <c:numFmt formatCode="[$£-809]#,##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5"/>
        <c:minorUnit val="12.5"/>
      </c:valAx>
      <c:spPr>
        <a:noFill/>
        <a:ln w="12700" cap="flat">
          <a:noFill/>
          <a:miter lim="400000"/>
        </a:ln>
        <a:effectLst/>
      </c:spPr>
    </c:plotArea>
    <c:legend>
      <c:legendPos val="t"/>
      <c:layout>
        <c:manualLayout>
          <c:xMode val="edge"/>
          <c:yMode val="edge"/>
          <c:x val="0.117397"/>
          <c:y val="0"/>
          <c:w val="0.86211"/>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6964"/>
          <c:y val="0.116834"/>
          <c:w val="0.828524"/>
          <c:h val="0.764788"/>
        </c:manualLayout>
      </c:layout>
      <c:lineChart>
        <c:grouping val="standard"/>
        <c:varyColors val="0"/>
        <c:ser>
          <c:idx val="0"/>
          <c:order val="0"/>
          <c:tx>
            <c:strRef>
              <c:f>'Net Present Risk #2.2'!$B$2</c:f>
              <c:strCache>
                <c:ptCount val="1"/>
                <c:pt idx="0">
                  <c:v>Mitigate Risk A</c:v>
                </c:pt>
              </c:strCache>
            </c:strRef>
          </c:tx>
          <c:spPr>
            <a:solidFill>
              <a:srgbClr val="FFFFFF"/>
            </a:solidFill>
            <a:ln w="50800" cap="flat">
              <a:solidFill>
                <a:srgbClr val="54585F"/>
              </a:solidFill>
              <a:prstDash val="solid"/>
              <a:miter lim="400000"/>
            </a:ln>
            <a:effectLst/>
          </c:spPr>
          <c:marker>
            <c:symbol val="circle"/>
            <c:size val="10"/>
            <c:spPr>
              <a:solidFill>
                <a:srgbClr val="FFFFFF"/>
              </a:solidFill>
              <a:ln w="508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#2.2'!$B$3:$B$22</c:f>
              <c:numCache>
                <c:ptCount val="5"/>
                <c:pt idx="0">
                  <c:v>24.264640</c:v>
                </c:pt>
                <c:pt idx="1">
                  <c:v>45.633650</c:v>
                </c:pt>
                <c:pt idx="2">
                  <c:v>47.045000</c:v>
                </c:pt>
                <c:pt idx="3">
                  <c:v>48.500000</c:v>
                </c:pt>
                <c:pt idx="4">
                  <c:v>50.000000</c:v>
                </c:pt>
              </c:numCache>
            </c:numRef>
          </c:val>
          <c:smooth val="0"/>
        </c:ser>
        <c:ser>
          <c:idx val="1"/>
          <c:order val="1"/>
          <c:tx>
            <c:strRef>
              <c:f>'Net Present Risk #2.2'!$C$2</c:f>
              <c:strCache>
                <c:ptCount val="1"/>
                <c:pt idx="0">
                  <c:v>Mitigate Risk B</c:v>
                </c:pt>
              </c:strCache>
            </c:strRef>
          </c:tx>
          <c:spPr>
            <a:solidFill>
              <a:srgbClr val="FFFFFF"/>
            </a:solidFill>
            <a:ln w="50800" cap="flat">
              <a:solidFill>
                <a:srgbClr val="798089"/>
              </a:solidFill>
              <a:prstDash val="solid"/>
              <a:miter lim="400000"/>
            </a:ln>
            <a:effectLst/>
          </c:spPr>
          <c:marker>
            <c:symbol val="circle"/>
            <c:size val="10"/>
            <c:spPr>
              <a:solidFill>
                <a:srgbClr val="FFFFFF"/>
              </a:solidFill>
              <a:ln w="50800" cap="flat">
                <a:solidFill>
                  <a:srgbClr val="79808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#2.2'!$C$3:$C$22</c:f>
              <c:numCache>
                <c:ptCount val="8"/>
                <c:pt idx="0">
                  <c:v>6.558799</c:v>
                </c:pt>
                <c:pt idx="1">
                  <c:v>58.308040</c:v>
                </c:pt>
                <c:pt idx="2">
                  <c:v>60.111382</c:v>
                </c:pt>
                <c:pt idx="3">
                  <c:v>61.970497</c:v>
                </c:pt>
                <c:pt idx="4">
                  <c:v>63.887110</c:v>
                </c:pt>
                <c:pt idx="5">
                  <c:v>65.863000</c:v>
                </c:pt>
                <c:pt idx="6">
                  <c:v>67.900000</c:v>
                </c:pt>
                <c:pt idx="7">
                  <c:v>70.000000</c:v>
                </c:pt>
              </c:numCache>
            </c:numRef>
          </c:val>
          <c:smooth val="0"/>
        </c:ser>
        <c:ser>
          <c:idx val="2"/>
          <c:order val="2"/>
          <c:tx>
            <c:strRef>
              <c:f>'Net Present Risk #2.2'!$D$2</c:f>
              <c:strCache>
                <c:ptCount val="1"/>
                <c:pt idx="0">
                  <c:v>Mitigate Risk C</c:v>
                </c:pt>
              </c:strCache>
            </c:strRef>
          </c:tx>
          <c:spPr>
            <a:solidFill>
              <a:srgbClr val="FFFFFF"/>
            </a:solidFill>
            <a:ln w="50800" cap="flat">
              <a:solidFill>
                <a:srgbClr val="96A0AB"/>
              </a:solidFill>
              <a:prstDash val="solid"/>
              <a:miter lim="400000"/>
            </a:ln>
            <a:effectLst/>
          </c:spPr>
          <c:marker>
            <c:symbol val="circle"/>
            <c:size val="10"/>
            <c:spPr>
              <a:solidFill>
                <a:srgbClr val="FFFFFF"/>
              </a:solidFill>
              <a:ln w="50800" cap="flat">
                <a:solidFill>
                  <a:srgbClr val="96A0A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#2.2'!$A$3:$A$22</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'Net Present Risk #2.2'!$D$3:$D$22</c:f>
              <c:numCache>
                <c:ptCount val="18"/>
                <c:pt idx="0">
                  <c:v>-28.500875</c:v>
                </c:pt>
                <c:pt idx="1">
                  <c:v>73.710438</c:v>
                </c:pt>
                <c:pt idx="2">
                  <c:v>75.990143</c:v>
                </c:pt>
                <c:pt idx="3">
                  <c:v>78.340353</c:v>
                </c:pt>
                <c:pt idx="4">
                  <c:v>80.763251</c:v>
                </c:pt>
                <c:pt idx="5">
                  <c:v>83.261083</c:v>
                </c:pt>
                <c:pt idx="6">
                  <c:v>85.836168</c:v>
                </c:pt>
                <c:pt idx="7">
                  <c:v>88.490895</c:v>
                </c:pt>
                <c:pt idx="8">
                  <c:v>91.227727</c:v>
                </c:pt>
                <c:pt idx="9">
                  <c:v>94.049203</c:v>
                </c:pt>
                <c:pt idx="10">
                  <c:v>96.957941</c:v>
                </c:pt>
                <c:pt idx="11">
                  <c:v>99.956641</c:v>
                </c:pt>
                <c:pt idx="12">
                  <c:v>103.048083</c:v>
                </c:pt>
                <c:pt idx="13">
                  <c:v>106.235137</c:v>
                </c:pt>
                <c:pt idx="14">
                  <c:v>109.520760</c:v>
                </c:pt>
                <c:pt idx="15">
                  <c:v>112.908000</c:v>
                </c:pt>
                <c:pt idx="16">
                  <c:v>116.400000</c:v>
                </c:pt>
                <c:pt idx="17">
                  <c:v>120.000000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Time, 3% discount factor</a:t>
                </a:r>
              </a:p>
            </c:rich>
          </c:tx>
          <c:layout/>
          <c:overlay val="1"/>
        </c:title>
        <c:numFmt formatCode="[$£-809]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30"/>
          <c:min val="0"/>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Net Present Risk</a:t>
                </a:r>
              </a:p>
            </c:rich>
          </c:tx>
          <c:layout/>
          <c:overlay val="1"/>
        </c:title>
        <c:numFmt formatCode="[$£-809]#,##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2.5"/>
        <c:minorUnit val="16.25"/>
      </c:valAx>
      <c:spPr>
        <a:noFill/>
        <a:ln w="12700" cap="flat">
          <a:noFill/>
          <a:miter lim="400000"/>
        </a:ln>
        <a:effectLst/>
      </c:spPr>
    </c:plotArea>
    <c:legend>
      <c:legendPos val="t"/>
      <c:layout>
        <c:manualLayout>
          <c:xMode val="edge"/>
          <c:yMode val="edge"/>
          <c:x val="0.117397"/>
          <c:y val="0"/>
          <c:w val="0.86211"/>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31874"/>
          <c:y val="0.0996749"/>
          <c:w val="0.924313"/>
          <c:h val="0.650632"/>
        </c:manualLayout>
      </c:layout>
      <c:lineChart>
        <c:grouping val="standard"/>
        <c:varyColors val="0"/>
        <c:ser>
          <c:idx val="0"/>
          <c:order val="0"/>
          <c:tx>
            <c:strRef>
              <c:f>'Deals - Sharing'!$D$2</c:f>
              <c:strCache>
                <c:ptCount val="1"/>
                <c:pt idx="0">
                  <c:v>A Benefit</c:v>
                </c:pt>
              </c:strCache>
            </c:strRef>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
              <c:pt idx="0">
                <c:v>0 - All Benefit To B</c:v>
              </c:pt>
              <c:pt idx="1">
                <c:v>1</c:v>
              </c:pt>
              <c:pt idx="2">
                <c:v>2- Shared Benefit</c:v>
              </c:pt>
              <c:pt idx="3">
                <c:v>3</c:v>
              </c:pt>
              <c:pt idx="4">
                <c:v>4- All Benefit to A</c:v>
              </c:pt>
              <c:pt idx="5">
                <c:v>5</c:v>
              </c:pt>
              <c:pt idx="6">
                <c:v>6 - A Stealing</c:v>
              </c:pt>
            </c:strLit>
          </c:cat>
          <c:val>
            <c:numRef>
              <c:f>'Deals - Sharing'!$D$3:$D$9</c:f>
              <c:numCache>
                <c:ptCount val="7"/>
                <c:pt idx="0">
                  <c:v>0.000000</c:v>
                </c:pt>
                <c:pt idx="1">
                  <c:v>1.000000</c:v>
                </c:pt>
                <c:pt idx="2">
                  <c:v>1.500000</c:v>
                </c:pt>
                <c:pt idx="3">
                  <c:v>1.750000</c:v>
                </c:pt>
                <c:pt idx="4">
                  <c:v>1.875000</c:v>
                </c:pt>
                <c:pt idx="5">
                  <c:v>1.937500</c:v>
                </c:pt>
                <c:pt idx="6">
                  <c:v>1.968750</c:v>
                </c:pt>
              </c:numCache>
            </c:numRef>
          </c:val>
          <c:smooth val="0"/>
        </c:ser>
        <c:ser>
          <c:idx val="1"/>
          <c:order val="1"/>
          <c:tx>
            <c:strRef>
              <c:f>'Deals - Sharing'!$E$2</c:f>
              <c:strCache>
                <c:ptCount val="1"/>
                <c:pt idx="0">
                  <c:v>B Benefit</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
              <c:pt idx="0">
                <c:v>0 - All Benefit To B</c:v>
              </c:pt>
              <c:pt idx="1">
                <c:v>1</c:v>
              </c:pt>
              <c:pt idx="2">
                <c:v>2- Shared Benefit</c:v>
              </c:pt>
              <c:pt idx="3">
                <c:v>3</c:v>
              </c:pt>
              <c:pt idx="4">
                <c:v>4- All Benefit to A</c:v>
              </c:pt>
              <c:pt idx="5">
                <c:v>5</c:v>
              </c:pt>
              <c:pt idx="6">
                <c:v>6 - A Stealing</c:v>
              </c:pt>
            </c:strLit>
          </c:cat>
          <c:val>
            <c:numRef>
              <c:f>'Deals - Sharing'!$E$3:$E$9</c:f>
              <c:numCache>
                <c:ptCount val="7"/>
                <c:pt idx="0">
                  <c:v>4.000000</c:v>
                </c:pt>
                <c:pt idx="1">
                  <c:v>3.000000</c:v>
                </c:pt>
                <c:pt idx="2">
                  <c:v>2.000000</c:v>
                </c:pt>
                <c:pt idx="3">
                  <c:v>1.000000</c:v>
                </c:pt>
                <c:pt idx="4">
                  <c:v>0.000000</c:v>
                </c:pt>
                <c:pt idx="5">
                  <c:v>-1.000000</c:v>
                </c:pt>
                <c:pt idx="6">
                  <c:v>-2.000000</c:v>
                </c:pt>
              </c:numCache>
            </c:numRef>
          </c:val>
          <c:smooth val="0"/>
        </c:ser>
        <c:ser>
          <c:idx val="2"/>
          <c:order val="2"/>
          <c:tx>
            <c:strRef>
              <c:f>'Deals - Sharing'!$F$2</c:f>
              <c:strCache>
                <c:ptCount val="1"/>
                <c:pt idx="0">
                  <c:v>Total Value</c:v>
                </c:pt>
              </c:strCache>
            </c:strRef>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
              <c:pt idx="0">
                <c:v>0 - All Benefit To B</c:v>
              </c:pt>
              <c:pt idx="1">
                <c:v>1</c:v>
              </c:pt>
              <c:pt idx="2">
                <c:v>2- Shared Benefit</c:v>
              </c:pt>
              <c:pt idx="3">
                <c:v>3</c:v>
              </c:pt>
              <c:pt idx="4">
                <c:v>4- All Benefit to A</c:v>
              </c:pt>
              <c:pt idx="5">
                <c:v>5</c:v>
              </c:pt>
              <c:pt idx="6">
                <c:v>6 - A Stealing</c:v>
              </c:pt>
            </c:strLit>
          </c:cat>
          <c:val>
            <c:numRef>
              <c:f>'Deals - Sharing'!$F$3:$F$9</c:f>
              <c:numCache>
                <c:ptCount val="7"/>
                <c:pt idx="0">
                  <c:v>4.000000</c:v>
                </c:pt>
                <c:pt idx="1">
                  <c:v>4.000000</c:v>
                </c:pt>
                <c:pt idx="2">
                  <c:v>3.500000</c:v>
                </c:pt>
                <c:pt idx="3">
                  <c:v>2.750000</c:v>
                </c:pt>
                <c:pt idx="4">
                  <c:v>1.875000</c:v>
                </c:pt>
                <c:pt idx="5">
                  <c:v>0.937500</c:v>
                </c:pt>
                <c:pt idx="6">
                  <c:v>-0.031250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1620000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5"/>
        <c:minorUnit val="0.75"/>
      </c:valAx>
      <c:spPr>
        <a:noFill/>
        <a:ln w="12700" cap="flat">
          <a:noFill/>
          <a:miter lim="400000"/>
        </a:ln>
        <a:effectLst/>
      </c:spPr>
    </c:plotArea>
    <c:legend>
      <c:legendPos val="t"/>
      <c:layout>
        <c:manualLayout>
          <c:xMode val="edge"/>
          <c:yMode val="edge"/>
          <c:x val="0.0415688"/>
          <c:y val="0"/>
          <c:w val="0.9"/>
          <c:h val="0.0564842"/>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440751"/>
          <c:y val="0.12368"/>
          <c:w val="0.933108"/>
          <c:h val="0.810337"/>
        </c:manualLayout>
      </c:layout>
      <c:lineChart>
        <c:grouping val="standard"/>
        <c:varyColors val="0"/>
        <c:ser>
          <c:idx val="0"/>
          <c:order val="0"/>
          <c:tx>
            <c:strRef>
              <c:f>'Sharing - Sharing'!$D$2</c:f>
              <c:strCache>
                <c:ptCount val="1"/>
                <c:pt idx="0">
                  <c:v>A Benefit</c:v>
                </c:pt>
              </c:strCache>
            </c:strRef>
          </c:tx>
          <c:spPr>
            <a:solidFill>
              <a:srgbClr val="FFFFFF"/>
            </a:solidFill>
            <a:ln w="50800" cap="flat">
              <a:solidFill>
                <a:schemeClr val="accent1"/>
              </a:solidFill>
              <a:prstDash val="solid"/>
              <a:miter lim="400000"/>
            </a:ln>
            <a:effectLst/>
          </c:spPr>
          <c:marker>
            <c:symbol val="circle"/>
            <c:size val="10"/>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'Sharing - Sharing'!$A$3:$A$8</c:f>
              <c:strCache>
                <c:ptCount val="6"/>
                <c:pt idx="0">
                  <c:v>0</c:v>
                </c:pt>
                <c:pt idx="1">
                  <c:v>1</c:v>
                </c:pt>
                <c:pt idx="2">
                  <c:v>2</c:v>
                </c:pt>
                <c:pt idx="3">
                  <c:v>3</c:v>
                </c:pt>
                <c:pt idx="4">
                  <c:v>4</c:v>
                </c:pt>
                <c:pt idx="5">
                  <c:v>5</c:v>
                </c:pt>
              </c:strCache>
            </c:strRef>
          </c:cat>
          <c:val>
            <c:numRef>
              <c:f>'Sharing - Sharing'!$D$3:$D$8</c:f>
              <c:numCache>
                <c:ptCount val="6"/>
                <c:pt idx="0">
                  <c:v>0.000000</c:v>
                </c:pt>
                <c:pt idx="1">
                  <c:v>1.000000</c:v>
                </c:pt>
                <c:pt idx="2">
                  <c:v>1.500000</c:v>
                </c:pt>
                <c:pt idx="3">
                  <c:v>1.750000</c:v>
                </c:pt>
                <c:pt idx="4">
                  <c:v>1.875000</c:v>
                </c:pt>
                <c:pt idx="5">
                  <c:v>1.937500</c:v>
                </c:pt>
              </c:numCache>
            </c:numRef>
          </c:val>
          <c:smooth val="1"/>
        </c:ser>
        <c:ser>
          <c:idx val="1"/>
          <c:order val="1"/>
          <c:tx>
            <c:strRef>
              <c:f>'Sharing - Sharing'!$F$2</c:f>
              <c:strCache>
                <c:ptCount val="1"/>
                <c:pt idx="0">
                  <c:v>B Benefit</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'Sharing - Sharing'!$A$3:$A$8</c:f>
              <c:strCache>
                <c:ptCount val="6"/>
                <c:pt idx="0">
                  <c:v>0</c:v>
                </c:pt>
                <c:pt idx="1">
                  <c:v>1</c:v>
                </c:pt>
                <c:pt idx="2">
                  <c:v>2</c:v>
                </c:pt>
                <c:pt idx="3">
                  <c:v>3</c:v>
                </c:pt>
                <c:pt idx="4">
                  <c:v>4</c:v>
                </c:pt>
                <c:pt idx="5">
                  <c:v>5</c:v>
                </c:pt>
              </c:strCache>
            </c:strRef>
          </c:cat>
          <c:val>
            <c:numRef>
              <c:f>'Sharing - Sharing'!$F$3:$F$8</c:f>
              <c:numCache>
                <c:ptCount val="6"/>
                <c:pt idx="0">
                  <c:v>1.937500</c:v>
                </c:pt>
                <c:pt idx="1">
                  <c:v>1.875000</c:v>
                </c:pt>
                <c:pt idx="2">
                  <c:v>1.750000</c:v>
                </c:pt>
                <c:pt idx="3">
                  <c:v>1.500000</c:v>
                </c:pt>
                <c:pt idx="4">
                  <c:v>1.000000</c:v>
                </c:pt>
                <c:pt idx="5">
                  <c:v>0.000000</c:v>
                </c:pt>
              </c:numCache>
            </c:numRef>
          </c:val>
          <c:smooth val="1"/>
        </c:ser>
        <c:ser>
          <c:idx val="2"/>
          <c:order val="2"/>
          <c:tx>
            <c:strRef>
              <c:f>'Sharing - Sharing'!$G$2</c:f>
              <c:strCache>
                <c:ptCount val="1"/>
                <c:pt idx="0">
                  <c:v>Total Value</c:v>
                </c:pt>
              </c:strCache>
            </c:strRef>
          </c:tx>
          <c:spPr>
            <a:solidFill>
              <a:srgbClr val="FFFFFF"/>
            </a:solidFill>
            <a:ln w="50800" cap="flat">
              <a:solidFill>
                <a:schemeClr val="accent4">
                  <a:hueOff val="-461056"/>
                  <a:satOff val="4338"/>
                  <a:lumOff val="-10225"/>
                </a:schemeClr>
              </a:solidFill>
              <a:prstDash val="solid"/>
              <a:miter lim="400000"/>
            </a:ln>
            <a:effectLst/>
          </c:spPr>
          <c:marker>
            <c:symbol val="circle"/>
            <c:size val="10"/>
            <c:spPr>
              <a:solidFill>
                <a:srgbClr val="FFFFFF"/>
              </a:solidFill>
              <a:ln w="508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'Sharing - Sharing'!$A$3:$A$8</c:f>
              <c:strCache>
                <c:ptCount val="6"/>
                <c:pt idx="0">
                  <c:v>0</c:v>
                </c:pt>
                <c:pt idx="1">
                  <c:v>1</c:v>
                </c:pt>
                <c:pt idx="2">
                  <c:v>2</c:v>
                </c:pt>
                <c:pt idx="3">
                  <c:v>3</c:v>
                </c:pt>
                <c:pt idx="4">
                  <c:v>4</c:v>
                </c:pt>
                <c:pt idx="5">
                  <c:v>5</c:v>
                </c:pt>
              </c:strCache>
            </c:strRef>
          </c:cat>
          <c:val>
            <c:numRef>
              <c:f>'Sharing - Sharing'!$G$3:$G$8</c:f>
              <c:numCache>
                <c:ptCount val="6"/>
                <c:pt idx="0">
                  <c:v>1.937500</c:v>
                </c:pt>
                <c:pt idx="1">
                  <c:v>2.875000</c:v>
                </c:pt>
                <c:pt idx="2">
                  <c:v>3.250000</c:v>
                </c:pt>
                <c:pt idx="3">
                  <c:v>3.250000</c:v>
                </c:pt>
                <c:pt idx="4">
                  <c:v>2.875000</c:v>
                </c:pt>
                <c:pt idx="5">
                  <c:v>1.937500</c:v>
                </c:pt>
              </c:numCache>
            </c:numRef>
          </c:val>
          <c:smooth val="1"/>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
        <c:minorUnit val="0.5"/>
      </c:valAx>
      <c:spPr>
        <a:noFill/>
        <a:ln w="12700" cap="flat">
          <a:noFill/>
          <a:miter lim="400000"/>
        </a:ln>
        <a:effectLst/>
      </c:spPr>
    </c:plotArea>
    <c:legend>
      <c:legendPos val="t"/>
      <c:layout>
        <c:manualLayout>
          <c:xMode val="edge"/>
          <c:yMode val="edge"/>
          <c:x val="0.0301757"/>
          <c:y val="0"/>
          <c:w val="0.91268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72282"/>
          <c:y val="0.116834"/>
          <c:w val="0.806732"/>
          <c:h val="0.764788"/>
        </c:manualLayout>
      </c:layout>
      <c:lineChart>
        <c:grouping val="standard"/>
        <c:varyColors val="0"/>
        <c:ser>
          <c:idx val="0"/>
          <c:order val="0"/>
          <c:tx>
            <c:strRef>
              <c:f>'Net Present Risk #4'!$B$2</c:f>
              <c:strCache>
                <c:ptCount val="1"/>
                <c:pt idx="0">
                  <c:v>Risk A</c:v>
                </c:pt>
              </c:strCache>
            </c:strRef>
          </c:tx>
          <c:spPr>
            <a:solidFill>
              <a:srgbClr val="FFFFFF"/>
            </a:solidFill>
            <a:ln w="50800" cap="flat">
              <a:solidFill>
                <a:srgbClr val="54585F"/>
              </a:solidFill>
              <a:prstDash val="solid"/>
              <a:miter lim="400000"/>
            </a:ln>
            <a:effectLst/>
          </c:spPr>
          <c:marker>
            <c:symbol val="circle"/>
            <c:size val="10"/>
            <c:spPr>
              <a:solidFill>
                <a:srgbClr val="FFFFFF"/>
              </a:solidFill>
              <a:ln w="508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#4'!$A$3:$A$7</c:f>
              <c:strCache>
                <c:ptCount val="5"/>
                <c:pt idx="0">
                  <c:v>1</c:v>
                </c:pt>
                <c:pt idx="1">
                  <c:v>2</c:v>
                </c:pt>
                <c:pt idx="2">
                  <c:v>3</c:v>
                </c:pt>
                <c:pt idx="3">
                  <c:v>4</c:v>
                </c:pt>
                <c:pt idx="4">
                  <c:v>5</c:v>
                </c:pt>
              </c:strCache>
            </c:strRef>
          </c:cat>
          <c:val>
            <c:numRef>
              <c:f>'Net Present Risk #4'!$B$3:$B$7</c:f>
              <c:numCache>
                <c:ptCount val="2"/>
                <c:pt idx="0">
                  <c:v>32.000000</c:v>
                </c:pt>
                <c:pt idx="1">
                  <c:v>80.000000</c:v>
                </c:pt>
              </c:numCache>
            </c:numRef>
          </c:val>
          <c:smooth val="0"/>
        </c:ser>
        <c:ser>
          <c:idx val="1"/>
          <c:order val="1"/>
          <c:tx>
            <c:strRef>
              <c:f>'Net Present Risk #4'!$C$2</c:f>
              <c:strCache>
                <c:ptCount val="1"/>
                <c:pt idx="0">
                  <c:v>Risk C</c:v>
                </c:pt>
              </c:strCache>
            </c:strRef>
          </c:tx>
          <c:spPr>
            <a:solidFill>
              <a:srgbClr val="FFFFFF"/>
            </a:solidFill>
            <a:ln w="50800" cap="flat">
              <a:solidFill>
                <a:srgbClr val="798089"/>
              </a:solidFill>
              <a:prstDash val="solid"/>
              <a:miter lim="400000"/>
            </a:ln>
            <a:effectLst/>
          </c:spPr>
          <c:marker>
            <c:symbol val="circle"/>
            <c:size val="10"/>
            <c:spPr>
              <a:solidFill>
                <a:srgbClr val="FFFFFF"/>
              </a:solidFill>
              <a:ln w="50800" cap="flat">
                <a:solidFill>
                  <a:srgbClr val="79808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'Net Present Risk #4'!$A$3:$A$7</c:f>
              <c:strCache>
                <c:ptCount val="5"/>
                <c:pt idx="0">
                  <c:v>1</c:v>
                </c:pt>
                <c:pt idx="1">
                  <c:v>2</c:v>
                </c:pt>
                <c:pt idx="2">
                  <c:v>3</c:v>
                </c:pt>
                <c:pt idx="3">
                  <c:v>4</c:v>
                </c:pt>
                <c:pt idx="4">
                  <c:v>5</c:v>
                </c:pt>
              </c:strCache>
            </c:strRef>
          </c:cat>
          <c:val>
            <c:numRef>
              <c:f>'Net Present Risk #4'!$C$3:$C$7</c:f>
              <c:numCache>
                <c:ptCount val="5"/>
                <c:pt idx="0">
                  <c:v>12.800000</c:v>
                </c:pt>
                <c:pt idx="1">
                  <c:v>32.000000</c:v>
                </c:pt>
                <c:pt idx="2">
                  <c:v>80.000000</c:v>
                </c:pt>
                <c:pt idx="3">
                  <c:v>200.000000</c:v>
                </c:pt>
                <c:pt idx="4">
                  <c:v>500.000000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Time, 50% discount factor</a:t>
                </a:r>
              </a:p>
            </c:rich>
          </c:tx>
          <c:layout/>
          <c:overlay val="1"/>
        </c:title>
        <c:numFmt formatCode="[$£-809]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000"/>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Net Present Risk</a:t>
                </a:r>
              </a:p>
            </c:rich>
          </c:tx>
          <c:layout/>
          <c:overlay val="1"/>
        </c:title>
        <c:numFmt formatCode="[$£-809]#,##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50"/>
        <c:minorUnit val="125"/>
      </c:valAx>
      <c:spPr>
        <a:noFill/>
        <a:ln w="12700" cap="flat">
          <a:noFill/>
          <a:miter lim="400000"/>
        </a:ln>
        <a:effectLst/>
      </c:spPr>
    </c:plotArea>
    <c:legend>
      <c:legendPos val="t"/>
      <c:layout>
        <c:manualLayout>
          <c:xMode val="edge"/>
          <c:yMode val="edge"/>
          <c:x val="0.133756"/>
          <c:y val="0"/>
          <c:w val="0.839435"/>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10.xml.rels><?xml version="1.0" encoding="UTF-8"?>
<Relationships xmlns="http://schemas.openxmlformats.org/package/2006/relationships"><Relationship Id="rId1" Type="http://schemas.openxmlformats.org/officeDocument/2006/relationships/chart" Target="../charts/chart10.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_rels/drawing5.xml.rels><?xml version="1.0" encoding="UTF-8"?>
<Relationships xmlns="http://schemas.openxmlformats.org/package/2006/relationships"><Relationship Id="rId1" Type="http://schemas.openxmlformats.org/officeDocument/2006/relationships/chart" Target="../charts/chart5.xml"/></Relationships>

</file>

<file path=xl/drawings/_rels/drawing6.xml.rels><?xml version="1.0" encoding="UTF-8"?>
<Relationships xmlns="http://schemas.openxmlformats.org/package/2006/relationships"><Relationship Id="rId1" Type="http://schemas.openxmlformats.org/officeDocument/2006/relationships/chart" Target="../charts/chart6.xml"/></Relationships>

</file>

<file path=xl/drawings/_rels/drawing7.xml.rels><?xml version="1.0" encoding="UTF-8"?>
<Relationships xmlns="http://schemas.openxmlformats.org/package/2006/relationships"><Relationship Id="rId1" Type="http://schemas.openxmlformats.org/officeDocument/2006/relationships/chart" Target="../charts/chart7.xml"/></Relationships>

</file>

<file path=xl/drawings/_rels/drawing8.xml.rels><?xml version="1.0" encoding="UTF-8"?>
<Relationships xmlns="http://schemas.openxmlformats.org/package/2006/relationships"><Relationship Id="rId1" Type="http://schemas.openxmlformats.org/officeDocument/2006/relationships/chart" Target="../charts/chart8.xml"/></Relationships>

</file>

<file path=xl/drawings/_rels/drawing9.xml.rels><?xml version="1.0" encoding="UTF-8"?>
<Relationships xmlns="http://schemas.openxmlformats.org/package/2006/relationships"><Relationship Id="rId1" Type="http://schemas.openxmlformats.org/officeDocument/2006/relationships/chart" Target="../charts/chart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5</xdr:row>
      <xdr:rowOff>78815</xdr:rowOff>
    </xdr:from>
    <xdr:to>
      <xdr:col>5</xdr:col>
      <xdr:colOff>926822</xdr:colOff>
      <xdr:row>18</xdr:row>
      <xdr:rowOff>240193</xdr:rowOff>
    </xdr:to>
    <xdr:graphicFrame>
      <xdr:nvGraphicFramePr>
        <xdr:cNvPr id="2" name="Chart 2"/>
        <xdr:cNvGraphicFramePr/>
      </xdr:nvGraphicFramePr>
      <xdr:xfrm>
        <a:off x="0" y="1616150"/>
        <a:ext cx="7149822" cy="344686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883920</xdr:colOff>
      <xdr:row>3</xdr:row>
      <xdr:rowOff>69772</xdr:rowOff>
    </xdr:from>
    <xdr:to>
      <xdr:col>6</xdr:col>
      <xdr:colOff>985520</xdr:colOff>
      <xdr:row>17</xdr:row>
      <xdr:rowOff>7746</xdr:rowOff>
    </xdr:to>
    <xdr:graphicFrame>
      <xdr:nvGraphicFramePr>
        <xdr:cNvPr id="20" name="Chart 20"/>
        <xdr:cNvGraphicFramePr/>
      </xdr:nvGraphicFramePr>
      <xdr:xfrm>
        <a:off x="3373120" y="935277"/>
        <a:ext cx="5080001" cy="348762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14</xdr:row>
      <xdr:rowOff>135635</xdr:rowOff>
    </xdr:from>
    <xdr:to>
      <xdr:col>4</xdr:col>
      <xdr:colOff>64262</xdr:colOff>
      <xdr:row>29</xdr:row>
      <xdr:rowOff>154685</xdr:rowOff>
    </xdr:to>
    <xdr:graphicFrame>
      <xdr:nvGraphicFramePr>
        <xdr:cNvPr id="4" name="Chart 4"/>
        <xdr:cNvGraphicFramePr/>
      </xdr:nvGraphicFramePr>
      <xdr:xfrm>
        <a:off x="0" y="3952620"/>
        <a:ext cx="5042662"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23</xdr:row>
      <xdr:rowOff>137921</xdr:rowOff>
    </xdr:from>
    <xdr:to>
      <xdr:col>4</xdr:col>
      <xdr:colOff>324866</xdr:colOff>
      <xdr:row>39</xdr:row>
      <xdr:rowOff>127507</xdr:rowOff>
    </xdr:to>
    <xdr:graphicFrame>
      <xdr:nvGraphicFramePr>
        <xdr:cNvPr id="6" name="Chart 6"/>
        <xdr:cNvGraphicFramePr/>
      </xdr:nvGraphicFramePr>
      <xdr:xfrm>
        <a:off x="-223267" y="6094221"/>
        <a:ext cx="5303268"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23</xdr:row>
      <xdr:rowOff>137921</xdr:rowOff>
    </xdr:from>
    <xdr:to>
      <xdr:col>4</xdr:col>
      <xdr:colOff>324866</xdr:colOff>
      <xdr:row>39</xdr:row>
      <xdr:rowOff>127507</xdr:rowOff>
    </xdr:to>
    <xdr:graphicFrame>
      <xdr:nvGraphicFramePr>
        <xdr:cNvPr id="8" name="Chart 8"/>
        <xdr:cNvGraphicFramePr/>
      </xdr:nvGraphicFramePr>
      <xdr:xfrm>
        <a:off x="-223267" y="6094221"/>
        <a:ext cx="5303268"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23</xdr:row>
      <xdr:rowOff>137921</xdr:rowOff>
    </xdr:from>
    <xdr:to>
      <xdr:col>4</xdr:col>
      <xdr:colOff>324866</xdr:colOff>
      <xdr:row>39</xdr:row>
      <xdr:rowOff>127507</xdr:rowOff>
    </xdr:to>
    <xdr:graphicFrame>
      <xdr:nvGraphicFramePr>
        <xdr:cNvPr id="10" name="Chart 10"/>
        <xdr:cNvGraphicFramePr/>
      </xdr:nvGraphicFramePr>
      <xdr:xfrm>
        <a:off x="-223267" y="6094221"/>
        <a:ext cx="5303268"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23</xdr:row>
      <xdr:rowOff>137921</xdr:rowOff>
    </xdr:from>
    <xdr:to>
      <xdr:col>4</xdr:col>
      <xdr:colOff>324866</xdr:colOff>
      <xdr:row>39</xdr:row>
      <xdr:rowOff>127507</xdr:rowOff>
    </xdr:to>
    <xdr:graphicFrame>
      <xdr:nvGraphicFramePr>
        <xdr:cNvPr id="12" name="Chart 12"/>
        <xdr:cNvGraphicFramePr/>
      </xdr:nvGraphicFramePr>
      <xdr:xfrm>
        <a:off x="-223267" y="6094221"/>
        <a:ext cx="5303268"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10</xdr:row>
      <xdr:rowOff>134619</xdr:rowOff>
    </xdr:from>
    <xdr:to>
      <xdr:col>4</xdr:col>
      <xdr:colOff>101600</xdr:colOff>
      <xdr:row>29</xdr:row>
      <xdr:rowOff>60324</xdr:rowOff>
    </xdr:to>
    <xdr:graphicFrame>
      <xdr:nvGraphicFramePr>
        <xdr:cNvPr id="14" name="Chart 14"/>
        <xdr:cNvGraphicFramePr/>
      </xdr:nvGraphicFramePr>
      <xdr:xfrm>
        <a:off x="0" y="2780664"/>
        <a:ext cx="5080001" cy="472757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255238</xdr:colOff>
      <xdr:row>10</xdr:row>
      <xdr:rowOff>54355</xdr:rowOff>
    </xdr:from>
    <xdr:to>
      <xdr:col>4</xdr:col>
      <xdr:colOff>286226</xdr:colOff>
      <xdr:row>25</xdr:row>
      <xdr:rowOff>73405</xdr:rowOff>
    </xdr:to>
    <xdr:graphicFrame>
      <xdr:nvGraphicFramePr>
        <xdr:cNvPr id="16" name="Chart 16"/>
        <xdr:cNvGraphicFramePr/>
      </xdr:nvGraphicFramePr>
      <xdr:xfrm>
        <a:off x="255238" y="2698495"/>
        <a:ext cx="5009389"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8</xdr:row>
      <xdr:rowOff>134110</xdr:rowOff>
    </xdr:from>
    <xdr:to>
      <xdr:col>4</xdr:col>
      <xdr:colOff>468122</xdr:colOff>
      <xdr:row>24</xdr:row>
      <xdr:rowOff>123696</xdr:rowOff>
    </xdr:to>
    <xdr:graphicFrame>
      <xdr:nvGraphicFramePr>
        <xdr:cNvPr id="18" name="Chart 18"/>
        <xdr:cNvGraphicFramePr/>
      </xdr:nvGraphicFramePr>
      <xdr:xfrm>
        <a:off x="-329185" y="2270885"/>
        <a:ext cx="5446524"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4.xml.rels><?xml version="1.0" encoding="UTF-8"?>
<Relationships xmlns="http://schemas.openxmlformats.org/package/2006/relationships"><Relationship Id="rId1" Type="http://schemas.openxmlformats.org/officeDocument/2006/relationships/drawing" Target="../drawings/drawing7.xml"/></Relationships>

</file>

<file path=xl/worksheets/_rels/sheet15.xml.rels><?xml version="1.0" encoding="UTF-8"?>
<Relationships xmlns="http://schemas.openxmlformats.org/package/2006/relationships"><Relationship Id="rId1" Type="http://schemas.openxmlformats.org/officeDocument/2006/relationships/drawing" Target="../drawings/drawing8.xml"/></Relationships>

</file>

<file path=xl/worksheets/_rels/sheet16.xml.rels><?xml version="1.0" encoding="UTF-8"?>
<Relationships xmlns="http://schemas.openxmlformats.org/package/2006/relationships"><Relationship Id="rId1" Type="http://schemas.openxmlformats.org/officeDocument/2006/relationships/drawing" Target="../drawings/drawing9.xml"/></Relationships>

</file>

<file path=xl/worksheets/_rels/sheet20.xml.rels><?xml version="1.0" encoding="UTF-8"?>
<Relationships xmlns="http://schemas.openxmlformats.org/package/2006/relationships"><Relationship Id="rId1" Type="http://schemas.openxmlformats.org/officeDocument/2006/relationships/drawing" Target="../drawings/drawing10.xml"/></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_rels/sheet6.xml.rels><?xml version="1.0" encoding="UTF-8"?>
<Relationships xmlns="http://schemas.openxmlformats.org/package/2006/relationships"><Relationship Id="rId1" Type="http://schemas.openxmlformats.org/officeDocument/2006/relationships/drawing" Target="../drawings/drawing3.xml"/></Relationships>

</file>

<file path=xl/worksheets/_rels/sheet7.xml.rels><?xml version="1.0" encoding="UTF-8"?>
<Relationships xmlns="http://schemas.openxmlformats.org/package/2006/relationships"><Relationship Id="rId1" Type="http://schemas.openxmlformats.org/officeDocument/2006/relationships/drawing" Target="../drawings/drawing4.xml"/></Relationships>

</file>

<file path=xl/worksheets/_rels/sheet8.xml.rels><?xml version="1.0" encoding="UTF-8"?>
<Relationships xmlns="http://schemas.openxmlformats.org/package/2006/relationships"><Relationship Id="rId1" Type="http://schemas.openxmlformats.org/officeDocument/2006/relationships/drawing" Target="../drawings/drawing5.xml"/></Relationships>

</file>

<file path=xl/worksheets/_rels/sheet9.xml.rels><?xml version="1.0" encoding="UTF-8"?>
<Relationships xmlns="http://schemas.openxmlformats.org/package/2006/relationships"><Relationship Id="rId1" Type="http://schemas.openxmlformats.org/officeDocument/2006/relationships/drawing" Target="../drawings/drawing6.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41</v>
      </c>
      <c r="C11" s="3"/>
      <c r="D11" s="3"/>
    </row>
    <row r="12">
      <c r="B12" s="4"/>
      <c r="C12" t="s" s="4">
        <v>42</v>
      </c>
      <c r="D12" t="s" s="5">
        <v>41</v>
      </c>
    </row>
    <row r="13">
      <c r="B13" t="s" s="3">
        <v>46</v>
      </c>
      <c r="C13" s="3"/>
      <c r="D13" s="3"/>
    </row>
    <row r="14">
      <c r="B14" s="4"/>
      <c r="C14" t="s" s="4">
        <v>42</v>
      </c>
      <c r="D14" t="s" s="5">
        <v>46</v>
      </c>
    </row>
    <row r="15">
      <c r="B15" t="s" s="3">
        <v>52</v>
      </c>
      <c r="C15" s="3"/>
      <c r="D15" s="3"/>
    </row>
    <row r="16">
      <c r="B16" s="4"/>
      <c r="C16" t="s" s="4">
        <v>42</v>
      </c>
      <c r="D16" t="s" s="5">
        <v>52</v>
      </c>
    </row>
    <row r="17">
      <c r="B17" t="s" s="3">
        <v>65</v>
      </c>
      <c r="C17" s="3"/>
      <c r="D17" s="3"/>
    </row>
    <row r="18">
      <c r="B18" s="4"/>
      <c r="C18" t="s" s="4">
        <v>42</v>
      </c>
      <c r="D18" t="s" s="5">
        <v>65</v>
      </c>
    </row>
    <row r="19">
      <c r="B19" t="s" s="3">
        <v>70</v>
      </c>
      <c r="C19" s="3"/>
      <c r="D19" s="3"/>
    </row>
    <row r="20">
      <c r="B20" s="4"/>
      <c r="C20" t="s" s="4">
        <v>42</v>
      </c>
      <c r="D20" t="s" s="5">
        <v>70</v>
      </c>
    </row>
    <row r="21">
      <c r="B21" t="s" s="3">
        <v>74</v>
      </c>
      <c r="C21" s="3"/>
      <c r="D21" s="3"/>
    </row>
    <row r="22">
      <c r="B22" s="4"/>
      <c r="C22" t="s" s="4">
        <v>42</v>
      </c>
      <c r="D22" t="s" s="5">
        <v>74</v>
      </c>
    </row>
    <row r="23">
      <c r="B23" t="s" s="3">
        <v>75</v>
      </c>
      <c r="C23" s="3"/>
      <c r="D23" s="3"/>
    </row>
    <row r="24">
      <c r="B24" s="4"/>
      <c r="C24" t="s" s="4">
        <v>42</v>
      </c>
      <c r="D24" t="s" s="5">
        <v>75</v>
      </c>
    </row>
    <row r="25">
      <c r="B25" t="s" s="3">
        <v>76</v>
      </c>
      <c r="C25" s="3"/>
      <c r="D25" s="3"/>
    </row>
    <row r="26">
      <c r="B26" s="4"/>
      <c r="C26" t="s" s="4">
        <v>42</v>
      </c>
      <c r="D26" t="s" s="5">
        <v>76</v>
      </c>
    </row>
    <row r="27">
      <c r="B27" t="s" s="3">
        <v>93</v>
      </c>
      <c r="C27" s="3"/>
      <c r="D27" s="3"/>
    </row>
    <row r="28">
      <c r="B28" s="4"/>
      <c r="C28" t="s" s="4">
        <v>42</v>
      </c>
      <c r="D28" t="s" s="5">
        <v>93</v>
      </c>
    </row>
    <row r="29">
      <c r="B29" t="s" s="3">
        <v>127</v>
      </c>
      <c r="C29" s="3"/>
      <c r="D29" s="3"/>
    </row>
    <row r="30">
      <c r="B30" s="4"/>
      <c r="C30" t="s" s="4">
        <v>42</v>
      </c>
      <c r="D30" t="s" s="5">
        <v>127</v>
      </c>
    </row>
    <row r="31">
      <c r="B31" t="s" s="3">
        <v>145</v>
      </c>
      <c r="C31" s="3"/>
      <c r="D31" s="3"/>
    </row>
    <row r="32">
      <c r="B32" s="4"/>
      <c r="C32" t="s" s="4">
        <v>42</v>
      </c>
      <c r="D32" t="s" s="5">
        <v>145</v>
      </c>
    </row>
    <row r="33">
      <c r="B33" t="s" s="3">
        <v>165</v>
      </c>
      <c r="C33" s="3"/>
      <c r="D33" s="3"/>
    </row>
    <row r="34">
      <c r="B34" s="4"/>
      <c r="C34" t="s" s="4">
        <v>166</v>
      </c>
      <c r="D34" t="s" s="5">
        <v>167</v>
      </c>
    </row>
    <row r="35">
      <c r="B35" t="s" s="3">
        <v>166</v>
      </c>
      <c r="C35" s="3"/>
      <c r="D35" s="3"/>
    </row>
    <row r="36">
      <c r="B36" s="4"/>
      <c r="C36" t="s" s="4">
        <v>166</v>
      </c>
      <c r="D36" t="s" s="5">
        <v>174</v>
      </c>
    </row>
    <row r="37">
      <c r="B37" t="s" s="3">
        <v>178</v>
      </c>
      <c r="C37" s="3"/>
      <c r="D37" s="3"/>
    </row>
    <row r="38">
      <c r="B38" s="4"/>
      <c r="C38" t="s" s="4">
        <v>42</v>
      </c>
      <c r="D38" t="s" s="5">
        <v>178</v>
      </c>
    </row>
    <row r="39">
      <c r="B39" t="s" s="3">
        <v>179</v>
      </c>
      <c r="C39" s="3"/>
      <c r="D39" s="3"/>
    </row>
    <row r="40">
      <c r="B40" s="4"/>
      <c r="C40" t="s" s="4">
        <v>42</v>
      </c>
      <c r="D40" t="s" s="5">
        <v>179</v>
      </c>
    </row>
    <row r="41">
      <c r="B41" t="s" s="3">
        <v>180</v>
      </c>
      <c r="C41" s="3"/>
      <c r="D41" s="3"/>
    </row>
    <row r="42">
      <c r="B42" s="4"/>
      <c r="C42" t="s" s="4">
        <v>42</v>
      </c>
      <c r="D42" t="s" s="5">
        <v>180</v>
      </c>
    </row>
    <row r="43">
      <c r="B43" t="s" s="3">
        <v>23</v>
      </c>
      <c r="C43" s="3"/>
      <c r="D43" s="3"/>
    </row>
    <row r="44">
      <c r="B44" s="4"/>
      <c r="C44" t="s" s="4">
        <v>42</v>
      </c>
      <c r="D44" t="s" s="5">
        <v>23</v>
      </c>
    </row>
    <row r="45">
      <c r="B45" t="s" s="3">
        <v>202</v>
      </c>
      <c r="C45" s="3"/>
      <c r="D45" s="3"/>
    </row>
    <row r="46">
      <c r="B46" s="4"/>
      <c r="C46" t="s" s="4">
        <v>42</v>
      </c>
      <c r="D46" t="s" s="5">
        <v>202</v>
      </c>
    </row>
  </sheetData>
  <mergeCells count="1">
    <mergeCell ref="B3:D3"/>
  </mergeCells>
  <hyperlinks>
    <hyperlink ref="D10" location="'Risk Process Matrix - Risk Matr'!R2C1" tooltip="" display="Risk Process Matrix - Risk Matr"/>
    <hyperlink ref="D12" location="'Wordpress vs Drupal'!R2C1" tooltip="" display="Wordpress vs Drupal"/>
    <hyperlink ref="D14" location="'Hype Cycle'!R2C1" tooltip="" display="Hype Cycle"/>
    <hyperlink ref="D16" location="'Map and Territory Risks'!R2C1" tooltip="" display="Map and Territory Risks"/>
    <hyperlink ref="D18" location="'Net Present Risk #1'!R2C1" tooltip="" display="Net Present Risk #1"/>
    <hyperlink ref="D20" location="'Net Present Risk #1.2'!R2C1" tooltip="" display="Net Present Risk #1.2"/>
    <hyperlink ref="D22" location="'Net Present Risk #2'!R2C1" tooltip="" display="Net Present Risk #2"/>
    <hyperlink ref="D24" location="'Net Present Risk #2.2'!R2C1" tooltip="" display="Net Present Risk #2.2"/>
    <hyperlink ref="D26" location="'Dependencies - Matrix'!R2C1" tooltip="" display="Dependencies - Matrix"/>
    <hyperlink ref="D28" location="'Dependencies - OSS'!R2C1" tooltip="" display="Dependencies - OSS"/>
    <hyperlink ref="D30" location="'Dependencies - SaaS'!R2C1" tooltip="" display="Dependencies - SaaS"/>
    <hyperlink ref="D32" location="'Dependencies - Risk Mitigations'!R2C1" tooltip="" display="Dependencies - Risk Mitigations"/>
    <hyperlink ref="D34" location="'Deals - Sharing'!R2C1" tooltip="" display="Deals - Sharing"/>
    <hyperlink ref="D36" location="'Sharing - Sharing'!R2C1" tooltip="" display="Sharing - Sharing"/>
    <hyperlink ref="D38" location="'Net Present Risk #4'!R2C1" tooltip="" display="Net Present Risk #4"/>
    <hyperlink ref="D40" location="'Discount Factor'!R2C1" tooltip="" display="Discount Factor"/>
    <hyperlink ref="D42" location="'Types Of Risk'!R2C1" tooltip="" display="Types Of Risk"/>
    <hyperlink ref="D44" location="'Testing'!R2C1" tooltip="" display="Testing"/>
    <hyperlink ref="D46" location="'Java Public Classes'!R2C1" tooltip="" display="Java Public Classes"/>
  </hyperlinks>
</worksheet>
</file>

<file path=xl/worksheets/sheet10.xml><?xml version="1.0" encoding="utf-8"?>
<worksheet xmlns:r="http://schemas.openxmlformats.org/officeDocument/2006/relationships" xmlns="http://schemas.openxmlformats.org/spreadsheetml/2006/main">
  <sheetPr>
    <pageSetUpPr fitToPage="1"/>
  </sheetPr>
  <dimension ref="A2:D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9" customWidth="1"/>
    <col min="2" max="2" width="23.9141" style="49" customWidth="1"/>
    <col min="3" max="3" width="26.4531" style="49" customWidth="1"/>
    <col min="4" max="4" width="26.875" style="49" customWidth="1"/>
    <col min="5" max="256" width="16.3516" style="49" customWidth="1"/>
  </cols>
  <sheetData>
    <row r="1" ht="27.65" customHeight="1">
      <c r="A1" t="s" s="7">
        <v>42</v>
      </c>
      <c r="B1" s="7"/>
      <c r="C1" s="7"/>
      <c r="D1" s="7"/>
    </row>
    <row r="2" ht="20.25" customHeight="1">
      <c r="A2" t="s" s="31">
        <v>77</v>
      </c>
      <c r="B2" t="s" s="31">
        <v>78</v>
      </c>
      <c r="C2" t="s" s="31">
        <v>79</v>
      </c>
      <c r="D2" t="s" s="31">
        <v>80</v>
      </c>
    </row>
    <row r="3" ht="92.25" customHeight="1">
      <c r="A3" t="s" s="12">
        <v>81</v>
      </c>
      <c r="B3" t="s" s="50">
        <v>82</v>
      </c>
      <c r="C3" t="s" s="15">
        <v>83</v>
      </c>
      <c r="D3" t="s" s="51">
        <v>84</v>
      </c>
    </row>
    <row r="4" ht="80.05" customHeight="1">
      <c r="A4" t="s" s="17">
        <v>85</v>
      </c>
      <c r="B4" t="s" s="52">
        <v>86</v>
      </c>
      <c r="C4" t="s" s="20">
        <v>87</v>
      </c>
      <c r="D4" t="s" s="53">
        <v>88</v>
      </c>
    </row>
    <row r="5" ht="116.05" customHeight="1">
      <c r="A5" t="s" s="17">
        <v>89</v>
      </c>
      <c r="B5" t="s" s="18">
        <v>90</v>
      </c>
      <c r="C5" t="s" s="20">
        <v>91</v>
      </c>
      <c r="D5" t="s" s="53">
        <v>92</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F22"/>
  <sheetViews>
    <sheetView workbookViewId="0" showGridLines="0" defaultGridColor="1">
      <pane topLeftCell="A4" xSplit="0" ySplit="3" activePane="bottomLeft" state="frozen"/>
    </sheetView>
  </sheetViews>
  <sheetFormatPr defaultColWidth="16.3333" defaultRowHeight="19.9" customHeight="1" outlineLevelRow="0" outlineLevelCol="0"/>
  <cols>
    <col min="1" max="1" width="44.9766" style="54" customWidth="1"/>
    <col min="2" max="2" width="12.2031" style="54" customWidth="1"/>
    <col min="3" max="3" width="10.7031" style="54" customWidth="1"/>
    <col min="4" max="4" width="13.4688" style="54" customWidth="1"/>
    <col min="5" max="5" width="15.1953" style="54" customWidth="1"/>
    <col min="6" max="6" width="34.9219" style="54" customWidth="1"/>
    <col min="7" max="256" width="16.3516" style="54" customWidth="1"/>
  </cols>
  <sheetData>
    <row r="1" ht="27.65" customHeight="1">
      <c r="A1" t="s" s="7">
        <v>42</v>
      </c>
      <c r="B1" s="7"/>
      <c r="C1" s="7"/>
      <c r="D1" s="7"/>
      <c r="E1" s="7"/>
      <c r="F1" s="7"/>
    </row>
    <row r="2" ht="20.05" customHeight="1">
      <c r="A2" t="s" s="9">
        <v>94</v>
      </c>
      <c r="B2" t="s" s="9">
        <v>9</v>
      </c>
      <c r="C2" s="8"/>
      <c r="D2" s="8"/>
      <c r="E2" s="8"/>
      <c r="F2" t="s" s="9">
        <v>95</v>
      </c>
    </row>
    <row r="3" ht="32.25" customHeight="1">
      <c r="A3" s="10"/>
      <c r="B3" t="s" s="31">
        <v>96</v>
      </c>
      <c r="C3" t="s" s="31">
        <v>97</v>
      </c>
      <c r="D3" t="s" s="31">
        <v>98</v>
      </c>
      <c r="E3" t="s" s="31">
        <v>99</v>
      </c>
      <c r="F3" s="10"/>
    </row>
    <row r="4" ht="20.25" customHeight="1">
      <c r="A4" t="s" s="55">
        <v>100</v>
      </c>
      <c r="B4" s="14"/>
      <c r="C4" t="s" s="15">
        <v>101</v>
      </c>
      <c r="D4" t="s" s="15">
        <v>101</v>
      </c>
      <c r="E4" t="s" s="15">
        <v>101</v>
      </c>
      <c r="F4" t="s" s="15">
        <v>102</v>
      </c>
    </row>
    <row r="5" ht="32.05" customHeight="1">
      <c r="A5" t="s" s="56">
        <v>103</v>
      </c>
      <c r="B5" s="19"/>
      <c r="C5" t="s" s="20">
        <v>101</v>
      </c>
      <c r="D5" t="s" s="20">
        <v>101</v>
      </c>
      <c r="E5" t="s" s="20">
        <v>101</v>
      </c>
      <c r="F5" t="s" s="20">
        <v>104</v>
      </c>
    </row>
    <row r="6" ht="32.05" customHeight="1">
      <c r="A6" t="s" s="56">
        <v>105</v>
      </c>
      <c r="B6" s="19"/>
      <c r="C6" t="s" s="20">
        <v>101</v>
      </c>
      <c r="D6" t="s" s="20">
        <v>101</v>
      </c>
      <c r="E6" t="s" s="20">
        <v>101</v>
      </c>
      <c r="F6" t="s" s="20">
        <v>106</v>
      </c>
    </row>
    <row r="7" ht="56.05" customHeight="1">
      <c r="A7" t="s" s="56">
        <v>107</v>
      </c>
      <c r="B7" s="19"/>
      <c r="C7" s="19"/>
      <c r="D7" t="s" s="20">
        <v>101</v>
      </c>
      <c r="E7" t="s" s="20">
        <v>101</v>
      </c>
      <c r="F7" t="s" s="20">
        <v>104</v>
      </c>
    </row>
    <row r="8" ht="20.05" customHeight="1">
      <c r="A8" t="s" s="57">
        <v>108</v>
      </c>
      <c r="B8" s="19"/>
      <c r="C8" s="19"/>
      <c r="D8" s="19"/>
      <c r="E8" t="s" s="20">
        <v>101</v>
      </c>
      <c r="F8" t="s" s="20">
        <v>109</v>
      </c>
    </row>
    <row r="9" ht="32.05" customHeight="1">
      <c r="A9" t="s" s="56">
        <v>110</v>
      </c>
      <c r="B9" s="19"/>
      <c r="C9" s="19"/>
      <c r="D9" t="s" s="20">
        <v>101</v>
      </c>
      <c r="E9" s="19"/>
      <c r="F9" t="s" s="20">
        <v>104</v>
      </c>
    </row>
    <row r="10" ht="32.05" customHeight="1">
      <c r="A10" t="s" s="56">
        <v>111</v>
      </c>
      <c r="B10" s="19"/>
      <c r="C10" s="19"/>
      <c r="D10" t="s" s="20">
        <v>101</v>
      </c>
      <c r="E10" s="19"/>
      <c r="F10" t="s" s="20">
        <v>104</v>
      </c>
    </row>
    <row r="11" ht="20.05" customHeight="1">
      <c r="A11" t="s" s="57">
        <v>112</v>
      </c>
      <c r="B11" s="19"/>
      <c r="C11" s="19"/>
      <c r="D11" t="s" s="20">
        <v>101</v>
      </c>
      <c r="E11" s="19"/>
      <c r="F11" t="s" s="20">
        <v>109</v>
      </c>
    </row>
    <row r="12" ht="44.05" customHeight="1">
      <c r="A12" t="s" s="56">
        <v>113</v>
      </c>
      <c r="B12" s="19"/>
      <c r="C12" s="19"/>
      <c r="D12" t="s" s="20">
        <v>101</v>
      </c>
      <c r="E12" s="19"/>
      <c r="F12" t="s" s="20">
        <v>104</v>
      </c>
    </row>
    <row r="13" ht="56.05" customHeight="1">
      <c r="A13" t="s" s="56">
        <v>114</v>
      </c>
      <c r="B13" s="19"/>
      <c r="C13" t="s" s="20">
        <v>101</v>
      </c>
      <c r="D13" t="s" s="20">
        <v>115</v>
      </c>
      <c r="E13" t="s" s="20">
        <v>101</v>
      </c>
      <c r="F13" t="s" s="20">
        <v>104</v>
      </c>
    </row>
    <row r="14" ht="32.05" customHeight="1">
      <c r="A14" t="s" s="56">
        <v>116</v>
      </c>
      <c r="B14" s="19"/>
      <c r="C14" s="19"/>
      <c r="D14" t="s" s="20">
        <v>117</v>
      </c>
      <c r="E14" s="19"/>
      <c r="F14" t="s" s="20">
        <v>106</v>
      </c>
    </row>
    <row r="15" ht="20.05" customHeight="1">
      <c r="A15" t="s" s="56">
        <v>118</v>
      </c>
      <c r="B15" s="19"/>
      <c r="C15" s="19"/>
      <c r="D15" t="s" s="20">
        <v>101</v>
      </c>
      <c r="E15" s="19"/>
      <c r="F15" t="s" s="20">
        <v>119</v>
      </c>
    </row>
    <row r="16" ht="20.05" customHeight="1">
      <c r="A16" t="s" s="57">
        <v>120</v>
      </c>
      <c r="B16" s="19"/>
      <c r="C16" s="19"/>
      <c r="D16" s="19"/>
      <c r="E16" t="s" s="20">
        <v>101</v>
      </c>
      <c r="F16" t="s" s="20">
        <v>109</v>
      </c>
    </row>
    <row r="17" ht="32.05" customHeight="1">
      <c r="A17" t="s" s="56">
        <v>121</v>
      </c>
      <c r="B17" s="19"/>
      <c r="C17" t="s" s="20">
        <v>101</v>
      </c>
      <c r="D17" s="19"/>
      <c r="E17" s="19"/>
      <c r="F17" t="s" s="20">
        <v>104</v>
      </c>
    </row>
    <row r="18" ht="44.05" customHeight="1">
      <c r="A18" t="s" s="56">
        <v>122</v>
      </c>
      <c r="B18" s="19"/>
      <c r="C18" t="s" s="20">
        <v>101</v>
      </c>
      <c r="D18" s="19"/>
      <c r="E18" s="19"/>
      <c r="F18" t="s" s="20">
        <v>104</v>
      </c>
    </row>
    <row r="19" ht="44.05" customHeight="1">
      <c r="A19" t="s" s="56">
        <v>123</v>
      </c>
      <c r="B19" s="19"/>
      <c r="C19" t="s" s="20">
        <v>101</v>
      </c>
      <c r="D19" s="19"/>
      <c r="E19" s="19"/>
      <c r="F19" t="s" s="20">
        <v>104</v>
      </c>
    </row>
    <row r="20" ht="20.05" customHeight="1">
      <c r="A20" t="s" s="56">
        <v>124</v>
      </c>
      <c r="B20" s="19"/>
      <c r="C20" t="s" s="20">
        <v>101</v>
      </c>
      <c r="D20" s="19"/>
      <c r="E20" s="19"/>
      <c r="F20" t="s" s="20">
        <v>104</v>
      </c>
    </row>
    <row r="21" ht="32.05" customHeight="1">
      <c r="A21" t="s" s="56">
        <v>125</v>
      </c>
      <c r="B21" t="s" s="20">
        <v>101</v>
      </c>
      <c r="C21" s="19"/>
      <c r="D21" s="19"/>
      <c r="E21" s="19"/>
      <c r="F21" t="s" s="20">
        <v>104</v>
      </c>
    </row>
    <row r="22" ht="20.05" customHeight="1">
      <c r="A22" t="s" s="58">
        <v>126</v>
      </c>
      <c r="B22" s="59">
        <v>1</v>
      </c>
      <c r="C22" s="59">
        <v>9</v>
      </c>
      <c r="D22" s="59">
        <v>15</v>
      </c>
      <c r="E22" s="59">
        <v>8</v>
      </c>
      <c r="F22" s="60"/>
    </row>
  </sheetData>
  <mergeCells count="2">
    <mergeCell ref="A1:F1"/>
    <mergeCell ref="B2:E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G1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38.2266" style="61" customWidth="1"/>
    <col min="2" max="2" width="12.6953" style="61" customWidth="1"/>
    <col min="3" max="3" width="12.0078" style="61" customWidth="1"/>
    <col min="4" max="4" width="12.5859" style="61" customWidth="1"/>
    <col min="5" max="5" width="14.9766" style="61" customWidth="1"/>
    <col min="6" max="6" width="12.9062" style="61" customWidth="1"/>
    <col min="7" max="7" width="16.3516" style="61" customWidth="1"/>
    <col min="8" max="256" width="16.3516" style="61" customWidth="1"/>
  </cols>
  <sheetData>
    <row r="1" ht="27.65" customHeight="1">
      <c r="A1" t="s" s="7">
        <v>42</v>
      </c>
      <c r="B1" s="7"/>
      <c r="C1" s="7"/>
      <c r="D1" s="7"/>
      <c r="E1" s="7"/>
      <c r="F1" s="7"/>
      <c r="G1" s="7"/>
    </row>
    <row r="2" ht="32.25" customHeight="1">
      <c r="A2" t="s" s="31">
        <v>128</v>
      </c>
      <c r="B2" t="s" s="31">
        <v>129</v>
      </c>
      <c r="C2" t="s" s="31">
        <v>97</v>
      </c>
      <c r="D2" t="s" s="31">
        <v>54</v>
      </c>
      <c r="E2" t="s" s="31">
        <v>99</v>
      </c>
      <c r="F2" t="s" s="31">
        <v>130</v>
      </c>
      <c r="G2" t="s" s="31">
        <v>131</v>
      </c>
    </row>
    <row r="3" ht="44.25" customHeight="1">
      <c r="A3" t="s" s="62">
        <v>132</v>
      </c>
      <c r="B3" s="14"/>
      <c r="C3" t="s" s="15">
        <v>101</v>
      </c>
      <c r="D3" s="14"/>
      <c r="E3" s="14"/>
      <c r="F3" s="14"/>
      <c r="G3" t="s" s="15">
        <v>104</v>
      </c>
    </row>
    <row r="4" ht="32.05" customHeight="1">
      <c r="A4" t="s" s="63">
        <v>133</v>
      </c>
      <c r="B4" t="s" s="20">
        <v>101</v>
      </c>
      <c r="C4" s="19"/>
      <c r="D4" s="19"/>
      <c r="E4" s="19"/>
      <c r="F4" s="19"/>
      <c r="G4" t="s" s="20">
        <v>104</v>
      </c>
    </row>
    <row r="5" ht="32.05" customHeight="1">
      <c r="A5" t="s" s="64">
        <v>134</v>
      </c>
      <c r="B5" s="19"/>
      <c r="C5" s="19"/>
      <c r="D5" s="19"/>
      <c r="E5" t="s" s="20">
        <v>101</v>
      </c>
      <c r="F5" s="19"/>
      <c r="G5" t="s" s="20">
        <v>104</v>
      </c>
    </row>
    <row r="6" ht="20.05" customHeight="1">
      <c r="A6" t="s" s="64">
        <v>135</v>
      </c>
      <c r="B6" s="19"/>
      <c r="C6" s="19"/>
      <c r="D6" t="s" s="20">
        <v>101</v>
      </c>
      <c r="E6" s="19"/>
      <c r="F6" s="19"/>
      <c r="G6" t="s" s="20">
        <v>104</v>
      </c>
    </row>
    <row r="7" ht="20.05" customHeight="1">
      <c r="A7" t="s" s="64">
        <v>136</v>
      </c>
      <c r="B7" s="19"/>
      <c r="C7" s="19"/>
      <c r="D7" t="s" s="20">
        <v>101</v>
      </c>
      <c r="E7" s="19"/>
      <c r="F7" s="19"/>
      <c r="G7" t="s" s="20">
        <v>104</v>
      </c>
    </row>
    <row r="8" ht="68.05" customHeight="1">
      <c r="A8" t="s" s="64">
        <v>137</v>
      </c>
      <c r="B8" t="s" s="20">
        <v>101</v>
      </c>
      <c r="C8" t="s" s="20">
        <v>101</v>
      </c>
      <c r="D8" s="19"/>
      <c r="E8" s="19"/>
      <c r="F8" s="19"/>
      <c r="G8" t="s" s="20">
        <v>138</v>
      </c>
    </row>
    <row r="9" ht="20.05" customHeight="1">
      <c r="A9" t="s" s="64">
        <v>139</v>
      </c>
      <c r="B9" s="19"/>
      <c r="C9" t="s" s="20">
        <v>101</v>
      </c>
      <c r="D9" s="19"/>
      <c r="E9" s="19"/>
      <c r="F9" t="s" s="20">
        <v>101</v>
      </c>
      <c r="G9" t="s" s="20">
        <v>104</v>
      </c>
    </row>
    <row r="10" ht="20.05" customHeight="1">
      <c r="A10" t="s" s="64">
        <v>140</v>
      </c>
      <c r="B10" s="19"/>
      <c r="C10" s="19"/>
      <c r="D10" s="19"/>
      <c r="E10" t="s" s="20">
        <v>101</v>
      </c>
      <c r="F10" s="19"/>
      <c r="G10" t="s" s="20">
        <v>138</v>
      </c>
    </row>
    <row r="11" ht="32.05" customHeight="1">
      <c r="A11" t="s" s="64">
        <v>141</v>
      </c>
      <c r="B11" s="19"/>
      <c r="C11" t="s" s="20">
        <v>101</v>
      </c>
      <c r="D11" t="s" s="20">
        <v>101</v>
      </c>
      <c r="E11" s="19"/>
      <c r="F11" s="19"/>
      <c r="G11" t="s" s="20">
        <v>104</v>
      </c>
    </row>
    <row r="12" ht="20.05" customHeight="1">
      <c r="A12" t="s" s="20">
        <v>142</v>
      </c>
      <c r="B12" t="s" s="65">
        <v>101</v>
      </c>
      <c r="C12" s="60"/>
      <c r="D12" s="60"/>
      <c r="E12" s="60"/>
      <c r="F12" s="60"/>
      <c r="G12" t="s" s="20">
        <v>109</v>
      </c>
    </row>
    <row r="13" ht="32.05" customHeight="1">
      <c r="A13" t="s" s="20">
        <v>143</v>
      </c>
      <c r="B13" t="s" s="65">
        <v>101</v>
      </c>
      <c r="C13" s="60"/>
      <c r="D13" s="60"/>
      <c r="E13" s="60"/>
      <c r="F13" s="60"/>
      <c r="G13" t="s" s="20">
        <v>109</v>
      </c>
    </row>
    <row r="14" ht="20.05" customHeight="1">
      <c r="A14" t="s" s="20">
        <v>144</v>
      </c>
      <c r="B14" t="s" s="65">
        <v>101</v>
      </c>
      <c r="C14" s="60"/>
      <c r="D14" s="60"/>
      <c r="E14" s="60"/>
      <c r="F14" s="60"/>
      <c r="G14" t="s" s="20">
        <v>109</v>
      </c>
    </row>
    <row r="15" ht="20.05" customHeight="1">
      <c r="A15" t="s" s="20">
        <v>126</v>
      </c>
      <c r="B15" s="59">
        <v>5</v>
      </c>
      <c r="C15" s="59">
        <v>4</v>
      </c>
      <c r="D15" s="59">
        <v>3</v>
      </c>
      <c r="E15" s="59">
        <v>2</v>
      </c>
      <c r="F15" s="59">
        <v>1</v>
      </c>
      <c r="G15" s="19"/>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D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0.0859" style="66" customWidth="1"/>
    <col min="2" max="2" width="32.4219" style="66" customWidth="1"/>
    <col min="3" max="4" width="43.6328" style="66" customWidth="1"/>
    <col min="5" max="256" width="16.3516" style="66" customWidth="1"/>
  </cols>
  <sheetData>
    <row r="1" ht="27.65" customHeight="1">
      <c r="A1" t="s" s="7">
        <v>42</v>
      </c>
      <c r="B1" s="7"/>
      <c r="C1" s="7"/>
      <c r="D1" s="7"/>
    </row>
    <row r="2" ht="20.25" customHeight="1">
      <c r="A2" s="10"/>
      <c r="B2" t="s" s="31">
        <v>146</v>
      </c>
      <c r="C2" t="s" s="31">
        <v>147</v>
      </c>
      <c r="D2" t="s" s="31">
        <v>148</v>
      </c>
    </row>
    <row r="3" ht="80.3" customHeight="1">
      <c r="A3" t="s" s="12">
        <v>24</v>
      </c>
      <c r="B3" t="s" s="50">
        <v>149</v>
      </c>
      <c r="C3" t="s" s="15">
        <v>150</v>
      </c>
      <c r="D3" s="14"/>
    </row>
    <row r="4" ht="56.05" customHeight="1">
      <c r="A4" t="s" s="17">
        <v>27</v>
      </c>
      <c r="B4" t="s" s="18">
        <v>151</v>
      </c>
      <c r="C4" t="s" s="20">
        <v>152</v>
      </c>
      <c r="D4" t="s" s="20">
        <v>153</v>
      </c>
    </row>
    <row r="5" ht="104.05" customHeight="1">
      <c r="A5" t="s" s="17">
        <v>29</v>
      </c>
      <c r="B5" t="s" s="18">
        <v>154</v>
      </c>
      <c r="C5" t="s" s="20">
        <v>155</v>
      </c>
      <c r="D5" s="19"/>
    </row>
    <row r="6" ht="68.05" customHeight="1">
      <c r="A6" t="s" s="17">
        <v>36</v>
      </c>
      <c r="B6" t="s" s="18">
        <v>156</v>
      </c>
      <c r="C6" t="s" s="20">
        <v>157</v>
      </c>
      <c r="D6" s="19"/>
    </row>
    <row r="7" ht="80.15" customHeight="1">
      <c r="A7" t="s" s="17">
        <v>37</v>
      </c>
      <c r="B7" t="s" s="18">
        <v>158</v>
      </c>
      <c r="C7" t="s" s="20">
        <v>159</v>
      </c>
      <c r="D7" s="19"/>
    </row>
    <row r="8" ht="56.05" customHeight="1">
      <c r="A8" t="s" s="17">
        <v>160</v>
      </c>
      <c r="B8" t="s" s="18">
        <v>161</v>
      </c>
      <c r="C8" t="s" s="20">
        <v>162</v>
      </c>
      <c r="D8" s="19"/>
    </row>
    <row r="9" ht="116.05" customHeight="1">
      <c r="A9" t="s" s="17">
        <v>40</v>
      </c>
      <c r="B9" t="s" s="18">
        <v>163</v>
      </c>
      <c r="C9" t="s" s="20">
        <v>164</v>
      </c>
      <c r="D9" s="19"/>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F9"/>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6" width="16.3516" style="67" customWidth="1"/>
    <col min="7" max="256" width="16.3516" style="67" customWidth="1"/>
  </cols>
  <sheetData>
    <row r="1" ht="27.65" customHeight="1">
      <c r="A1" t="s" s="7">
        <v>166</v>
      </c>
      <c r="B1" s="7"/>
      <c r="C1" s="7"/>
      <c r="D1" s="7"/>
      <c r="E1" s="7"/>
      <c r="F1" s="7"/>
    </row>
    <row r="2" ht="20.25" customHeight="1">
      <c r="A2" t="s" s="31">
        <v>168</v>
      </c>
      <c r="B2" t="s" s="31">
        <v>169</v>
      </c>
      <c r="C2" t="s" s="31">
        <v>170</v>
      </c>
      <c r="D2" t="s" s="31">
        <v>171</v>
      </c>
      <c r="E2" t="s" s="31">
        <v>172</v>
      </c>
      <c r="F2" t="s" s="31">
        <v>173</v>
      </c>
    </row>
    <row r="3" ht="20.25" customHeight="1">
      <c r="A3" s="68">
        <v>3</v>
      </c>
      <c r="B3" s="32">
        <v>0</v>
      </c>
      <c r="C3" s="33">
        <v>0</v>
      </c>
      <c r="D3" s="34">
        <f>$B3</f>
        <v>0</v>
      </c>
      <c r="E3" s="34">
        <f>4-$B3</f>
        <v>4</v>
      </c>
      <c r="F3" s="34">
        <f>D3+E3</f>
        <v>4</v>
      </c>
    </row>
    <row r="4" ht="20.05" customHeight="1">
      <c r="A4" s="69">
        <v>3</v>
      </c>
      <c r="B4" s="35">
        <v>1</v>
      </c>
      <c r="C4" s="36">
        <f>1/(2^($B4-1))</f>
        <v>1</v>
      </c>
      <c r="D4" s="37">
        <f>SUM($C$3:C4)</f>
        <v>1</v>
      </c>
      <c r="E4" s="37">
        <f>4-$B4</f>
        <v>3</v>
      </c>
      <c r="F4" s="37">
        <f>D4+E4</f>
        <v>4</v>
      </c>
    </row>
    <row r="5" ht="20.05" customHeight="1">
      <c r="A5" s="69">
        <v>3</v>
      </c>
      <c r="B5" s="35">
        <v>2</v>
      </c>
      <c r="C5" s="36">
        <f>1/(2^($B5-1))</f>
        <v>0.5</v>
      </c>
      <c r="D5" s="37">
        <f>SUM($C$3:C5)</f>
        <v>1.5</v>
      </c>
      <c r="E5" s="37">
        <f>4-$B5</f>
        <v>2</v>
      </c>
      <c r="F5" s="37">
        <f>D5+E5</f>
        <v>3.5</v>
      </c>
    </row>
    <row r="6" ht="20.05" customHeight="1">
      <c r="A6" s="69">
        <v>3</v>
      </c>
      <c r="B6" s="35">
        <v>3</v>
      </c>
      <c r="C6" s="36">
        <f>1/(2^($B6-1))</f>
        <v>0.25</v>
      </c>
      <c r="D6" s="37">
        <f>SUM($C$3:C6)</f>
        <v>1.75</v>
      </c>
      <c r="E6" s="37">
        <f>4-$B6</f>
        <v>1</v>
      </c>
      <c r="F6" s="37">
        <f>D6+E6</f>
        <v>2.75</v>
      </c>
    </row>
    <row r="7" ht="20.05" customHeight="1">
      <c r="A7" s="69">
        <v>3</v>
      </c>
      <c r="B7" s="35">
        <v>4</v>
      </c>
      <c r="C7" s="36">
        <f>1/(2^($B7-1))</f>
        <v>0.125</v>
      </c>
      <c r="D7" s="37">
        <f>SUM($C$3:C7)</f>
        <v>1.875</v>
      </c>
      <c r="E7" s="37">
        <f>4-$B7</f>
        <v>0</v>
      </c>
      <c r="F7" s="37">
        <f>D7+E7</f>
        <v>1.875</v>
      </c>
    </row>
    <row r="8" ht="20.05" customHeight="1">
      <c r="A8" s="69">
        <v>3</v>
      </c>
      <c r="B8" s="35">
        <v>5</v>
      </c>
      <c r="C8" s="36">
        <f>1/(2^($B8-1))</f>
        <v>0.0625</v>
      </c>
      <c r="D8" s="37">
        <f>SUM($C$3:C8)</f>
        <v>1.9375</v>
      </c>
      <c r="E8" s="37">
        <f>4-$B8</f>
        <v>-1</v>
      </c>
      <c r="F8" s="37">
        <f>D8+E8</f>
        <v>0.9375</v>
      </c>
    </row>
    <row r="9" ht="20.05" customHeight="1">
      <c r="A9" s="69">
        <v>3</v>
      </c>
      <c r="B9" s="35">
        <v>6</v>
      </c>
      <c r="C9" s="36">
        <f>1/(2^($B9-1))</f>
        <v>0.03125</v>
      </c>
      <c r="D9" s="37">
        <f>SUM($C$3:C9)</f>
        <v>1.96875</v>
      </c>
      <c r="E9" s="37">
        <f>4-$B9</f>
        <v>-2</v>
      </c>
      <c r="F9" s="37">
        <f>D9+E9</f>
        <v>-0.03125</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G8"/>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7" width="16.3516" style="70" customWidth="1"/>
    <col min="8" max="256" width="16.3516" style="70" customWidth="1"/>
  </cols>
  <sheetData>
    <row r="1" ht="27.65" customHeight="1">
      <c r="A1" t="s" s="7">
        <v>166</v>
      </c>
      <c r="B1" s="7"/>
      <c r="C1" s="7"/>
      <c r="D1" s="7"/>
      <c r="E1" s="7"/>
      <c r="F1" s="7"/>
      <c r="G1" s="7"/>
    </row>
    <row r="2" ht="20.25" customHeight="1">
      <c r="A2" t="s" s="31">
        <v>175</v>
      </c>
      <c r="B2" t="s" s="31">
        <v>176</v>
      </c>
      <c r="C2" t="s" s="31">
        <v>170</v>
      </c>
      <c r="D2" t="s" s="31">
        <v>171</v>
      </c>
      <c r="E2" t="s" s="31">
        <v>177</v>
      </c>
      <c r="F2" t="s" s="31">
        <v>172</v>
      </c>
      <c r="G2" t="s" s="31">
        <v>173</v>
      </c>
    </row>
    <row r="3" ht="20.25" customHeight="1">
      <c r="A3" s="68">
        <v>0</v>
      </c>
      <c r="B3" s="32">
        <f>5-A3</f>
        <v>5</v>
      </c>
      <c r="C3" s="33">
        <v>0</v>
      </c>
      <c r="D3" s="34">
        <f>SUM($C$3:C3)</f>
        <v>0</v>
      </c>
      <c r="E3" s="34">
        <f>1/(2^($B3-1))</f>
        <v>0.0625</v>
      </c>
      <c r="F3" s="34">
        <f>SUM(E3:$E$8)</f>
        <v>1.9375</v>
      </c>
      <c r="G3" s="34">
        <f>D3+F3</f>
        <v>1.9375</v>
      </c>
    </row>
    <row r="4" ht="20.05" customHeight="1">
      <c r="A4" s="69">
        <v>1</v>
      </c>
      <c r="B4" s="35">
        <f>5-A4</f>
        <v>4</v>
      </c>
      <c r="C4" s="36">
        <f>1/(2^($A4-1))</f>
        <v>1</v>
      </c>
      <c r="D4" s="37">
        <f>SUM($C$3:C4)</f>
        <v>1</v>
      </c>
      <c r="E4" s="37">
        <f>1/(2^($B4-1))</f>
        <v>0.125</v>
      </c>
      <c r="F4" s="37">
        <f>SUM(E4:$E$8)</f>
        <v>1.875</v>
      </c>
      <c r="G4" s="37">
        <f>D4+F4</f>
        <v>2.875</v>
      </c>
    </row>
    <row r="5" ht="20.05" customHeight="1">
      <c r="A5" s="69">
        <v>2</v>
      </c>
      <c r="B5" s="35">
        <f>5-A5</f>
        <v>3</v>
      </c>
      <c r="C5" s="36">
        <f>1/(2^($A5-1))</f>
        <v>0.5</v>
      </c>
      <c r="D5" s="37">
        <f>SUM($C$3:C5)</f>
        <v>1.5</v>
      </c>
      <c r="E5" s="37">
        <f>1/(2^($B5-1))</f>
        <v>0.25</v>
      </c>
      <c r="F5" s="37">
        <f>SUM(E5:$E$8)</f>
        <v>1.75</v>
      </c>
      <c r="G5" s="37">
        <f>D5+F5</f>
        <v>3.25</v>
      </c>
    </row>
    <row r="6" ht="20.05" customHeight="1">
      <c r="A6" s="69">
        <v>3</v>
      </c>
      <c r="B6" s="35">
        <f>5-A6</f>
        <v>2</v>
      </c>
      <c r="C6" s="36">
        <f>1/(2^($A6-1))</f>
        <v>0.25</v>
      </c>
      <c r="D6" s="37">
        <f>SUM($C$3:C6)</f>
        <v>1.75</v>
      </c>
      <c r="E6" s="37">
        <f>1/(2^($B6-1))</f>
        <v>0.5</v>
      </c>
      <c r="F6" s="37">
        <f>SUM(E6:$E$8)</f>
        <v>1.5</v>
      </c>
      <c r="G6" s="37">
        <f>D6+F6</f>
        <v>3.25</v>
      </c>
    </row>
    <row r="7" ht="20.05" customHeight="1">
      <c r="A7" s="69">
        <v>4</v>
      </c>
      <c r="B7" s="35">
        <f>5-A7</f>
        <v>1</v>
      </c>
      <c r="C7" s="36">
        <f>1/(2^($A7-1))</f>
        <v>0.125</v>
      </c>
      <c r="D7" s="37">
        <f>SUM($C$3:C7)</f>
        <v>1.875</v>
      </c>
      <c r="E7" s="37">
        <f>1/(2^($B7-1))</f>
        <v>1</v>
      </c>
      <c r="F7" s="37">
        <f>SUM(E7:$E$8)</f>
        <v>1</v>
      </c>
      <c r="G7" s="37">
        <f>D7+F7</f>
        <v>2.875</v>
      </c>
    </row>
    <row r="8" ht="20.05" customHeight="1">
      <c r="A8" s="69">
        <v>5</v>
      </c>
      <c r="B8" s="35">
        <f>5-A8</f>
        <v>0</v>
      </c>
      <c r="C8" s="36">
        <f>1/(2^($A8-1))</f>
        <v>0.0625</v>
      </c>
      <c r="D8" s="37">
        <f>SUM($C$3:C8)</f>
        <v>1.9375</v>
      </c>
      <c r="E8" s="37">
        <v>0</v>
      </c>
      <c r="F8" s="37">
        <f>SUM(E8:$E$8)</f>
        <v>0</v>
      </c>
      <c r="G8" s="37">
        <f>D8+F8</f>
        <v>1.9375</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A2:C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71" customWidth="1"/>
    <col min="4" max="256" width="16.3516" style="71" customWidth="1"/>
  </cols>
  <sheetData>
    <row r="1" ht="27.65" customHeight="1">
      <c r="A1" t="s" s="7">
        <v>42</v>
      </c>
      <c r="B1" s="7"/>
      <c r="C1" s="7"/>
    </row>
    <row r="2" ht="20.25" customHeight="1">
      <c r="A2" t="s" s="31">
        <v>66</v>
      </c>
      <c r="B2" t="s" s="31">
        <v>67</v>
      </c>
      <c r="C2" t="s" s="31">
        <v>69</v>
      </c>
    </row>
    <row r="3" ht="20.25" customHeight="1">
      <c r="A3" s="32">
        <v>1</v>
      </c>
      <c r="B3" s="42">
        <f>B4*(1-'Discount Factor'!$B$5)</f>
        <v>32</v>
      </c>
      <c r="C3" s="43">
        <f>C4*(1-'Discount Factor'!$B$5)</f>
        <v>12.8</v>
      </c>
    </row>
    <row r="4" ht="20.05" customHeight="1">
      <c r="A4" s="35">
        <v>2</v>
      </c>
      <c r="B4" s="44">
        <v>80</v>
      </c>
      <c r="C4" s="45">
        <f>C5*(1-'Discount Factor'!$B$5)</f>
        <v>32</v>
      </c>
    </row>
    <row r="5" ht="20.05" customHeight="1">
      <c r="A5" s="35">
        <v>3</v>
      </c>
      <c r="B5" s="44"/>
      <c r="C5" s="45">
        <f>C6*(1-'Discount Factor'!$B$5)</f>
        <v>80</v>
      </c>
    </row>
    <row r="6" ht="20.05" customHeight="1">
      <c r="A6" s="35">
        <v>4</v>
      </c>
      <c r="B6" s="44"/>
      <c r="C6" s="45">
        <f>C7*(1-'Discount Factor'!$B$5)</f>
        <v>200</v>
      </c>
    </row>
    <row r="7" ht="20.05" customHeight="1">
      <c r="A7" s="35">
        <v>5</v>
      </c>
      <c r="B7" s="22"/>
      <c r="C7" s="45">
        <v>500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72" customWidth="1"/>
    <col min="6" max="256" width="16.3516" style="72" customWidth="1"/>
  </cols>
  <sheetData>
    <row r="1" ht="27.65" customHeight="1">
      <c r="A1" t="s" s="7">
        <v>42</v>
      </c>
      <c r="B1" s="7"/>
      <c r="C1" s="7"/>
      <c r="D1" s="7"/>
      <c r="E1" s="7"/>
    </row>
    <row r="2" ht="20.25" customHeight="1">
      <c r="A2" s="10"/>
      <c r="B2" s="10"/>
      <c r="C2" s="10"/>
      <c r="D2" s="10"/>
      <c r="E2" s="10"/>
    </row>
    <row r="3" ht="20.25" customHeight="1">
      <c r="A3" t="s" s="12">
        <v>179</v>
      </c>
      <c r="B3" s="73">
        <f>6%</f>
        <v>0.06</v>
      </c>
      <c r="C3" s="14"/>
      <c r="D3" s="14"/>
      <c r="E3" s="14"/>
    </row>
    <row r="4" ht="20.05" customHeight="1">
      <c r="A4" s="74"/>
      <c r="B4" s="75">
        <v>0.03</v>
      </c>
      <c r="C4" s="19"/>
      <c r="D4" s="19"/>
      <c r="E4" s="19"/>
    </row>
    <row r="5" ht="20.05" customHeight="1">
      <c r="A5" s="74"/>
      <c r="B5" s="76">
        <v>0.6</v>
      </c>
      <c r="C5" s="19"/>
      <c r="D5" s="19"/>
      <c r="E5" s="19"/>
    </row>
    <row r="6" ht="20.05" customHeight="1">
      <c r="A6" s="74"/>
      <c r="B6" s="22"/>
      <c r="C6" s="19"/>
      <c r="D6" s="19"/>
      <c r="E6" s="19"/>
    </row>
    <row r="7" ht="20.05" customHeight="1">
      <c r="A7" s="74"/>
      <c r="B7" s="22"/>
      <c r="C7" s="19"/>
      <c r="D7" s="19"/>
      <c r="E7" s="19"/>
    </row>
    <row r="8" ht="20.05" customHeight="1">
      <c r="A8" s="74"/>
      <c r="B8" s="22"/>
      <c r="C8" s="19"/>
      <c r="D8" s="19"/>
      <c r="E8" s="19"/>
    </row>
    <row r="9" ht="20.05" customHeight="1">
      <c r="A9" s="74"/>
      <c r="B9" s="22"/>
      <c r="C9" s="19"/>
      <c r="D9" s="19"/>
      <c r="E9" s="19"/>
    </row>
    <row r="10" ht="20.05" customHeight="1">
      <c r="A10" s="74"/>
      <c r="B10" s="22"/>
      <c r="C10" s="19"/>
      <c r="D10" s="19"/>
      <c r="E10" s="19"/>
    </row>
    <row r="11" ht="20.05" customHeight="1">
      <c r="A11" s="74"/>
      <c r="B11" s="22"/>
      <c r="C11" s="19"/>
      <c r="D11" s="19"/>
      <c r="E11"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H1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77" customWidth="1"/>
    <col min="9" max="256" width="16.3516" style="77" customWidth="1"/>
  </cols>
  <sheetData>
    <row r="1" ht="27.65" customHeight="1">
      <c r="A1" t="s" s="7">
        <v>42</v>
      </c>
      <c r="B1" s="7"/>
      <c r="C1" s="7"/>
      <c r="D1" s="7"/>
      <c r="E1" s="7"/>
      <c r="F1" s="7"/>
      <c r="G1" s="7"/>
      <c r="H1" s="7"/>
    </row>
    <row r="2" ht="20.25" customHeight="1">
      <c r="A2" s="10"/>
      <c r="B2" s="10"/>
      <c r="C2" s="10"/>
      <c r="D2" s="10"/>
      <c r="E2" s="10"/>
      <c r="F2" s="10"/>
      <c r="G2" s="10"/>
      <c r="H2" s="10"/>
    </row>
    <row r="3" ht="21.55" customHeight="1">
      <c r="A3" s="78"/>
      <c r="B3" s="13"/>
      <c r="C3" s="79"/>
      <c r="D3" s="79"/>
      <c r="E3" s="79"/>
      <c r="F3" s="14"/>
      <c r="G3" s="14"/>
      <c r="H3" s="14"/>
    </row>
    <row r="4" ht="21.35" customHeight="1">
      <c r="A4" s="74"/>
      <c r="B4" s="80"/>
      <c r="C4" s="81"/>
      <c r="D4" s="82"/>
      <c r="E4" t="s" s="83">
        <v>181</v>
      </c>
      <c r="F4" s="84"/>
      <c r="G4" s="19"/>
      <c r="H4" s="19"/>
    </row>
    <row r="5" ht="20.05" customHeight="1">
      <c r="A5" s="74"/>
      <c r="B5" s="80"/>
      <c r="C5" s="84"/>
      <c r="D5" s="19"/>
      <c r="E5" s="85"/>
      <c r="F5" s="84"/>
      <c r="G5" s="19"/>
      <c r="H5" s="19"/>
    </row>
    <row r="6" ht="21.35" customHeight="1">
      <c r="A6" s="74"/>
      <c r="B6" s="86"/>
      <c r="C6" s="87"/>
      <c r="D6" s="88"/>
      <c r="E6" s="85"/>
      <c r="F6" s="84"/>
      <c r="G6" s="19"/>
      <c r="H6" s="19"/>
    </row>
    <row r="7" ht="21.35" customHeight="1">
      <c r="A7" s="89"/>
      <c r="B7" t="s" s="90">
        <v>182</v>
      </c>
      <c r="C7" s="81"/>
      <c r="D7" s="91"/>
      <c r="E7" s="92"/>
      <c r="F7" s="84"/>
      <c r="G7" s="19"/>
      <c r="H7" s="19"/>
    </row>
    <row r="8" ht="21.35" customHeight="1">
      <c r="A8" s="89"/>
      <c r="B8" t="s" s="93">
        <v>183</v>
      </c>
      <c r="C8" s="84"/>
      <c r="D8" s="94"/>
      <c r="E8" s="95"/>
      <c r="F8" s="87"/>
      <c r="G8" s="19"/>
      <c r="H8" s="19"/>
    </row>
    <row r="9" ht="21.35" customHeight="1">
      <c r="A9" s="89"/>
      <c r="B9" t="s" s="93">
        <v>96</v>
      </c>
      <c r="C9" s="92"/>
      <c r="D9" t="s" s="96">
        <v>99</v>
      </c>
      <c r="E9" t="s" s="96">
        <v>54</v>
      </c>
      <c r="F9" s="97"/>
      <c r="G9" s="84"/>
      <c r="H9" s="19"/>
    </row>
    <row r="10" ht="21.35" customHeight="1">
      <c r="A10" s="89"/>
      <c r="B10" t="s" s="98">
        <v>184</v>
      </c>
      <c r="C10" s="95"/>
      <c r="D10" s="95"/>
      <c r="E10" t="s" s="99">
        <v>185</v>
      </c>
      <c r="F10" s="92"/>
      <c r="G10" s="84"/>
      <c r="H10" s="19"/>
    </row>
    <row r="11" ht="21.35" customHeight="1">
      <c r="A11" s="89"/>
      <c r="B11" t="s" s="100">
        <v>186</v>
      </c>
      <c r="C11" s="101"/>
      <c r="D11" t="s" s="96">
        <v>187</v>
      </c>
      <c r="E11" s="81"/>
      <c r="F11" t="s" s="102">
        <v>97</v>
      </c>
      <c r="G11" s="84"/>
      <c r="H11" s="19"/>
    </row>
    <row r="12" ht="33.35" customHeight="1">
      <c r="A12" s="89"/>
      <c r="B12" t="s" s="103">
        <v>188</v>
      </c>
      <c r="C12" s="104"/>
      <c r="D12" t="s" s="99">
        <v>130</v>
      </c>
      <c r="E12" s="84"/>
      <c r="F12" t="s" s="102">
        <v>30</v>
      </c>
      <c r="G12" s="84"/>
      <c r="H12" s="19"/>
    </row>
    <row r="13" ht="21.35" customHeight="1">
      <c r="A13" s="74"/>
      <c r="B13" s="105"/>
      <c r="C13" s="91"/>
      <c r="D13" s="81"/>
      <c r="E13" s="19"/>
      <c r="F13" s="85"/>
      <c r="G13" s="84"/>
      <c r="H13" s="19"/>
    </row>
    <row r="14" ht="21.35" customHeight="1">
      <c r="A14" s="74"/>
      <c r="B14" s="22"/>
      <c r="C14" s="85"/>
      <c r="D14" s="87"/>
      <c r="E14" s="106"/>
      <c r="F14" t="s" s="107">
        <v>189</v>
      </c>
      <c r="G14" s="84"/>
      <c r="H14" s="19"/>
    </row>
    <row r="15" ht="21.35" customHeight="1">
      <c r="A15" s="74"/>
      <c r="B15" s="22"/>
      <c r="C15" s="19"/>
      <c r="D15" s="108"/>
      <c r="E15" s="108"/>
      <c r="F15" s="108"/>
      <c r="G15" s="19"/>
      <c r="H15" s="19"/>
    </row>
    <row r="16" ht="20.05" customHeight="1">
      <c r="A16" s="74"/>
      <c r="B16" s="22"/>
      <c r="C16" s="19"/>
      <c r="D16" s="19"/>
      <c r="E16" s="19"/>
      <c r="F16" s="19"/>
      <c r="G16" s="19"/>
      <c r="H16" s="19"/>
    </row>
  </sheetData>
  <mergeCells count="2">
    <mergeCell ref="A1:H1"/>
    <mergeCell ref="D9:D1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B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0.7812" style="109" customWidth="1"/>
    <col min="2" max="2" width="36.2891" style="109" customWidth="1"/>
    <col min="3" max="256" width="16.3516" style="109" customWidth="1"/>
  </cols>
  <sheetData>
    <row r="1" ht="27.65" customHeight="1">
      <c r="A1" t="s" s="7">
        <v>42</v>
      </c>
      <c r="B1" s="7"/>
    </row>
    <row r="2" ht="20.25" customHeight="1">
      <c r="A2" t="s" s="31">
        <v>9</v>
      </c>
      <c r="B2" t="s" s="31">
        <v>190</v>
      </c>
    </row>
    <row r="3" ht="68.25" customHeight="1">
      <c r="A3" t="s" s="12">
        <v>191</v>
      </c>
      <c r="B3" t="s" s="50">
        <v>192</v>
      </c>
    </row>
    <row r="4" ht="56.05" customHeight="1">
      <c r="A4" t="s" s="17">
        <v>193</v>
      </c>
      <c r="B4" t="s" s="18">
        <v>194</v>
      </c>
    </row>
    <row r="5" ht="80.05" customHeight="1">
      <c r="A5" t="s" s="17">
        <v>195</v>
      </c>
      <c r="B5" t="s" s="18">
        <v>196</v>
      </c>
    </row>
    <row r="6" ht="68.05" customHeight="1">
      <c r="A6" t="s" s="17">
        <v>197</v>
      </c>
      <c r="B6" t="s" s="18">
        <v>198</v>
      </c>
    </row>
    <row r="7" ht="92.05" customHeight="1">
      <c r="A7" t="s" s="17">
        <v>24</v>
      </c>
      <c r="B7" t="s" s="18">
        <v>199</v>
      </c>
    </row>
    <row r="8" ht="32.05" customHeight="1">
      <c r="A8" t="s" s="17">
        <v>200</v>
      </c>
      <c r="B8" t="s" s="18">
        <v>201</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S16"/>
  <sheetViews>
    <sheetView workbookViewId="0" showGridLines="0" defaultGridColor="1">
      <pane topLeftCell="C5" xSplit="2" ySplit="4" activePane="bottomRight" state="frozen"/>
    </sheetView>
  </sheetViews>
  <sheetFormatPr defaultColWidth="16.3333" defaultRowHeight="19.9" customHeight="1" outlineLevelRow="0" outlineLevelCol="0"/>
  <cols>
    <col min="1" max="1" width="22.4844" style="6" customWidth="1"/>
    <col min="2" max="2" width="29.1797" style="6" customWidth="1"/>
    <col min="3" max="4" width="13.1875" style="6" customWidth="1"/>
    <col min="5" max="5" width="9.53906" style="6" customWidth="1"/>
    <col min="6" max="9" width="7.22656" style="6" customWidth="1"/>
    <col min="10" max="10" width="7.90625" style="6" customWidth="1"/>
    <col min="11" max="19" width="9.53906" style="6" customWidth="1"/>
    <col min="20" max="256" width="16.3516" style="6" customWidth="1"/>
  </cols>
  <sheetData>
    <row r="1" ht="27.65" customHeight="1">
      <c r="A1" t="s" s="7">
        <v>5</v>
      </c>
      <c r="B1" s="7"/>
      <c r="C1" s="7"/>
      <c r="D1" s="7"/>
      <c r="E1" s="7"/>
      <c r="F1" s="7"/>
      <c r="G1" s="7"/>
      <c r="H1" s="7"/>
      <c r="I1" s="7"/>
      <c r="J1" s="7"/>
      <c r="K1" s="7"/>
      <c r="L1" s="7"/>
      <c r="M1" s="7"/>
      <c r="N1" s="7"/>
      <c r="O1" s="7"/>
      <c r="P1" s="7"/>
      <c r="Q1" s="7"/>
      <c r="R1" s="7"/>
      <c r="S1" s="7"/>
    </row>
    <row r="2" ht="20.05" customHeight="1">
      <c r="A2" s="8"/>
      <c r="B2" t="s" s="9">
        <v>7</v>
      </c>
      <c r="C2" t="s" s="9">
        <v>8</v>
      </c>
      <c r="D2" s="8"/>
      <c r="E2" s="8"/>
      <c r="F2" s="8"/>
      <c r="G2" s="8"/>
      <c r="H2" s="8"/>
      <c r="I2" s="8"/>
      <c r="J2" s="8"/>
      <c r="K2" s="8"/>
      <c r="L2" s="8"/>
      <c r="M2" s="8"/>
      <c r="N2" s="8"/>
      <c r="O2" s="8"/>
      <c r="P2" s="8"/>
      <c r="Q2" s="8"/>
      <c r="R2" s="8"/>
      <c r="S2" s="8"/>
    </row>
    <row r="3" ht="44.05" customHeight="1">
      <c r="A3" s="8"/>
      <c r="B3" t="s" s="9">
        <v>9</v>
      </c>
      <c r="C3" t="s" s="9">
        <v>10</v>
      </c>
      <c r="D3" t="s" s="9">
        <v>11</v>
      </c>
      <c r="E3" t="s" s="9">
        <v>12</v>
      </c>
      <c r="F3" t="s" s="9">
        <v>13</v>
      </c>
      <c r="G3" s="8"/>
      <c r="H3" s="8"/>
      <c r="I3" s="8"/>
      <c r="J3" t="s" s="9">
        <v>14</v>
      </c>
      <c r="K3" t="s" s="9">
        <v>15</v>
      </c>
      <c r="L3" t="s" s="9">
        <v>16</v>
      </c>
      <c r="M3" t="s" s="9">
        <v>17</v>
      </c>
      <c r="N3" t="s" s="9">
        <v>18</v>
      </c>
      <c r="O3" t="s" s="9">
        <v>19</v>
      </c>
      <c r="P3" t="s" s="9">
        <v>20</v>
      </c>
      <c r="Q3" t="s" s="9">
        <v>21</v>
      </c>
      <c r="R3" t="s" s="9">
        <v>22</v>
      </c>
      <c r="S3" t="s" s="9">
        <v>23</v>
      </c>
    </row>
    <row r="4" ht="20.25" customHeight="1">
      <c r="A4" s="10"/>
      <c r="B4" s="10"/>
      <c r="C4" s="10"/>
      <c r="D4" s="10"/>
      <c r="E4" s="10"/>
      <c r="F4" s="10"/>
      <c r="G4" s="10"/>
      <c r="H4" s="10"/>
      <c r="I4" s="10"/>
      <c r="J4" s="10"/>
      <c r="K4" s="10"/>
      <c r="L4" s="10"/>
      <c r="M4" s="10"/>
      <c r="N4" s="10"/>
      <c r="O4" s="10"/>
      <c r="P4" s="10"/>
      <c r="Q4" s="10"/>
      <c r="R4" s="10"/>
      <c r="S4" s="10"/>
    </row>
    <row r="5" ht="80.3" customHeight="1">
      <c r="A5" s="11"/>
      <c r="B5" t="s" s="12">
        <v>24</v>
      </c>
      <c r="C5" s="13"/>
      <c r="D5" s="14"/>
      <c r="E5" s="14"/>
      <c r="F5" s="14"/>
      <c r="G5" s="14"/>
      <c r="H5" s="14"/>
      <c r="I5" t="s" s="15">
        <v>25</v>
      </c>
      <c r="J5" t="s" s="15">
        <v>26</v>
      </c>
      <c r="K5" s="14"/>
      <c r="L5" s="14"/>
      <c r="M5" t="s" s="15">
        <v>26</v>
      </c>
      <c r="N5" t="s" s="15">
        <v>26</v>
      </c>
      <c r="O5" s="14"/>
      <c r="P5" s="14"/>
      <c r="Q5" t="s" s="15">
        <v>26</v>
      </c>
      <c r="R5" s="14"/>
      <c r="S5" t="s" s="15">
        <v>26</v>
      </c>
    </row>
    <row r="6" ht="56.05" customHeight="1">
      <c r="A6" s="16"/>
      <c r="B6" t="s" s="17">
        <v>27</v>
      </c>
      <c r="C6" t="s" s="18">
        <v>26</v>
      </c>
      <c r="D6" s="19"/>
      <c r="E6" t="s" s="20">
        <v>26</v>
      </c>
      <c r="F6" s="19"/>
      <c r="G6" s="19"/>
      <c r="H6" s="19"/>
      <c r="I6" t="s" s="20">
        <v>28</v>
      </c>
      <c r="J6" s="19"/>
      <c r="K6" s="19"/>
      <c r="L6" s="19"/>
      <c r="M6" s="19"/>
      <c r="N6" s="19"/>
      <c r="O6" t="s" s="20">
        <v>26</v>
      </c>
      <c r="P6" s="19"/>
      <c r="Q6" t="s" s="20">
        <v>26</v>
      </c>
      <c r="R6" s="19"/>
      <c r="S6" t="s" s="20">
        <v>26</v>
      </c>
    </row>
    <row r="7" ht="104.05" customHeight="1">
      <c r="A7" s="16"/>
      <c r="B7" t="s" s="17">
        <v>29</v>
      </c>
      <c r="C7" t="s" s="18">
        <v>26</v>
      </c>
      <c r="D7" s="19"/>
      <c r="E7" t="s" s="20">
        <v>26</v>
      </c>
      <c r="F7" s="19"/>
      <c r="G7" s="19"/>
      <c r="H7" s="19"/>
      <c r="I7" s="19"/>
      <c r="J7" t="s" s="20">
        <v>26</v>
      </c>
      <c r="K7" t="s" s="20">
        <v>26</v>
      </c>
      <c r="L7" s="19"/>
      <c r="M7" s="19"/>
      <c r="N7" s="19"/>
      <c r="O7" s="19"/>
      <c r="P7" s="19"/>
      <c r="Q7" t="s" s="20">
        <v>26</v>
      </c>
      <c r="R7" s="19"/>
      <c r="S7" t="s" s="20">
        <v>26</v>
      </c>
    </row>
    <row r="8" ht="68.05" customHeight="1">
      <c r="A8" t="s" s="21">
        <v>30</v>
      </c>
      <c r="B8" t="s" s="17">
        <v>31</v>
      </c>
      <c r="C8" t="s" s="18">
        <v>26</v>
      </c>
      <c r="D8" s="19"/>
      <c r="E8" t="s" s="20">
        <v>26</v>
      </c>
      <c r="F8" s="19"/>
      <c r="G8" s="19"/>
      <c r="H8" s="19"/>
      <c r="I8" t="s" s="20">
        <v>25</v>
      </c>
      <c r="J8" s="19"/>
      <c r="K8" t="s" s="20">
        <v>26</v>
      </c>
      <c r="L8" s="19"/>
      <c r="M8" s="19"/>
      <c r="N8" s="19"/>
      <c r="O8" s="19"/>
      <c r="P8" s="19"/>
      <c r="Q8" s="19"/>
      <c r="R8" s="19"/>
      <c r="S8" t="s" s="20">
        <v>26</v>
      </c>
    </row>
    <row r="9" ht="20.05" customHeight="1">
      <c r="A9" s="16"/>
      <c r="B9" t="s" s="17">
        <v>32</v>
      </c>
      <c r="C9" s="22"/>
      <c r="D9" s="19"/>
      <c r="E9" s="19"/>
      <c r="F9" s="19"/>
      <c r="G9" s="19"/>
      <c r="H9" s="19"/>
      <c r="I9" s="19"/>
      <c r="J9" s="19"/>
      <c r="K9" s="19"/>
      <c r="L9" s="19"/>
      <c r="M9" s="19"/>
      <c r="N9" s="19"/>
      <c r="O9" s="19"/>
      <c r="P9" s="19"/>
      <c r="Q9" s="19"/>
      <c r="R9" s="19"/>
      <c r="S9" s="19"/>
    </row>
    <row r="10" ht="44.05" customHeight="1">
      <c r="A10" s="16"/>
      <c r="B10" t="s" s="17">
        <v>33</v>
      </c>
      <c r="C10" s="22"/>
      <c r="D10" t="s" s="20">
        <v>26</v>
      </c>
      <c r="E10" s="19"/>
      <c r="F10" s="19"/>
      <c r="G10" s="19"/>
      <c r="H10" s="19"/>
      <c r="I10" t="s" s="20">
        <v>26</v>
      </c>
      <c r="J10" s="19"/>
      <c r="K10" t="s" s="20">
        <v>26</v>
      </c>
      <c r="L10" s="19"/>
      <c r="M10" s="19"/>
      <c r="N10" s="19"/>
      <c r="O10" t="s" s="20">
        <v>26</v>
      </c>
      <c r="P10" t="s" s="20">
        <v>26</v>
      </c>
      <c r="Q10" s="19"/>
      <c r="R10" t="s" s="20">
        <v>26</v>
      </c>
      <c r="S10" s="19"/>
    </row>
    <row r="11" ht="80.05" customHeight="1">
      <c r="A11" s="16"/>
      <c r="B11" t="s" s="17">
        <v>34</v>
      </c>
      <c r="C11" s="22"/>
      <c r="D11" t="s" s="20">
        <v>26</v>
      </c>
      <c r="E11" s="19"/>
      <c r="F11" s="19"/>
      <c r="G11" s="19"/>
      <c r="H11" s="19"/>
      <c r="I11" t="s" s="20">
        <v>28</v>
      </c>
      <c r="J11" s="19"/>
      <c r="K11" s="19"/>
      <c r="L11" t="s" s="20">
        <v>26</v>
      </c>
      <c r="M11" t="s" s="20">
        <v>26</v>
      </c>
      <c r="N11" t="s" s="20">
        <v>26</v>
      </c>
      <c r="O11" t="s" s="20">
        <v>26</v>
      </c>
      <c r="P11" t="s" s="20">
        <v>26</v>
      </c>
      <c r="Q11" s="19"/>
      <c r="R11" t="s" s="20">
        <v>26</v>
      </c>
      <c r="S11" s="19"/>
    </row>
    <row r="12" ht="56.05" customHeight="1">
      <c r="A12" s="16"/>
      <c r="B12" t="s" s="17">
        <v>35</v>
      </c>
      <c r="C12" t="s" s="18">
        <v>26</v>
      </c>
      <c r="D12" s="19"/>
      <c r="E12" s="19"/>
      <c r="F12" s="19"/>
      <c r="G12" s="19"/>
      <c r="H12" s="19"/>
      <c r="I12" s="19"/>
      <c r="J12" t="s" s="20">
        <v>26</v>
      </c>
      <c r="K12" s="19"/>
      <c r="L12" t="s" s="20">
        <v>26</v>
      </c>
      <c r="M12" s="19"/>
      <c r="N12" t="s" s="20">
        <v>26</v>
      </c>
      <c r="O12" s="19"/>
      <c r="P12" t="s" s="20">
        <v>26</v>
      </c>
      <c r="Q12" s="19"/>
      <c r="R12" t="s" s="20">
        <v>26</v>
      </c>
      <c r="S12" s="19"/>
    </row>
    <row r="13" ht="68.05" customHeight="1">
      <c r="A13" s="16"/>
      <c r="B13" t="s" s="17">
        <v>36</v>
      </c>
      <c r="C13" s="22"/>
      <c r="D13" t="s" s="20">
        <v>26</v>
      </c>
      <c r="E13" t="s" s="20">
        <v>26</v>
      </c>
      <c r="F13" s="19"/>
      <c r="G13" s="19"/>
      <c r="H13" s="19"/>
      <c r="I13" t="s" s="20">
        <v>28</v>
      </c>
      <c r="J13" s="19"/>
      <c r="K13" s="19"/>
      <c r="L13" s="19"/>
      <c r="M13" t="s" s="20">
        <v>26</v>
      </c>
      <c r="N13" t="s" s="20">
        <v>26</v>
      </c>
      <c r="O13" s="19"/>
      <c r="P13" s="19"/>
      <c r="Q13" s="19"/>
      <c r="R13" t="s" s="20">
        <v>26</v>
      </c>
      <c r="S13" s="19"/>
    </row>
    <row r="14" ht="80.15" customHeight="1">
      <c r="A14" s="16"/>
      <c r="B14" t="s" s="17">
        <v>37</v>
      </c>
      <c r="C14" t="s" s="18">
        <v>26</v>
      </c>
      <c r="D14" s="19"/>
      <c r="E14" t="s" s="20">
        <v>38</v>
      </c>
      <c r="F14" s="19"/>
      <c r="G14" s="19"/>
      <c r="H14" s="19"/>
      <c r="I14" t="s" s="20">
        <v>28</v>
      </c>
      <c r="J14" t="s" s="20">
        <v>26</v>
      </c>
      <c r="K14" s="19"/>
      <c r="L14" t="s" s="20">
        <v>26</v>
      </c>
      <c r="M14" t="s" s="20">
        <v>26</v>
      </c>
      <c r="N14" t="s" s="20">
        <v>26</v>
      </c>
      <c r="O14" t="s" s="20">
        <v>26</v>
      </c>
      <c r="P14" s="19"/>
      <c r="Q14" s="19"/>
      <c r="R14" s="19"/>
      <c r="S14" s="19"/>
    </row>
    <row r="15" ht="68.1" customHeight="1">
      <c r="A15" s="16"/>
      <c r="B15" t="s" s="17">
        <v>39</v>
      </c>
      <c r="C15" t="s" s="18">
        <v>26</v>
      </c>
      <c r="D15" s="19"/>
      <c r="E15" t="s" s="20">
        <v>26</v>
      </c>
      <c r="F15" s="19"/>
      <c r="G15" s="19"/>
      <c r="H15" s="19"/>
      <c r="I15" s="19"/>
      <c r="J15" t="s" s="20">
        <v>26</v>
      </c>
      <c r="K15" s="19"/>
      <c r="L15" s="19"/>
      <c r="M15" s="19"/>
      <c r="N15" s="19"/>
      <c r="O15" s="19"/>
      <c r="P15" s="19"/>
      <c r="Q15" s="19"/>
      <c r="R15" s="19"/>
      <c r="S15" t="s" s="20">
        <v>26</v>
      </c>
    </row>
    <row r="16" ht="92.05" customHeight="1">
      <c r="A16" s="16"/>
      <c r="B16" t="s" s="17">
        <v>40</v>
      </c>
      <c r="C16" t="s" s="18">
        <v>26</v>
      </c>
      <c r="D16" t="s" s="20">
        <v>26</v>
      </c>
      <c r="E16" t="s" s="20">
        <v>26</v>
      </c>
      <c r="F16" s="19"/>
      <c r="G16" s="19"/>
      <c r="H16" s="19"/>
      <c r="I16" t="s" s="20">
        <v>25</v>
      </c>
      <c r="J16" t="s" s="20">
        <v>26</v>
      </c>
      <c r="K16" s="19"/>
      <c r="L16" s="19"/>
      <c r="M16" t="s" s="20">
        <v>26</v>
      </c>
      <c r="N16" t="s" s="20">
        <v>26</v>
      </c>
      <c r="O16" t="s" s="20">
        <v>26</v>
      </c>
      <c r="P16" s="19"/>
      <c r="Q16" t="s" s="20">
        <v>26</v>
      </c>
      <c r="R16" s="19"/>
      <c r="S16" t="s" s="20">
        <v>26</v>
      </c>
    </row>
  </sheetData>
  <mergeCells count="3">
    <mergeCell ref="A1:S1"/>
    <mergeCell ref="F3:I3"/>
    <mergeCell ref="C2:S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B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110" customWidth="1"/>
    <col min="3" max="256" width="16.3516" style="110" customWidth="1"/>
  </cols>
  <sheetData>
    <row r="1" ht="27.65" customHeight="1">
      <c r="A1" t="s" s="7">
        <v>42</v>
      </c>
      <c r="B1" s="7"/>
    </row>
    <row r="2" ht="20.25" customHeight="1">
      <c r="A2" t="s" s="31">
        <v>203</v>
      </c>
      <c r="B2" t="s" s="31">
        <v>204</v>
      </c>
    </row>
    <row r="3" ht="20.25" customHeight="1">
      <c r="A3" s="32">
        <v>3</v>
      </c>
      <c r="B3" s="111">
        <v>1840</v>
      </c>
    </row>
    <row r="4" ht="20.05" customHeight="1">
      <c r="A4" s="35">
        <v>4</v>
      </c>
      <c r="B4" s="112">
        <v>2723</v>
      </c>
    </row>
    <row r="5" ht="20.05" customHeight="1">
      <c r="A5" s="113">
        <v>5</v>
      </c>
      <c r="B5" s="112">
        <v>3279</v>
      </c>
    </row>
    <row r="6" ht="20.05" customHeight="1">
      <c r="A6" s="113">
        <v>6</v>
      </c>
      <c r="B6" s="112">
        <v>3793</v>
      </c>
    </row>
    <row r="7" ht="20.05" customHeight="1">
      <c r="A7" s="113">
        <v>7</v>
      </c>
      <c r="B7" s="112">
        <v>4024</v>
      </c>
    </row>
    <row r="8" ht="20.05" customHeight="1">
      <c r="A8" s="113">
        <v>8</v>
      </c>
      <c r="B8" s="112">
        <v>4240</v>
      </c>
    </row>
    <row r="9" ht="20.05" customHeight="1">
      <c r="A9" s="113">
        <v>9</v>
      </c>
      <c r="B9" s="112">
        <v>6005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J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0" width="16.3516" style="23" customWidth="1"/>
    <col min="11" max="256" width="16.3516" style="23" customWidth="1"/>
  </cols>
  <sheetData>
    <row r="1" ht="27.65" customHeight="1">
      <c r="A1" t="s" s="7">
        <v>42</v>
      </c>
      <c r="B1" s="7"/>
      <c r="C1" s="7"/>
      <c r="D1" s="7"/>
      <c r="E1" s="7"/>
      <c r="F1" s="7"/>
      <c r="G1" s="7"/>
      <c r="H1" s="7"/>
      <c r="I1" s="7"/>
      <c r="J1" s="7"/>
    </row>
    <row r="2" ht="29.1" customHeight="1">
      <c r="A2" s="24"/>
      <c r="B2" s="25">
        <v>2011</v>
      </c>
      <c r="C2" s="25">
        <v>2012</v>
      </c>
      <c r="D2" s="25">
        <v>2013</v>
      </c>
      <c r="E2" s="25">
        <v>2014</v>
      </c>
      <c r="F2" s="25">
        <v>2015</v>
      </c>
      <c r="G2" s="25">
        <v>2016</v>
      </c>
      <c r="H2" s="25">
        <v>2017</v>
      </c>
      <c r="I2" s="25">
        <v>2018</v>
      </c>
      <c r="J2" t="s" s="26">
        <v>43</v>
      </c>
    </row>
    <row r="3" ht="22.2" customHeight="1">
      <c r="A3" t="s" s="27">
        <v>44</v>
      </c>
      <c r="B3" s="28">
        <v>0.131</v>
      </c>
      <c r="C3" s="29">
        <v>0.158</v>
      </c>
      <c r="D3" s="29">
        <v>0.174</v>
      </c>
      <c r="E3" s="29">
        <v>0.21</v>
      </c>
      <c r="F3" s="29">
        <v>0.233</v>
      </c>
      <c r="G3" s="29">
        <v>0.256</v>
      </c>
      <c r="H3" s="29">
        <v>0.273</v>
      </c>
      <c r="I3" s="29">
        <v>0.292</v>
      </c>
      <c r="J3" s="29">
        <v>0.314</v>
      </c>
    </row>
    <row r="4" ht="22.2" customHeight="1">
      <c r="A4" t="s" s="27">
        <v>45</v>
      </c>
      <c r="B4" s="28">
        <v>0.014</v>
      </c>
      <c r="C4" s="29">
        <v>0.019</v>
      </c>
      <c r="D4" s="29">
        <v>0.023</v>
      </c>
      <c r="E4" s="29">
        <v>0.019</v>
      </c>
      <c r="F4" s="29">
        <v>0.02</v>
      </c>
      <c r="G4" s="29">
        <v>0.021</v>
      </c>
      <c r="H4" s="29">
        <v>0.022</v>
      </c>
      <c r="I4" s="29">
        <v>0.023</v>
      </c>
      <c r="J4" s="29">
        <v>0.02</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F1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30" customWidth="1"/>
    <col min="7" max="256" width="16.3516" style="30" customWidth="1"/>
  </cols>
  <sheetData>
    <row r="1" ht="27.65" customHeight="1">
      <c r="A1" t="s" s="7">
        <v>42</v>
      </c>
      <c r="B1" s="7"/>
      <c r="C1" s="7"/>
      <c r="D1" s="7"/>
      <c r="E1" s="7"/>
      <c r="F1" s="7"/>
    </row>
    <row r="2" ht="32.25" customHeight="1">
      <c r="A2" t="s" s="31">
        <v>47</v>
      </c>
      <c r="B2" t="s" s="31">
        <v>48</v>
      </c>
      <c r="C2" t="s" s="31">
        <v>49</v>
      </c>
      <c r="D2" t="s" s="31">
        <v>50</v>
      </c>
      <c r="E2" t="s" s="31">
        <v>51</v>
      </c>
      <c r="F2" s="10"/>
    </row>
    <row r="3" ht="20.25" customHeight="1">
      <c r="A3" s="32">
        <v>1</v>
      </c>
      <c r="B3" s="33">
        <v>0</v>
      </c>
      <c r="C3" s="34">
        <f>3/(2^((1+$A3/2)-1))</f>
        <v>2.121320343559642</v>
      </c>
      <c r="D3" s="34">
        <v>0</v>
      </c>
      <c r="E3" s="34">
        <f>B3-D3</f>
        <v>0</v>
      </c>
      <c r="F3" s="14"/>
    </row>
    <row r="4" ht="20.05" customHeight="1">
      <c r="A4" s="35">
        <v>2</v>
      </c>
      <c r="B4" s="36">
        <v>8</v>
      </c>
      <c r="C4" s="37">
        <f>3/(2^((1+$A4/2)-1))</f>
        <v>1.5</v>
      </c>
      <c r="D4" s="37">
        <f>C3+D3</f>
        <v>2.121320343559642</v>
      </c>
      <c r="E4" s="37">
        <f>B4-D4</f>
        <v>5.878679656440358</v>
      </c>
      <c r="F4" s="19"/>
    </row>
    <row r="5" ht="20.05" customHeight="1">
      <c r="A5" s="35">
        <v>3</v>
      </c>
      <c r="B5" s="36">
        <v>10</v>
      </c>
      <c r="C5" s="37">
        <f>3/(2^((1+$A5/2)-1))</f>
        <v>1.060660171779821</v>
      </c>
      <c r="D5" s="37">
        <f>C4+D4</f>
        <v>3.621320343559642</v>
      </c>
      <c r="E5" s="37">
        <f>B5-D5</f>
        <v>6.378679656440358</v>
      </c>
      <c r="F5" s="19"/>
    </row>
    <row r="6" ht="20.05" customHeight="1">
      <c r="A6" s="35">
        <v>4</v>
      </c>
      <c r="B6" s="36">
        <v>8</v>
      </c>
      <c r="C6" s="37">
        <f>3/(2^((1+$A6/2)-1))</f>
        <v>0.75</v>
      </c>
      <c r="D6" s="37">
        <f>C5+D5</f>
        <v>4.681980515339464</v>
      </c>
      <c r="E6" s="37">
        <f>B6-D6</f>
        <v>3.318019484660536</v>
      </c>
      <c r="F6" s="19"/>
    </row>
    <row r="7" ht="20.05" customHeight="1">
      <c r="A7" s="35">
        <v>5</v>
      </c>
      <c r="B7" s="36">
        <v>4</v>
      </c>
      <c r="C7" s="37">
        <f>3/(2^((1+$A7/2)-1))</f>
        <v>0.5303300858899106</v>
      </c>
      <c r="D7" s="37">
        <f>C6+D6</f>
        <v>5.431980515339464</v>
      </c>
      <c r="E7" s="37">
        <f>B7-D7</f>
        <v>-1.431980515339464</v>
      </c>
      <c r="F7" s="19"/>
    </row>
    <row r="8" ht="20.05" customHeight="1">
      <c r="A8" s="35">
        <v>6</v>
      </c>
      <c r="B8" s="36">
        <v>3</v>
      </c>
      <c r="C8" s="37">
        <f>3/(2^((1+$A8/2)-1))</f>
        <v>0.375</v>
      </c>
      <c r="D8" s="37">
        <f>C7+D7</f>
        <v>5.962310601229374</v>
      </c>
      <c r="E8" s="37">
        <f>B8-D8</f>
        <v>-2.962310601229374</v>
      </c>
      <c r="F8" s="19"/>
    </row>
    <row r="9" ht="20.05" customHeight="1">
      <c r="A9" s="35">
        <v>7</v>
      </c>
      <c r="B9" s="36">
        <v>4</v>
      </c>
      <c r="C9" s="37">
        <f>3/(2^((1+$A9/2)-1))</f>
        <v>0.2651650429449553</v>
      </c>
      <c r="D9" s="37">
        <f>C8+D8</f>
        <v>6.337310601229374</v>
      </c>
      <c r="E9" s="37">
        <f>B9-D9</f>
        <v>-2.337310601229374</v>
      </c>
      <c r="F9" s="19"/>
    </row>
    <row r="10" ht="20.05" customHeight="1">
      <c r="A10" s="35">
        <v>8</v>
      </c>
      <c r="B10" s="36">
        <v>5.7</v>
      </c>
      <c r="C10" s="37">
        <f>3/(2^((1+$A10/2)-1))</f>
        <v>0.1875</v>
      </c>
      <c r="D10" s="37">
        <f>C9+D9</f>
        <v>6.60247564417433</v>
      </c>
      <c r="E10" s="37">
        <f>B10-D10</f>
        <v>-0.9024756441743298</v>
      </c>
      <c r="F10" s="19"/>
    </row>
    <row r="11" ht="20.05" customHeight="1">
      <c r="A11" s="35">
        <v>9</v>
      </c>
      <c r="B11" s="36">
        <v>6</v>
      </c>
      <c r="C11" s="37">
        <f>3/(2^((1+$A11/2)-1))</f>
        <v>0.1325825214724776</v>
      </c>
      <c r="D11" s="37">
        <f>C10+D10</f>
        <v>6.78997564417433</v>
      </c>
      <c r="E11" s="37">
        <f>B11-D11</f>
        <v>-0.78997564417433</v>
      </c>
      <c r="F11" s="19"/>
    </row>
    <row r="12" ht="20.05" customHeight="1">
      <c r="A12" s="35">
        <v>10</v>
      </c>
      <c r="B12" s="36">
        <v>6</v>
      </c>
      <c r="C12" s="37">
        <f>3/(2^((1+$A12/2)-1))</f>
        <v>0.09375</v>
      </c>
      <c r="D12" s="37">
        <f>C11+D11</f>
        <v>6.922558165646808</v>
      </c>
      <c r="E12" s="37">
        <f>B12-D12</f>
        <v>-0.9225581656468078</v>
      </c>
      <c r="F12" s="19"/>
    </row>
    <row r="13" ht="20.05" customHeight="1">
      <c r="A13" s="35">
        <v>11</v>
      </c>
      <c r="B13" s="36">
        <v>6</v>
      </c>
      <c r="C13" s="37">
        <f>3/(2^((1+$A13/2)-1))</f>
        <v>0.06629126073623882</v>
      </c>
      <c r="D13" s="37">
        <f>C12+D12</f>
        <v>7.016308165646808</v>
      </c>
      <c r="E13" s="37">
        <f>B13-D13</f>
        <v>-1.016308165646808</v>
      </c>
      <c r="F13" s="19"/>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C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8" customWidth="1"/>
    <col min="4" max="256" width="16.3516" style="38" customWidth="1"/>
  </cols>
  <sheetData>
    <row r="1" ht="27.65" customHeight="1">
      <c r="A1" t="s" s="7">
        <v>42</v>
      </c>
      <c r="B1" s="7"/>
      <c r="C1" s="7"/>
    </row>
    <row r="2" ht="17" customHeight="1">
      <c r="A2" t="s" s="39">
        <v>53</v>
      </c>
      <c r="B2" t="s" s="39">
        <v>54</v>
      </c>
      <c r="C2" t="s" s="39">
        <v>55</v>
      </c>
    </row>
    <row r="3" ht="381" customHeight="1">
      <c r="A3" t="s" s="39">
        <v>56</v>
      </c>
      <c r="B3" t="s" s="40">
        <v>57</v>
      </c>
      <c r="C3" t="s" s="40">
        <v>58</v>
      </c>
    </row>
    <row r="4" ht="199" customHeight="1">
      <c r="A4" t="s" s="39">
        <v>59</v>
      </c>
      <c r="B4" t="s" s="40">
        <v>60</v>
      </c>
      <c r="C4" t="s" s="40">
        <v>61</v>
      </c>
    </row>
    <row r="5" ht="213" customHeight="1">
      <c r="A5" t="s" s="39">
        <v>62</v>
      </c>
      <c r="B5" t="s" s="40">
        <v>63</v>
      </c>
      <c r="C5" t="s" s="40">
        <v>64</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41" customWidth="1"/>
    <col min="5" max="256" width="16.3516" style="41" customWidth="1"/>
  </cols>
  <sheetData>
    <row r="1" ht="27.65" customHeight="1">
      <c r="A1" t="s" s="7">
        <v>42</v>
      </c>
      <c r="B1" s="7"/>
      <c r="C1" s="7"/>
      <c r="D1" s="7"/>
    </row>
    <row r="2" ht="20.25" customHeight="1">
      <c r="A2" t="s" s="31">
        <v>66</v>
      </c>
      <c r="B2" t="s" s="31">
        <v>67</v>
      </c>
      <c r="C2" t="s" s="31">
        <v>68</v>
      </c>
      <c r="D2" t="s" s="31">
        <v>69</v>
      </c>
    </row>
    <row r="3" ht="20.25" customHeight="1">
      <c r="A3" s="32">
        <v>1</v>
      </c>
      <c r="B3" s="42">
        <f>B4*(1-'Discount Factor'!$B$3)</f>
        <v>39.03744799999999</v>
      </c>
      <c r="C3" s="43">
        <f>C4*(1-'Discount Factor'!$B$3)</f>
        <v>45.39343159348479</v>
      </c>
      <c r="D3" s="43">
        <f>D4*(1-'Discount Factor'!$B$3)</f>
        <v>41.91358000608655</v>
      </c>
    </row>
    <row r="4" ht="20.05" customHeight="1">
      <c r="A4" s="35">
        <v>2</v>
      </c>
      <c r="B4" s="44">
        <f>B5*(1-'Discount Factor'!$B$3)</f>
        <v>41.5292</v>
      </c>
      <c r="C4" s="45">
        <f>C5*(1-'Discount Factor'!$B$3)</f>
        <v>48.29088467391999</v>
      </c>
      <c r="D4" s="45">
        <f>D5*(1-'Discount Factor'!$B$3)</f>
        <v>44.58891490009207</v>
      </c>
    </row>
    <row r="5" ht="20.05" customHeight="1">
      <c r="A5" s="35">
        <v>3</v>
      </c>
      <c r="B5" s="44">
        <f>B6*(1-'Discount Factor'!$B$3)</f>
        <v>44.18</v>
      </c>
      <c r="C5" s="45">
        <f>C6*(1-'Discount Factor'!$B$3)</f>
        <v>51.37328156799999</v>
      </c>
      <c r="D5" s="45">
        <f>D6*(1-'Discount Factor'!$B$3)</f>
        <v>47.43501585116178</v>
      </c>
    </row>
    <row r="6" ht="20.05" customHeight="1">
      <c r="A6" s="35">
        <v>4</v>
      </c>
      <c r="B6" s="44">
        <f>B7*(1-'Discount Factor'!$B$3)</f>
        <v>47</v>
      </c>
      <c r="C6" s="45">
        <f>C7*(1-'Discount Factor'!$B$3)</f>
        <v>54.65242719999999</v>
      </c>
      <c r="D6" s="45">
        <f>D7*(1-'Discount Factor'!$B$3)</f>
        <v>50.46278282038487</v>
      </c>
    </row>
    <row r="7" ht="20.05" customHeight="1">
      <c r="A7" s="35">
        <v>5</v>
      </c>
      <c r="B7" s="36">
        <v>50</v>
      </c>
      <c r="C7" s="45">
        <f>C8*(1-'Discount Factor'!$B$3)</f>
        <v>58.14088</v>
      </c>
      <c r="D7" s="45">
        <f>D8*(1-'Discount Factor'!$B$3)</f>
        <v>53.68381151104774</v>
      </c>
    </row>
    <row r="8" ht="20.05" customHeight="1">
      <c r="A8" s="35">
        <v>6</v>
      </c>
      <c r="B8" s="22"/>
      <c r="C8" s="45">
        <f>C9*(1-'Discount Factor'!$B$3)</f>
        <v>61.852</v>
      </c>
      <c r="D8" s="45">
        <f>D9*(1-'Discount Factor'!$B$3)</f>
        <v>57.11043777771037</v>
      </c>
    </row>
    <row r="9" ht="20.05" customHeight="1">
      <c r="A9" s="35">
        <v>7</v>
      </c>
      <c r="B9" s="22"/>
      <c r="C9" s="45">
        <f>C10*(1-'Discount Factor'!$B$3)</f>
        <v>65.8</v>
      </c>
      <c r="D9" s="45">
        <f>D10*(1-'Discount Factor'!$B$3)</f>
        <v>60.75578486990465</v>
      </c>
    </row>
    <row r="10" ht="20.05" customHeight="1">
      <c r="A10" s="35">
        <v>8</v>
      </c>
      <c r="B10" s="22"/>
      <c r="C10" s="37">
        <v>70</v>
      </c>
      <c r="D10" s="45">
        <f>D11*(1-'Discount Factor'!$B$3)</f>
        <v>64.63381369138793</v>
      </c>
    </row>
    <row r="11" ht="20.05" customHeight="1">
      <c r="A11" s="35">
        <v>9</v>
      </c>
      <c r="B11" s="22"/>
      <c r="C11" s="19"/>
      <c r="D11" s="45">
        <f>D12*(1-'Discount Factor'!$B$3)</f>
        <v>68.75937626743396</v>
      </c>
    </row>
    <row r="12" ht="20.05" customHeight="1">
      <c r="A12" s="35">
        <v>10</v>
      </c>
      <c r="B12" s="22"/>
      <c r="C12" s="19"/>
      <c r="D12" s="45">
        <f>D13*(1-'Discount Factor'!$B$3)</f>
        <v>73.14827262492976</v>
      </c>
    </row>
    <row r="13" ht="20.05" customHeight="1">
      <c r="A13" s="35">
        <v>11</v>
      </c>
      <c r="B13" s="22"/>
      <c r="C13" s="19"/>
      <c r="D13" s="45">
        <f>D14*(1-'Discount Factor'!$B$3)</f>
        <v>77.81731130311677</v>
      </c>
    </row>
    <row r="14" ht="20.05" customHeight="1">
      <c r="A14" s="35">
        <v>12</v>
      </c>
      <c r="B14" s="22"/>
      <c r="C14" s="19"/>
      <c r="D14" s="45">
        <f>D15*(1-'Discount Factor'!$B$3)</f>
        <v>82.78437372671998</v>
      </c>
    </row>
    <row r="15" ht="20.05" customHeight="1">
      <c r="A15" s="35">
        <v>13</v>
      </c>
      <c r="B15" s="22"/>
      <c r="C15" s="19"/>
      <c r="D15" s="45">
        <f>D16*(1-'Discount Factor'!$B$3)</f>
        <v>88.06848268799997</v>
      </c>
    </row>
    <row r="16" ht="20.05" customHeight="1">
      <c r="A16" s="35">
        <v>14</v>
      </c>
      <c r="B16" s="22"/>
      <c r="C16" s="19"/>
      <c r="D16" s="45">
        <f>D17*(1-'Discount Factor'!$B$3)</f>
        <v>93.68987519999997</v>
      </c>
    </row>
    <row r="17" ht="20.05" customHeight="1">
      <c r="A17" s="35">
        <v>15</v>
      </c>
      <c r="B17" s="22"/>
      <c r="C17" s="19"/>
      <c r="D17" s="45">
        <f>D18*(1-'Discount Factor'!$B$3)</f>
        <v>99.67007999999998</v>
      </c>
    </row>
    <row r="18" ht="20.05" customHeight="1">
      <c r="A18" s="35">
        <v>16</v>
      </c>
      <c r="B18" s="22"/>
      <c r="C18" s="19"/>
      <c r="D18" s="45">
        <f>D19*(1-'Discount Factor'!$B$3)</f>
        <v>106.032</v>
      </c>
    </row>
    <row r="19" ht="20.05" customHeight="1">
      <c r="A19" s="35">
        <v>17</v>
      </c>
      <c r="B19" s="22"/>
      <c r="C19" s="19"/>
      <c r="D19" s="45">
        <f>D20*(1-'Discount Factor'!$B$3)</f>
        <v>112.8</v>
      </c>
    </row>
    <row r="20" ht="20.05" customHeight="1">
      <c r="A20" s="35">
        <v>18</v>
      </c>
      <c r="B20" s="22"/>
      <c r="C20" s="19"/>
      <c r="D20" s="37">
        <v>120</v>
      </c>
    </row>
    <row r="21" ht="20.05" customHeight="1">
      <c r="A21" s="35">
        <v>19</v>
      </c>
      <c r="B21" s="22"/>
      <c r="C21" s="19"/>
      <c r="D21" s="19"/>
    </row>
    <row r="22" ht="20.05" customHeight="1">
      <c r="A22" s="35">
        <v>20</v>
      </c>
      <c r="B22" s="22"/>
      <c r="C22" s="19"/>
      <c r="D22" s="19"/>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D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46" customWidth="1"/>
    <col min="5" max="256" width="16.3516" style="46" customWidth="1"/>
  </cols>
  <sheetData>
    <row r="1" ht="27.65" customHeight="1">
      <c r="A1" t="s" s="7">
        <v>42</v>
      </c>
      <c r="B1" s="7"/>
      <c r="C1" s="7"/>
      <c r="D1" s="7"/>
    </row>
    <row r="2" ht="20.25" customHeight="1">
      <c r="A2" t="s" s="31">
        <v>66</v>
      </c>
      <c r="B2" t="s" s="31">
        <v>71</v>
      </c>
      <c r="C2" t="s" s="31">
        <v>72</v>
      </c>
      <c r="D2" t="s" s="31">
        <v>73</v>
      </c>
    </row>
    <row r="3" ht="20.25" customHeight="1">
      <c r="A3" s="32">
        <v>1</v>
      </c>
      <c r="B3" s="42">
        <f>B4*(1-'Discount Factor'!$B$3)-20</f>
        <v>19.03744799999999</v>
      </c>
      <c r="C3" s="43">
        <f>C4*(1-'Discount Factor'!$B$3)-50</f>
        <v>-4.606568406515208</v>
      </c>
      <c r="D3" s="43">
        <f>D4*(1-'Discount Factor'!$B$3)-100</f>
        <v>-58.08641999391345</v>
      </c>
    </row>
    <row r="4" ht="20.05" customHeight="1">
      <c r="A4" s="35">
        <v>2</v>
      </c>
      <c r="B4" s="44">
        <f>B5*(1-'Discount Factor'!$B$3)</f>
        <v>41.5292</v>
      </c>
      <c r="C4" s="45">
        <f>C5*(1-'Discount Factor'!$B$3)</f>
        <v>48.29088467391999</v>
      </c>
      <c r="D4" s="45">
        <f>D5*(1-'Discount Factor'!$B$3)</f>
        <v>44.58891490009207</v>
      </c>
    </row>
    <row r="5" ht="20.05" customHeight="1">
      <c r="A5" s="35">
        <v>3</v>
      </c>
      <c r="B5" s="44">
        <f>B6*(1-'Discount Factor'!$B$3)</f>
        <v>44.18</v>
      </c>
      <c r="C5" s="45">
        <f>C6*(1-'Discount Factor'!$B$3)</f>
        <v>51.37328156799999</v>
      </c>
      <c r="D5" s="45">
        <f>D6*(1-'Discount Factor'!$B$3)</f>
        <v>47.43501585116178</v>
      </c>
    </row>
    <row r="6" ht="20.05" customHeight="1">
      <c r="A6" s="35">
        <v>4</v>
      </c>
      <c r="B6" s="44">
        <f>B7*(1-'Discount Factor'!$B$3)</f>
        <v>47</v>
      </c>
      <c r="C6" s="45">
        <f>C7*(1-'Discount Factor'!$B$3)</f>
        <v>54.65242719999999</v>
      </c>
      <c r="D6" s="45">
        <f>D7*(1-'Discount Factor'!$B$3)</f>
        <v>50.46278282038487</v>
      </c>
    </row>
    <row r="7" ht="20.05" customHeight="1">
      <c r="A7" s="35">
        <v>5</v>
      </c>
      <c r="B7" s="36">
        <v>50</v>
      </c>
      <c r="C7" s="45">
        <f>C8*(1-'Discount Factor'!$B$3)</f>
        <v>58.14088</v>
      </c>
      <c r="D7" s="45">
        <f>D8*(1-'Discount Factor'!$B$3)</f>
        <v>53.68381151104774</v>
      </c>
    </row>
    <row r="8" ht="20.05" customHeight="1">
      <c r="A8" s="35">
        <v>6</v>
      </c>
      <c r="B8" s="22"/>
      <c r="C8" s="45">
        <f>C9*(1-'Discount Factor'!$B$3)</f>
        <v>61.852</v>
      </c>
      <c r="D8" s="45">
        <f>D9*(1-'Discount Factor'!$B$3)</f>
        <v>57.11043777771037</v>
      </c>
    </row>
    <row r="9" ht="20.05" customHeight="1">
      <c r="A9" s="35">
        <v>7</v>
      </c>
      <c r="B9" s="22"/>
      <c r="C9" s="45">
        <f>C10*(1-'Discount Factor'!$B$3)</f>
        <v>65.8</v>
      </c>
      <c r="D9" s="45">
        <f>D10*(1-'Discount Factor'!$B$3)</f>
        <v>60.75578486990465</v>
      </c>
    </row>
    <row r="10" ht="20.05" customHeight="1">
      <c r="A10" s="35">
        <v>8</v>
      </c>
      <c r="B10" s="22"/>
      <c r="C10" s="37">
        <v>70</v>
      </c>
      <c r="D10" s="45">
        <f>D11*(1-'Discount Factor'!$B$3)</f>
        <v>64.63381369138793</v>
      </c>
    </row>
    <row r="11" ht="20.05" customHeight="1">
      <c r="A11" s="35">
        <v>9</v>
      </c>
      <c r="B11" s="22"/>
      <c r="C11" s="19"/>
      <c r="D11" s="45">
        <f>D12*(1-'Discount Factor'!$B$3)</f>
        <v>68.75937626743396</v>
      </c>
    </row>
    <row r="12" ht="20.05" customHeight="1">
      <c r="A12" s="35">
        <v>10</v>
      </c>
      <c r="B12" s="22"/>
      <c r="C12" s="19"/>
      <c r="D12" s="45">
        <f>D13*(1-'Discount Factor'!$B$3)</f>
        <v>73.14827262492976</v>
      </c>
    </row>
    <row r="13" ht="20.05" customHeight="1">
      <c r="A13" s="35">
        <v>11</v>
      </c>
      <c r="B13" s="22"/>
      <c r="C13" s="19"/>
      <c r="D13" s="45">
        <f>D14*(1-'Discount Factor'!$B$3)</f>
        <v>77.81731130311677</v>
      </c>
    </row>
    <row r="14" ht="20.05" customHeight="1">
      <c r="A14" s="35">
        <v>12</v>
      </c>
      <c r="B14" s="22"/>
      <c r="C14" s="19"/>
      <c r="D14" s="45">
        <f>D15*(1-'Discount Factor'!$B$3)</f>
        <v>82.78437372671998</v>
      </c>
    </row>
    <row r="15" ht="20.05" customHeight="1">
      <c r="A15" s="35">
        <v>13</v>
      </c>
      <c r="B15" s="22"/>
      <c r="C15" s="19"/>
      <c r="D15" s="45">
        <f>D16*(1-'Discount Factor'!$B$3)</f>
        <v>88.06848268799997</v>
      </c>
    </row>
    <row r="16" ht="20.05" customHeight="1">
      <c r="A16" s="35">
        <v>14</v>
      </c>
      <c r="B16" s="22"/>
      <c r="C16" s="19"/>
      <c r="D16" s="45">
        <f>D17*(1-'Discount Factor'!$B$3)</f>
        <v>93.68987519999997</v>
      </c>
    </row>
    <row r="17" ht="20.05" customHeight="1">
      <c r="A17" s="35">
        <v>15</v>
      </c>
      <c r="B17" s="22"/>
      <c r="C17" s="19"/>
      <c r="D17" s="45">
        <f>D18*(1-'Discount Factor'!$B$3)</f>
        <v>99.67007999999998</v>
      </c>
    </row>
    <row r="18" ht="20.05" customHeight="1">
      <c r="A18" s="35">
        <v>16</v>
      </c>
      <c r="B18" s="22"/>
      <c r="C18" s="19"/>
      <c r="D18" s="45">
        <f>D19*(1-'Discount Factor'!$B$3)</f>
        <v>106.032</v>
      </c>
    </row>
    <row r="19" ht="20.05" customHeight="1">
      <c r="A19" s="35">
        <v>17</v>
      </c>
      <c r="B19" s="22"/>
      <c r="C19" s="19"/>
      <c r="D19" s="45">
        <f>D20*(1-'Discount Factor'!$B$3)</f>
        <v>112.8</v>
      </c>
    </row>
    <row r="20" ht="20.05" customHeight="1">
      <c r="A20" s="35">
        <v>18</v>
      </c>
      <c r="B20" s="22"/>
      <c r="C20" s="19"/>
      <c r="D20" s="37">
        <v>120</v>
      </c>
    </row>
    <row r="21" ht="20.05" customHeight="1">
      <c r="A21" s="35">
        <v>19</v>
      </c>
      <c r="B21" s="22"/>
      <c r="C21" s="19"/>
      <c r="D21" s="19"/>
    </row>
    <row r="22" ht="20.05" customHeight="1">
      <c r="A22" s="35">
        <v>20</v>
      </c>
      <c r="B22" s="22"/>
      <c r="C22" s="19"/>
      <c r="D22" s="19"/>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D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47" customWidth="1"/>
    <col min="5" max="256" width="16.3516" style="47" customWidth="1"/>
  </cols>
  <sheetData>
    <row r="1" ht="27.65" customHeight="1">
      <c r="A1" t="s" s="7">
        <v>42</v>
      </c>
      <c r="B1" s="7"/>
      <c r="C1" s="7"/>
      <c r="D1" s="7"/>
    </row>
    <row r="2" ht="20.25" customHeight="1">
      <c r="A2" t="s" s="31">
        <v>66</v>
      </c>
      <c r="B2" t="s" s="31">
        <v>67</v>
      </c>
      <c r="C2" t="s" s="31">
        <v>68</v>
      </c>
      <c r="D2" t="s" s="31">
        <v>69</v>
      </c>
    </row>
    <row r="3" ht="20.25" customHeight="1">
      <c r="A3" s="32">
        <v>1</v>
      </c>
      <c r="B3" s="42">
        <f>B4*(1-'Discount Factor'!$B$4)</f>
        <v>44.2646405</v>
      </c>
      <c r="C3" s="43">
        <f>C4*(1-'Discount Factor'!$B$4)</f>
        <v>56.55879913467908</v>
      </c>
      <c r="D3" s="43">
        <f>D4*(1-'Discount Factor'!$B$4)</f>
        <v>71.49912526305661</v>
      </c>
    </row>
    <row r="4" ht="20.05" customHeight="1">
      <c r="A4" s="35">
        <v>2</v>
      </c>
      <c r="B4" s="44">
        <f>B5*(1-'Discount Factor'!$B$4)</f>
        <v>45.63365</v>
      </c>
      <c r="C4" s="45">
        <f>C5*(1-'Discount Factor'!$B$4)</f>
        <v>58.30804034502999</v>
      </c>
      <c r="D4" s="45">
        <f>D5*(1-'Discount Factor'!$B$4)</f>
        <v>73.71043841552228</v>
      </c>
    </row>
    <row r="5" ht="20.05" customHeight="1">
      <c r="A5" s="35">
        <v>3</v>
      </c>
      <c r="B5" s="44">
        <f>B6*(1-'Discount Factor'!$B$4)</f>
        <v>47.045</v>
      </c>
      <c r="C5" s="45">
        <f>C6*(1-'Discount Factor'!$B$4)</f>
        <v>60.11138179899999</v>
      </c>
      <c r="D5" s="45">
        <f>D6*(1-'Discount Factor'!$B$4)</f>
        <v>75.99014269641472</v>
      </c>
    </row>
    <row r="6" ht="20.05" customHeight="1">
      <c r="A6" s="35">
        <v>4</v>
      </c>
      <c r="B6" s="44">
        <f>B7*(1-'Discount Factor'!$B$4)</f>
        <v>48.5</v>
      </c>
      <c r="C6" s="45">
        <f>C7*(1-'Discount Factor'!$B$4)</f>
        <v>61.97049669999998</v>
      </c>
      <c r="D6" s="45">
        <f>D7*(1-'Discount Factor'!$B$4)</f>
        <v>78.34035329527291</v>
      </c>
    </row>
    <row r="7" ht="20.05" customHeight="1">
      <c r="A7" s="35">
        <v>5</v>
      </c>
      <c r="B7" s="36">
        <v>50</v>
      </c>
      <c r="C7" s="45">
        <f>C8*(1-'Discount Factor'!$B$4)</f>
        <v>63.88710999999999</v>
      </c>
      <c r="D7" s="45">
        <f>D8*(1-'Discount Factor'!$B$4)</f>
        <v>80.76325081986897</v>
      </c>
    </row>
    <row r="8" ht="20.05" customHeight="1">
      <c r="A8" s="35">
        <v>6</v>
      </c>
      <c r="B8" s="22"/>
      <c r="C8" s="45">
        <f>C9*(1-'Discount Factor'!$B$4)</f>
        <v>65.86299999999999</v>
      </c>
      <c r="D8" s="45">
        <f>D9*(1-'Discount Factor'!$B$4)</f>
        <v>83.26108331945255</v>
      </c>
    </row>
    <row r="9" ht="20.05" customHeight="1">
      <c r="A9" s="35">
        <v>7</v>
      </c>
      <c r="B9" s="22"/>
      <c r="C9" s="45">
        <f>C10*(1-'Discount Factor'!$B$4)</f>
        <v>67.89999999999999</v>
      </c>
      <c r="D9" s="45">
        <f>D10*(1-'Discount Factor'!$B$4)</f>
        <v>85.83616837056964</v>
      </c>
    </row>
    <row r="10" ht="20.05" customHeight="1">
      <c r="A10" s="35">
        <v>8</v>
      </c>
      <c r="B10" s="22"/>
      <c r="C10" s="37">
        <v>70</v>
      </c>
      <c r="D10" s="45">
        <f>D11*(1-'Discount Factor'!$B$4)</f>
        <v>88.49089522739138</v>
      </c>
    </row>
    <row r="11" ht="20.05" customHeight="1">
      <c r="A11" s="35">
        <v>9</v>
      </c>
      <c r="B11" s="22"/>
      <c r="C11" s="19"/>
      <c r="D11" s="45">
        <f>D12*(1-'Discount Factor'!$B$4)</f>
        <v>91.22772703854781</v>
      </c>
    </row>
    <row r="12" ht="20.05" customHeight="1">
      <c r="A12" s="35">
        <v>10</v>
      </c>
      <c r="B12" s="22"/>
      <c r="C12" s="19"/>
      <c r="D12" s="45">
        <f>D13*(1-'Discount Factor'!$B$4)</f>
        <v>94.04920313252352</v>
      </c>
    </row>
    <row r="13" ht="20.05" customHeight="1">
      <c r="A13" s="35">
        <v>11</v>
      </c>
      <c r="B13" s="22"/>
      <c r="C13" s="19"/>
      <c r="D13" s="45">
        <f>D14*(1-'Discount Factor'!$B$4)</f>
        <v>96.95794137373558</v>
      </c>
    </row>
    <row r="14" ht="20.05" customHeight="1">
      <c r="A14" s="35">
        <v>12</v>
      </c>
      <c r="B14" s="22"/>
      <c r="C14" s="19"/>
      <c r="D14" s="45">
        <f>D15*(1-'Discount Factor'!$B$4)</f>
        <v>99.95664059147998</v>
      </c>
    </row>
    <row r="15" ht="20.05" customHeight="1">
      <c r="A15" s="35">
        <v>13</v>
      </c>
      <c r="B15" s="22"/>
      <c r="C15" s="19"/>
      <c r="D15" s="45">
        <f>D16*(1-'Discount Factor'!$B$4)</f>
        <v>103.048083084</v>
      </c>
    </row>
    <row r="16" ht="20.05" customHeight="1">
      <c r="A16" s="35">
        <v>14</v>
      </c>
      <c r="B16" s="22"/>
      <c r="C16" s="19"/>
      <c r="D16" s="45">
        <f>D17*(1-'Discount Factor'!$B$4)</f>
        <v>106.2351372</v>
      </c>
    </row>
    <row r="17" ht="20.05" customHeight="1">
      <c r="A17" s="35">
        <v>15</v>
      </c>
      <c r="B17" s="22"/>
      <c r="C17" s="19"/>
      <c r="D17" s="45">
        <f>D18*(1-'Discount Factor'!$B$4)</f>
        <v>109.52076</v>
      </c>
    </row>
    <row r="18" ht="20.05" customHeight="1">
      <c r="A18" s="35">
        <v>16</v>
      </c>
      <c r="B18" s="22"/>
      <c r="C18" s="19"/>
      <c r="D18" s="45">
        <f>D19*(1-'Discount Factor'!$B$4)</f>
        <v>112.908</v>
      </c>
    </row>
    <row r="19" ht="20.05" customHeight="1">
      <c r="A19" s="35">
        <v>17</v>
      </c>
      <c r="B19" s="22"/>
      <c r="C19" s="19"/>
      <c r="D19" s="45">
        <f>D20*(1-'Discount Factor'!$B$4)</f>
        <v>116.4</v>
      </c>
    </row>
    <row r="20" ht="20.05" customHeight="1">
      <c r="A20" s="35">
        <v>18</v>
      </c>
      <c r="B20" s="22"/>
      <c r="C20" s="19"/>
      <c r="D20" s="37">
        <v>120</v>
      </c>
    </row>
    <row r="21" ht="20.05" customHeight="1">
      <c r="A21" s="35">
        <v>19</v>
      </c>
      <c r="B21" s="22"/>
      <c r="C21" s="19"/>
      <c r="D21" s="19"/>
    </row>
    <row r="22" ht="20.05" customHeight="1">
      <c r="A22" s="35">
        <v>20</v>
      </c>
      <c r="B22" s="22"/>
      <c r="C22" s="19"/>
      <c r="D22" s="19"/>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D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48" customWidth="1"/>
    <col min="5" max="256" width="16.3516" style="48" customWidth="1"/>
  </cols>
  <sheetData>
    <row r="1" ht="27.65" customHeight="1">
      <c r="A1" t="s" s="7">
        <v>42</v>
      </c>
      <c r="B1" s="7"/>
      <c r="C1" s="7"/>
      <c r="D1" s="7"/>
    </row>
    <row r="2" ht="20.25" customHeight="1">
      <c r="A2" t="s" s="31">
        <v>66</v>
      </c>
      <c r="B2" t="s" s="31">
        <v>71</v>
      </c>
      <c r="C2" t="s" s="31">
        <v>72</v>
      </c>
      <c r="D2" t="s" s="31">
        <v>73</v>
      </c>
    </row>
    <row r="3" ht="20.25" customHeight="1">
      <c r="A3" s="32">
        <v>1</v>
      </c>
      <c r="B3" s="42">
        <f>B4*(1-'Discount Factor'!$B$4)-20</f>
        <v>24.2646405</v>
      </c>
      <c r="C3" s="43">
        <f>C4*(1-'Discount Factor'!$B$4)-50</f>
        <v>6.558799134679084</v>
      </c>
      <c r="D3" s="43">
        <f>D4*(1-'Discount Factor'!$B$4)-100</f>
        <v>-28.50087473694339</v>
      </c>
    </row>
    <row r="4" ht="20.05" customHeight="1">
      <c r="A4" s="35">
        <v>2</v>
      </c>
      <c r="B4" s="44">
        <f>B5*(1-'Discount Factor'!$B$4)</f>
        <v>45.63365</v>
      </c>
      <c r="C4" s="45">
        <f>C5*(1-'Discount Factor'!$B$4)</f>
        <v>58.30804034502999</v>
      </c>
      <c r="D4" s="45">
        <f>D5*(1-'Discount Factor'!$B$4)</f>
        <v>73.71043841552228</v>
      </c>
    </row>
    <row r="5" ht="20.05" customHeight="1">
      <c r="A5" s="35">
        <v>3</v>
      </c>
      <c r="B5" s="44">
        <f>B6*(1-'Discount Factor'!$B$4)</f>
        <v>47.045</v>
      </c>
      <c r="C5" s="45">
        <f>C6*(1-'Discount Factor'!$B$4)</f>
        <v>60.11138179899999</v>
      </c>
      <c r="D5" s="45">
        <f>D6*(1-'Discount Factor'!$B$4)</f>
        <v>75.99014269641472</v>
      </c>
    </row>
    <row r="6" ht="20.05" customHeight="1">
      <c r="A6" s="35">
        <v>4</v>
      </c>
      <c r="B6" s="44">
        <f>B7*(1-'Discount Factor'!$B$4)</f>
        <v>48.5</v>
      </c>
      <c r="C6" s="45">
        <f>C7*(1-'Discount Factor'!$B$4)</f>
        <v>61.97049669999998</v>
      </c>
      <c r="D6" s="45">
        <f>D7*(1-'Discount Factor'!$B$4)</f>
        <v>78.34035329527291</v>
      </c>
    </row>
    <row r="7" ht="20.05" customHeight="1">
      <c r="A7" s="35">
        <v>5</v>
      </c>
      <c r="B7" s="36">
        <v>50</v>
      </c>
      <c r="C7" s="45">
        <f>C8*(1-'Discount Factor'!$B$4)</f>
        <v>63.88710999999999</v>
      </c>
      <c r="D7" s="45">
        <f>D8*(1-'Discount Factor'!$B$4)</f>
        <v>80.76325081986897</v>
      </c>
    </row>
    <row r="8" ht="20.05" customHeight="1">
      <c r="A8" s="35">
        <v>6</v>
      </c>
      <c r="B8" s="22"/>
      <c r="C8" s="45">
        <f>C9*(1-'Discount Factor'!$B$4)</f>
        <v>65.86299999999999</v>
      </c>
      <c r="D8" s="45">
        <f>D9*(1-'Discount Factor'!$B$4)</f>
        <v>83.26108331945255</v>
      </c>
    </row>
    <row r="9" ht="20.05" customHeight="1">
      <c r="A9" s="35">
        <v>7</v>
      </c>
      <c r="B9" s="22"/>
      <c r="C9" s="45">
        <f>C10*(1-'Discount Factor'!$B$4)</f>
        <v>67.89999999999999</v>
      </c>
      <c r="D9" s="45">
        <f>D10*(1-'Discount Factor'!$B$4)</f>
        <v>85.83616837056964</v>
      </c>
    </row>
    <row r="10" ht="20.05" customHeight="1">
      <c r="A10" s="35">
        <v>8</v>
      </c>
      <c r="B10" s="22"/>
      <c r="C10" s="37">
        <v>70</v>
      </c>
      <c r="D10" s="45">
        <f>D11*(1-'Discount Factor'!$B$4)</f>
        <v>88.49089522739138</v>
      </c>
    </row>
    <row r="11" ht="20.05" customHeight="1">
      <c r="A11" s="35">
        <v>9</v>
      </c>
      <c r="B11" s="22"/>
      <c r="C11" s="19"/>
      <c r="D11" s="45">
        <f>D12*(1-'Discount Factor'!$B$4)</f>
        <v>91.22772703854781</v>
      </c>
    </row>
    <row r="12" ht="20.05" customHeight="1">
      <c r="A12" s="35">
        <v>10</v>
      </c>
      <c r="B12" s="22"/>
      <c r="C12" s="19"/>
      <c r="D12" s="45">
        <f>D13*(1-'Discount Factor'!$B$4)</f>
        <v>94.04920313252352</v>
      </c>
    </row>
    <row r="13" ht="20.05" customHeight="1">
      <c r="A13" s="35">
        <v>11</v>
      </c>
      <c r="B13" s="22"/>
      <c r="C13" s="19"/>
      <c r="D13" s="45">
        <f>D14*(1-'Discount Factor'!$B$4)</f>
        <v>96.95794137373558</v>
      </c>
    </row>
    <row r="14" ht="20.05" customHeight="1">
      <c r="A14" s="35">
        <v>12</v>
      </c>
      <c r="B14" s="22"/>
      <c r="C14" s="19"/>
      <c r="D14" s="45">
        <f>D15*(1-'Discount Factor'!$B$4)</f>
        <v>99.95664059147998</v>
      </c>
    </row>
    <row r="15" ht="20.05" customHeight="1">
      <c r="A15" s="35">
        <v>13</v>
      </c>
      <c r="B15" s="22"/>
      <c r="C15" s="19"/>
      <c r="D15" s="45">
        <f>D16*(1-'Discount Factor'!$B$4)</f>
        <v>103.048083084</v>
      </c>
    </row>
    <row r="16" ht="20.05" customHeight="1">
      <c r="A16" s="35">
        <v>14</v>
      </c>
      <c r="B16" s="22"/>
      <c r="C16" s="19"/>
      <c r="D16" s="45">
        <f>D17*(1-'Discount Factor'!$B$4)</f>
        <v>106.2351372</v>
      </c>
    </row>
    <row r="17" ht="20.05" customHeight="1">
      <c r="A17" s="35">
        <v>15</v>
      </c>
      <c r="B17" s="22"/>
      <c r="C17" s="19"/>
      <c r="D17" s="45">
        <f>D18*(1-'Discount Factor'!$B$4)</f>
        <v>109.52076</v>
      </c>
    </row>
    <row r="18" ht="20.05" customHeight="1">
      <c r="A18" s="35">
        <v>16</v>
      </c>
      <c r="B18" s="22"/>
      <c r="C18" s="19"/>
      <c r="D18" s="45">
        <f>D19*(1-'Discount Factor'!$B$4)</f>
        <v>112.908</v>
      </c>
    </row>
    <row r="19" ht="20.05" customHeight="1">
      <c r="A19" s="35">
        <v>17</v>
      </c>
      <c r="B19" s="22"/>
      <c r="C19" s="19"/>
      <c r="D19" s="45">
        <f>D20*(1-'Discount Factor'!$B$4)</f>
        <v>116.4</v>
      </c>
    </row>
    <row r="20" ht="20.05" customHeight="1">
      <c r="A20" s="35">
        <v>18</v>
      </c>
      <c r="B20" s="22"/>
      <c r="C20" s="19"/>
      <c r="D20" s="37">
        <v>120</v>
      </c>
    </row>
    <row r="21" ht="20.05" customHeight="1">
      <c r="A21" s="35">
        <v>19</v>
      </c>
      <c r="B21" s="22"/>
      <c r="C21" s="19"/>
      <c r="D21" s="19"/>
    </row>
    <row r="22" ht="20.05" customHeight="1">
      <c r="A22" s="35">
        <v>20</v>
      </c>
      <c r="B22" s="22"/>
      <c r="C22" s="19"/>
      <c r="D22" s="19"/>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