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\Desktop\"/>
    </mc:Choice>
  </mc:AlternateContent>
  <bookViews>
    <workbookView xWindow="0" yWindow="0" windowWidth="17184" windowHeight="5364" activeTab="1"/>
  </bookViews>
  <sheets>
    <sheet name="HOST" sheetId="1" r:id="rId1"/>
    <sheet name="GUEST" sheetId="2" r:id="rId2"/>
  </sheets>
  <calcPr calcId="152511"/>
</workbook>
</file>

<file path=xl/calcChain.xml><?xml version="1.0" encoding="utf-8"?>
<calcChain xmlns="http://schemas.openxmlformats.org/spreadsheetml/2006/main">
  <c r="F93" i="2" l="1"/>
  <c r="F94" i="2"/>
  <c r="F95" i="2"/>
  <c r="F96" i="2"/>
  <c r="H96" i="1"/>
  <c r="H95" i="1"/>
  <c r="H94" i="1"/>
  <c r="H93" i="1"/>
  <c r="F96" i="1"/>
  <c r="F95" i="1"/>
  <c r="F94" i="1"/>
  <c r="F93" i="1"/>
  <c r="L66" i="2" l="1"/>
  <c r="L67" i="2"/>
  <c r="L68" i="2"/>
  <c r="L65" i="2"/>
  <c r="L58" i="2"/>
  <c r="L59" i="2"/>
  <c r="L60" i="2"/>
  <c r="L57" i="2"/>
  <c r="M66" i="2"/>
  <c r="M67" i="2"/>
  <c r="M68" i="2"/>
  <c r="M65" i="2"/>
  <c r="M58" i="2"/>
  <c r="M59" i="2"/>
  <c r="M60" i="2"/>
  <c r="M57" i="2"/>
  <c r="M7" i="2"/>
  <c r="M8" i="2"/>
  <c r="M9" i="2"/>
  <c r="M10" i="2"/>
  <c r="M11" i="2"/>
  <c r="M12" i="2"/>
  <c r="M6" i="2"/>
  <c r="M17" i="2"/>
  <c r="M18" i="2"/>
  <c r="M19" i="2"/>
  <c r="M20" i="2"/>
  <c r="M21" i="2"/>
  <c r="M22" i="2"/>
  <c r="M16" i="2"/>
  <c r="M42" i="2"/>
  <c r="L37" i="2"/>
  <c r="M37" i="2"/>
  <c r="L38" i="2"/>
  <c r="M38" i="2"/>
  <c r="L39" i="2"/>
  <c r="M39" i="2"/>
  <c r="L40" i="2"/>
  <c r="M40" i="2"/>
  <c r="L41" i="2"/>
  <c r="M41" i="2"/>
  <c r="M36" i="2"/>
  <c r="L42" i="2"/>
  <c r="L36" i="2"/>
  <c r="M27" i="2"/>
  <c r="M28" i="2"/>
  <c r="M29" i="2"/>
  <c r="M30" i="2"/>
  <c r="M31" i="2"/>
  <c r="M32" i="2"/>
  <c r="M26" i="2"/>
  <c r="L27" i="2"/>
  <c r="L28" i="2"/>
  <c r="L29" i="2"/>
  <c r="L30" i="2"/>
  <c r="L31" i="2"/>
  <c r="L32" i="2"/>
  <c r="L26" i="2"/>
  <c r="L17" i="2"/>
  <c r="L18" i="2"/>
  <c r="L19" i="2"/>
  <c r="L20" i="2"/>
  <c r="L21" i="2"/>
  <c r="L22" i="2"/>
  <c r="L16" i="2"/>
  <c r="L7" i="2"/>
  <c r="L8" i="2"/>
  <c r="L9" i="2"/>
  <c r="L10" i="2"/>
  <c r="L11" i="2"/>
  <c r="L12" i="2"/>
  <c r="L6" i="2"/>
  <c r="N72" i="1"/>
  <c r="N73" i="1"/>
  <c r="N74" i="1"/>
  <c r="N75" i="1"/>
  <c r="N65" i="1"/>
  <c r="N66" i="1"/>
  <c r="N67" i="1"/>
  <c r="N68" i="1"/>
  <c r="L66" i="1"/>
  <c r="L67" i="1"/>
  <c r="L68" i="1"/>
  <c r="L65" i="1"/>
  <c r="L58" i="1"/>
  <c r="L59" i="1"/>
  <c r="L60" i="1"/>
  <c r="L57" i="1"/>
  <c r="N58" i="1"/>
  <c r="N59" i="1"/>
  <c r="N60" i="1"/>
  <c r="N57" i="1"/>
  <c r="M68" i="1" l="1"/>
  <c r="M67" i="1"/>
  <c r="M66" i="1"/>
  <c r="M65" i="1"/>
  <c r="M60" i="1"/>
  <c r="M59" i="1"/>
  <c r="M58" i="1"/>
  <c r="M57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<sst xmlns="http://schemas.openxmlformats.org/spreadsheetml/2006/main" count="330" uniqueCount="27">
  <si>
    <t>4K4K</t>
  </si>
  <si>
    <t>Turn1</t>
  </si>
  <si>
    <t>Turn2</t>
  </si>
  <si>
    <t>Turn3</t>
  </si>
  <si>
    <t>%rand</t>
  </si>
  <si>
    <t>dtb-misses</t>
  </si>
  <si>
    <t>cache-references</t>
  </si>
  <si>
    <t>time-taken(s)</t>
  </si>
  <si>
    <t>avg dtlb-misses</t>
  </si>
  <si>
    <t>avg cache-references</t>
  </si>
  <si>
    <t>avg time-taken(s)</t>
  </si>
  <si>
    <t>4K2M</t>
  </si>
  <si>
    <t>2M4K</t>
  </si>
  <si>
    <t>2M2M</t>
  </si>
  <si>
    <t>JAVA</t>
  </si>
  <si>
    <t>CPU</t>
  </si>
  <si>
    <t>Redis</t>
  </si>
  <si>
    <t>File IO</t>
  </si>
  <si>
    <t>4kskip</t>
  </si>
  <si>
    <t>avg time-taken(10^5s)</t>
  </si>
  <si>
    <t>avg dtlb-misses(*10)</t>
  </si>
  <si>
    <t>avg time-taken(10^7s)</t>
  </si>
  <si>
    <t>4k4k</t>
  </si>
  <si>
    <t>#Pages(MB)</t>
  </si>
  <si>
    <t>SQL</t>
  </si>
  <si>
    <t>dtb-misses(*10)</t>
  </si>
  <si>
    <t>time-taken(10^6s)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</si>
</sst>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dtlb-misses</a:t>
            </a:r>
            <a:r>
              <a:rPr lang="en-IN" baseline="0"/>
              <a:t> in memory loaded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HOST!$B$6:$B$12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4kskip</c:v>
                </c:pt>
              </c:strCache>
            </c:strRef>
          </c:cat>
          <c:val>
            <c:numRef>
              <c:f>HOST!$L$6:$L$12</c:f>
              <c:numCache>
                <c:formatCode>General</c:formatCode>
                <c:ptCount val="7"/>
                <c:pt idx="0">
                  <c:v>232539.66666666666</c:v>
                </c:pt>
                <c:pt idx="1">
                  <c:v>1707255</c:v>
                </c:pt>
                <c:pt idx="2">
                  <c:v>2602500</c:v>
                </c:pt>
                <c:pt idx="3">
                  <c:v>4225261</c:v>
                </c:pt>
                <c:pt idx="4">
                  <c:v>6641479.333333333</c:v>
                </c:pt>
                <c:pt idx="5">
                  <c:v>6904348.333333333</c:v>
                </c:pt>
                <c:pt idx="6">
                  <c:v>2271852</c:v>
                </c:pt>
              </c:numCache>
            </c:numRef>
          </c:val>
        </c:ser>
        <c:ser>
          <c:idx val="1"/>
          <c:order val="1"/>
          <c:tx>
            <c:strRef>
              <c:f>HOST!$B$24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HOST!$L$26:$L$32</c:f>
              <c:numCache>
                <c:formatCode>General</c:formatCode>
                <c:ptCount val="7"/>
                <c:pt idx="0">
                  <c:v>251360.66666666666</c:v>
                </c:pt>
                <c:pt idx="1">
                  <c:v>1481157.3333333333</c:v>
                </c:pt>
                <c:pt idx="2">
                  <c:v>2549082.3333333335</c:v>
                </c:pt>
                <c:pt idx="3">
                  <c:v>2792431.6666666665</c:v>
                </c:pt>
                <c:pt idx="4">
                  <c:v>4450174.666666667</c:v>
                </c:pt>
                <c:pt idx="5">
                  <c:v>4747966</c:v>
                </c:pt>
                <c:pt idx="6">
                  <c:v>2433553.3333333335</c:v>
                </c:pt>
              </c:numCache>
            </c:numRef>
          </c:val>
        </c:ser>
        <c:ser>
          <c:idx val="2"/>
          <c:order val="2"/>
          <c:tx>
            <c:strRef>
              <c:f>HOST!$B$14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HOST!$L$16:$L$22</c:f>
              <c:numCache>
                <c:formatCode>General</c:formatCode>
                <c:ptCount val="7"/>
                <c:pt idx="0">
                  <c:v>278517.66666666669</c:v>
                </c:pt>
                <c:pt idx="1">
                  <c:v>873032.33333333337</c:v>
                </c:pt>
                <c:pt idx="2">
                  <c:v>879420.33333333337</c:v>
                </c:pt>
                <c:pt idx="3">
                  <c:v>759581</c:v>
                </c:pt>
                <c:pt idx="4">
                  <c:v>662735.66666666663</c:v>
                </c:pt>
                <c:pt idx="5">
                  <c:v>870679</c:v>
                </c:pt>
                <c:pt idx="6">
                  <c:v>729303.33333333337</c:v>
                </c:pt>
              </c:numCache>
            </c:numRef>
          </c:val>
        </c:ser>
        <c:ser>
          <c:idx val="3"/>
          <c:order val="3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HOST!$L$37:$L$43</c:f>
              <c:numCache>
                <c:formatCode>General</c:formatCode>
                <c:ptCount val="7"/>
                <c:pt idx="0">
                  <c:v>215226.66666666666</c:v>
                </c:pt>
                <c:pt idx="1">
                  <c:v>478011</c:v>
                </c:pt>
                <c:pt idx="2">
                  <c:v>422159.33333333331</c:v>
                </c:pt>
                <c:pt idx="3">
                  <c:v>580054</c:v>
                </c:pt>
                <c:pt idx="4">
                  <c:v>413070.66666666669</c:v>
                </c:pt>
                <c:pt idx="5">
                  <c:v>777694.33333333337</c:v>
                </c:pt>
                <c:pt idx="6">
                  <c:v>585311.66666666663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57264"/>
        <c:axId val="1118258896"/>
      </c:barChart>
      <c:catAx>
        <c:axId val="11182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%random</a:t>
                </a:r>
                <a:r>
                  <a:rPr lang="en-IN" baseline="0"/>
                  <a:t> access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8896"/>
        <c:crosses val="autoZero"/>
        <c:auto val="1"/>
        <c:lblAlgn val="ctr"/>
        <c:lblOffset val="100"/>
        <c:noMultiLvlLbl val="0"/>
      </c:catAx>
      <c:valAx>
        <c:axId val="11182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#dtlb-misses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sql intensive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(HOST!$F$92,HOST!$G$92,HOST!$H$92)</c:f>
              <c:strCache>
                <c:ptCount val="3"/>
                <c:pt idx="0">
                  <c:v>dtb-misses(*10)</c:v>
                </c:pt>
                <c:pt idx="1">
                  <c:v>cache-references</c:v>
                </c:pt>
                <c:pt idx="2">
                  <c:v>time-taken(10^6s)</c:v>
                </c:pt>
              </c:strCache>
            </c:strRef>
          </c:cat>
          <c:val>
            <c:numRef>
              <c:f>(HOST!$F$93,HOST!$G$93,HOST!$H$93)</c:f>
              <c:numCache>
                <c:formatCode>#,##0</c:formatCode>
                <c:ptCount val="3"/>
                <c:pt idx="0">
                  <c:v>83129410</c:v>
                </c:pt>
                <c:pt idx="1">
                  <c:v>160676236</c:v>
                </c:pt>
                <c:pt idx="2" formatCode="General">
                  <c:v>39041000</c:v>
                </c:pt>
              </c:numCache>
            </c:numRef>
          </c:val>
        </c:ser>
        <c:ser>
          <c:idx val="1"/>
          <c:order val="1"/>
          <c:tx>
            <c:strRef>
              <c:f>HOST!$B$58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(HOST!$F$92,HOST!$G$92,HOST!$H$92)</c:f>
              <c:strCache>
                <c:ptCount val="3"/>
                <c:pt idx="0">
                  <c:v>dtb-misses(*10)</c:v>
                </c:pt>
                <c:pt idx="1">
                  <c:v>cache-references</c:v>
                </c:pt>
                <c:pt idx="2">
                  <c:v>time-taken(10^6s)</c:v>
                </c:pt>
              </c:strCache>
            </c:strRef>
          </c:cat>
          <c:val>
            <c:numRef>
              <c:f>(HOST!$F$94,HOST!$G$94,HOST!$H$94)</c:f>
              <c:numCache>
                <c:formatCode>#,##0</c:formatCode>
                <c:ptCount val="3"/>
                <c:pt idx="0">
                  <c:v>104055260</c:v>
                </c:pt>
                <c:pt idx="1">
                  <c:v>181018871</c:v>
                </c:pt>
                <c:pt idx="2" formatCode="General">
                  <c:v>43150000</c:v>
                </c:pt>
              </c:numCache>
            </c:numRef>
          </c:val>
        </c:ser>
        <c:ser>
          <c:idx val="2"/>
          <c:order val="2"/>
          <c:tx>
            <c:strRef>
              <c:f>HOST!$B$59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(HOST!$F$92,HOST!$G$92,HOST!$H$92)</c:f>
              <c:strCache>
                <c:ptCount val="3"/>
                <c:pt idx="0">
                  <c:v>dtb-misses(*10)</c:v>
                </c:pt>
                <c:pt idx="1">
                  <c:v>cache-references</c:v>
                </c:pt>
                <c:pt idx="2">
                  <c:v>time-taken(10^6s)</c:v>
                </c:pt>
              </c:strCache>
            </c:strRef>
          </c:cat>
          <c:val>
            <c:numRef>
              <c:f>HOST!$F$95:$H$95</c:f>
              <c:numCache>
                <c:formatCode>#,##0</c:formatCode>
                <c:ptCount val="3"/>
                <c:pt idx="0">
                  <c:v>116716440</c:v>
                </c:pt>
                <c:pt idx="1">
                  <c:v>206111030</c:v>
                </c:pt>
                <c:pt idx="2" formatCode="General">
                  <c:v>44470000</c:v>
                </c:pt>
              </c:numCache>
            </c:numRef>
          </c:val>
        </c:ser>
        <c:ser>
          <c:idx val="3"/>
          <c:order val="3"/>
          <c:tx>
            <c:strRef>
              <c:f>HOST!$B$60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(HOST!$F$92,HOST!$G$92,HOST!$H$92)</c:f>
              <c:strCache>
                <c:ptCount val="3"/>
                <c:pt idx="0">
                  <c:v>dtb-misses(*10)</c:v>
                </c:pt>
                <c:pt idx="1">
                  <c:v>cache-references</c:v>
                </c:pt>
                <c:pt idx="2">
                  <c:v>time-taken(10^6s)</c:v>
                </c:pt>
              </c:strCache>
            </c:strRef>
          </c:cat>
          <c:val>
            <c:numRef>
              <c:f>(HOST!$F$96,HOST!$G$96,HOST!$H$96)</c:f>
              <c:numCache>
                <c:formatCode>#,##0</c:formatCode>
                <c:ptCount val="3"/>
                <c:pt idx="0">
                  <c:v>108688790</c:v>
                </c:pt>
                <c:pt idx="1">
                  <c:v>150455703</c:v>
                </c:pt>
                <c:pt idx="2" formatCode="General">
                  <c:v>42800000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495360"/>
        <c:axId val="1247505696"/>
      </c:barChart>
      <c:catAx>
        <c:axId val="12474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5696"/>
        <c:crosses val="autoZero"/>
        <c:auto val="1"/>
        <c:lblAlgn val="ctr"/>
        <c:lblOffset val="100"/>
        <c:noMultiLvlLbl val="0"/>
      </c:catAx>
      <c:valAx>
        <c:axId val="1247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dtlb-misses</a:t>
            </a:r>
            <a:r>
              <a:rPr lang="en-IN" baseline="0"/>
              <a:t> in memory loaded process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GUEST!$B$4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HOST!$B$6:$B$12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4kskip</c:v>
                </c:pt>
              </c:strCache>
            </c:strRef>
          </c:cat>
          <c:val>
            <c:numRef>
              <c:f>GUEST!$L$6:$L$12</c:f>
              <c:numCache>
                <c:formatCode>General</c:formatCode>
                <c:ptCount val="7"/>
                <c:pt idx="0">
                  <c:v>1453452.3333333333</c:v>
                </c:pt>
                <c:pt idx="1">
                  <c:v>73741027.666666672</c:v>
                </c:pt>
                <c:pt idx="2">
                  <c:v>141322686.66666666</c:v>
                </c:pt>
                <c:pt idx="3">
                  <c:v>197268295.66666666</c:v>
                </c:pt>
                <c:pt idx="4">
                  <c:v>370342408.66666669</c:v>
                </c:pt>
                <c:pt idx="5">
                  <c:v>387665916</c:v>
                </c:pt>
                <c:pt idx="6">
                  <c:v>196450977.66666666</c:v>
                </c:pt>
              </c:numCache>
            </c:numRef>
          </c:val>
        </c:ser>
        <c:ser>
          <c:idx val="1"/>
          <c:order val="1"/>
          <c:tx>
            <c:strRef>
              <c:f>GUEST!$B$24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GUEST!$L$26:$L$32</c:f>
              <c:numCache>
                <c:formatCode>General</c:formatCode>
                <c:ptCount val="7"/>
                <c:pt idx="0">
                  <c:v>1698025.3333333333</c:v>
                </c:pt>
                <c:pt idx="1">
                  <c:v>89841463</c:v>
                </c:pt>
                <c:pt idx="2">
                  <c:v>174445215</c:v>
                </c:pt>
                <c:pt idx="3">
                  <c:v>259202757.33333334</c:v>
                </c:pt>
                <c:pt idx="4">
                  <c:v>335378394</c:v>
                </c:pt>
                <c:pt idx="5">
                  <c:v>471015833.33333331</c:v>
                </c:pt>
                <c:pt idx="6">
                  <c:v>253226209</c:v>
                </c:pt>
              </c:numCache>
            </c:numRef>
          </c:val>
        </c:ser>
        <c:ser>
          <c:idx val="2"/>
          <c:order val="2"/>
          <c:tx>
            <c:strRef>
              <c:f>GUEST!$B$14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GUEST!$L$16:$L$22</c:f>
              <c:numCache>
                <c:formatCode>General</c:formatCode>
                <c:ptCount val="7"/>
                <c:pt idx="0">
                  <c:v>1823150.6666666667</c:v>
                </c:pt>
                <c:pt idx="1">
                  <c:v>45401033.666666664</c:v>
                </c:pt>
                <c:pt idx="2">
                  <c:v>85451994.666666672</c:v>
                </c:pt>
                <c:pt idx="3">
                  <c:v>112812830</c:v>
                </c:pt>
                <c:pt idx="4">
                  <c:v>176406104.66666666</c:v>
                </c:pt>
                <c:pt idx="5">
                  <c:v>213348608</c:v>
                </c:pt>
                <c:pt idx="6">
                  <c:v>180646554.33333334</c:v>
                </c:pt>
              </c:numCache>
            </c:numRef>
          </c:val>
        </c:ser>
        <c:ser>
          <c:idx val="3"/>
          <c:order val="3"/>
          <c:tx>
            <c:strRef>
              <c:f>GUEST!$B$34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GUEST!$L$36:$L$42</c:f>
              <c:numCache>
                <c:formatCode>General</c:formatCode>
                <c:ptCount val="7"/>
                <c:pt idx="0">
                  <c:v>1275810.3333333333</c:v>
                </c:pt>
                <c:pt idx="1">
                  <c:v>45698597</c:v>
                </c:pt>
                <c:pt idx="2">
                  <c:v>69273824</c:v>
                </c:pt>
                <c:pt idx="3">
                  <c:v>129530428</c:v>
                </c:pt>
                <c:pt idx="4">
                  <c:v>148030987.33333334</c:v>
                </c:pt>
                <c:pt idx="5">
                  <c:v>171266250.33333334</c:v>
                </c:pt>
                <c:pt idx="6">
                  <c:v>196489682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22192"/>
        <c:axId val="1163416208"/>
      </c:barChart>
      <c:catAx>
        <c:axId val="116342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%random</a:t>
                </a:r>
                <a:r>
                  <a:rPr lang="en-IN" baseline="0"/>
                  <a:t>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16208"/>
        <c:crosses val="autoZero"/>
        <c:auto val="1"/>
        <c:lblAlgn val="ctr"/>
        <c:lblOffset val="100"/>
        <c:noMultiLvlLbl val="0"/>
      </c:catAx>
      <c:valAx>
        <c:axId val="11634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#dtlb-misses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cache-references</a:t>
            </a:r>
            <a:r>
              <a:rPr lang="en-IN" baseline="0"/>
              <a:t> in memory loaded process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GUEST!$B$4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HOST!$B$6:$B$12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4kskip</c:v>
                </c:pt>
              </c:strCache>
            </c:strRef>
          </c:cat>
          <c:val>
            <c:numRef>
              <c:f>GUEST!$M$6:$M$12</c:f>
              <c:numCache>
                <c:formatCode>General</c:formatCode>
                <c:ptCount val="7"/>
                <c:pt idx="0">
                  <c:v>8907319.333333334</c:v>
                </c:pt>
                <c:pt idx="1">
                  <c:v>87059557.333333328</c:v>
                </c:pt>
                <c:pt idx="2">
                  <c:v>161206237.66666666</c:v>
                </c:pt>
                <c:pt idx="3">
                  <c:v>243657297.33333334</c:v>
                </c:pt>
                <c:pt idx="4">
                  <c:v>333033451</c:v>
                </c:pt>
                <c:pt idx="5">
                  <c:v>388319251.33333331</c:v>
                </c:pt>
                <c:pt idx="6">
                  <c:v>191760700.66666666</c:v>
                </c:pt>
              </c:numCache>
            </c:numRef>
          </c:val>
        </c:ser>
        <c:ser>
          <c:idx val="1"/>
          <c:order val="1"/>
          <c:tx>
            <c:strRef>
              <c:f>GUEST!$B$24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GUEST!$M$26:$M$32</c:f>
              <c:numCache>
                <c:formatCode>General</c:formatCode>
                <c:ptCount val="7"/>
                <c:pt idx="0">
                  <c:v>6174665</c:v>
                </c:pt>
                <c:pt idx="1">
                  <c:v>83596451.333333328</c:v>
                </c:pt>
                <c:pt idx="2">
                  <c:v>157687978.33333334</c:v>
                </c:pt>
                <c:pt idx="3">
                  <c:v>234328066.66666666</c:v>
                </c:pt>
                <c:pt idx="4">
                  <c:v>307039716.33333331</c:v>
                </c:pt>
                <c:pt idx="5">
                  <c:v>414062253</c:v>
                </c:pt>
                <c:pt idx="6">
                  <c:v>161318608.66666666</c:v>
                </c:pt>
              </c:numCache>
            </c:numRef>
          </c:val>
        </c:ser>
        <c:ser>
          <c:idx val="2"/>
          <c:order val="2"/>
          <c:tx>
            <c:strRef>
              <c:f>GUEST!$B$14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GUEST!$M$16:$M$22</c:f>
              <c:numCache>
                <c:formatCode>General</c:formatCode>
                <c:ptCount val="7"/>
                <c:pt idx="0">
                  <c:v>8031514.333333333</c:v>
                </c:pt>
                <c:pt idx="1">
                  <c:v>61328715.666666664</c:v>
                </c:pt>
                <c:pt idx="2">
                  <c:v>103483731.66666667</c:v>
                </c:pt>
                <c:pt idx="3">
                  <c:v>152885478.33333334</c:v>
                </c:pt>
                <c:pt idx="4">
                  <c:v>243861129.33333334</c:v>
                </c:pt>
                <c:pt idx="5">
                  <c:v>303089388.33333331</c:v>
                </c:pt>
                <c:pt idx="6">
                  <c:v>141441417</c:v>
                </c:pt>
              </c:numCache>
            </c:numRef>
          </c:val>
        </c:ser>
        <c:ser>
          <c:idx val="3"/>
          <c:order val="3"/>
          <c:tx>
            <c:strRef>
              <c:f>GUEST!$B$34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GUEST!$M$36:$M$42</c:f>
              <c:numCache>
                <c:formatCode>General</c:formatCode>
                <c:ptCount val="7"/>
                <c:pt idx="0">
                  <c:v>5911560</c:v>
                </c:pt>
                <c:pt idx="1">
                  <c:v>46788444</c:v>
                </c:pt>
                <c:pt idx="2">
                  <c:v>88765533.666666672</c:v>
                </c:pt>
                <c:pt idx="3">
                  <c:v>127137776.66666667</c:v>
                </c:pt>
                <c:pt idx="4">
                  <c:v>167412920</c:v>
                </c:pt>
                <c:pt idx="5">
                  <c:v>209037954.33333334</c:v>
                </c:pt>
                <c:pt idx="6">
                  <c:v>151820293.66666666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14576"/>
        <c:axId val="1163414032"/>
      </c:barChart>
      <c:catAx>
        <c:axId val="11634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%random</a:t>
                </a:r>
                <a:r>
                  <a:rPr lang="en-IN" baseline="0"/>
                  <a:t>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14032"/>
        <c:crosses val="autoZero"/>
        <c:auto val="1"/>
        <c:lblAlgn val="ctr"/>
        <c:lblOffset val="100"/>
        <c:noMultiLvlLbl val="0"/>
      </c:catAx>
      <c:valAx>
        <c:axId val="11634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#cache-references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</a:t>
            </a:r>
            <a:r>
              <a:rPr lang="en-IN" baseline="0"/>
              <a:t> intensive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GUEST!$B$57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(HOST!$L$56,HOST!$M$56,HOST!$N$56)</c15:sqref>
                  </c15:fullRef>
                </c:ext>
              </c:extLst>
              <c:f>(HOST!$L$56,HOST!$M$56)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(GUEST!$L$57,GUEST!$M$57,GUEST!$N$57)</c15:sqref>
                  </c15:fullRef>
                </c:ext>
              </c:extLst>
              <c:f>(GUEST!$L$57,GUEST!$M$57)</c:f>
              <c:numCache>
                <c:formatCode>General</c:formatCode>
                <c:ptCount val="2"/>
                <c:pt idx="0">
                  <c:v>26284086.666666668</c:v>
                </c:pt>
                <c:pt idx="1">
                  <c:v>14184528</c:v>
                </c:pt>
              </c:numCache>
            </c:numRef>
          </c:val>
        </c:ser>
        <c:ser>
          <c:idx val="1"/>
          <c:order val="1"/>
          <c:tx>
            <c:strRef>
              <c:f>GUEST!$B$58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(HOST!$L$56,HOST!$M$56,HOST!$N$56)</c15:sqref>
                  </c15:fullRef>
                </c:ext>
              </c:extLst>
              <c:f>(HOST!$L$56,HOST!$M$56)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(GUEST!$L$58,GUEST!$M$58,GUEST!$N$58)</c15:sqref>
                  </c15:fullRef>
                </c:ext>
              </c:extLst>
              <c:f>(GUEST!$L$58,GUEST!$M$58)</c:f>
              <c:numCache>
                <c:formatCode>General</c:formatCode>
                <c:ptCount val="2"/>
                <c:pt idx="0">
                  <c:v>15947670</c:v>
                </c:pt>
                <c:pt idx="1">
                  <c:v>7013300.666666667</c:v>
                </c:pt>
              </c:numCache>
            </c:numRef>
          </c:val>
        </c:ser>
        <c:ser>
          <c:idx val="2"/>
          <c:order val="2"/>
          <c:tx>
            <c:strRef>
              <c:f>GUEST!$B$59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(HOST!$L$56,HOST!$M$56,HOST!$N$56)</c15:sqref>
                  </c15:fullRef>
                </c:ext>
              </c:extLst>
              <c:f>(HOST!$L$56,HOST!$M$56)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(GUEST!$L$59,GUEST!$M$59,GUEST!$N$59)</c15:sqref>
                  </c15:fullRef>
                </c:ext>
              </c:extLst>
              <c:f>(GUEST!$L$59,GUEST!$M$59)</c:f>
              <c:numCache>
                <c:formatCode>General</c:formatCode>
                <c:ptCount val="2"/>
                <c:pt idx="0">
                  <c:v>117986536.66666667</c:v>
                </c:pt>
                <c:pt idx="1">
                  <c:v>57651999</c:v>
                </c:pt>
              </c:numCache>
            </c:numRef>
          </c:val>
        </c:ser>
        <c:ser>
          <c:idx val="3"/>
          <c:order val="3"/>
          <c:tx>
            <c:strRef>
              <c:f>GUEST!$B$60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(HOST!$L$56,HOST!$M$56,HOST!$N$56)</c15:sqref>
                  </c15:fullRef>
                </c:ext>
              </c:extLst>
              <c:f>(HOST!$L$56,HOST!$M$56)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(GUEST!$L$60,GUEST!$M$60,GUEST!$N$60)</c15:sqref>
                  </c15:fullRef>
                </c:ext>
              </c:extLst>
              <c:f>(GUEST!$L$60,GUEST!$M$60)</c:f>
              <c:numCache>
                <c:formatCode>General</c:formatCode>
                <c:ptCount val="2"/>
                <c:pt idx="0">
                  <c:v>197560233.33333334</c:v>
                </c:pt>
                <c:pt idx="1">
                  <c:v>72370433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20016"/>
        <c:axId val="1163427088"/>
      </c:barChart>
      <c:catAx>
        <c:axId val="11634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7088"/>
        <c:crosses val="autoZero"/>
        <c:auto val="1"/>
        <c:lblAlgn val="ctr"/>
        <c:lblOffset val="100"/>
        <c:noMultiLvlLbl val="0"/>
      </c:catAx>
      <c:valAx>
        <c:axId val="11634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Redis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GUEST!$B$57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(GUEST!$L$64,GUEST!$M$64,GUEST!$N$64)</c15:sqref>
                  </c15:fullRef>
                </c:ext>
              </c:extLst>
              <c:f>(GUEST!$L$64,GUEST!$M$64)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GUEST!$L$65:$N$65</c15:sqref>
                  </c15:fullRef>
                </c:ext>
              </c:extLst>
              <c:f>GUEST!$L$65:$M$65</c:f>
              <c:numCache>
                <c:formatCode>General</c:formatCode>
                <c:ptCount val="2"/>
                <c:pt idx="0">
                  <c:v>3133250170</c:v>
                </c:pt>
                <c:pt idx="1">
                  <c:v>1798403906</c:v>
                </c:pt>
              </c:numCache>
            </c:numRef>
          </c:val>
        </c:ser>
        <c:ser>
          <c:idx val="1"/>
          <c:order val="1"/>
          <c:tx>
            <c:strRef>
              <c:f>GUEST!$B$58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(GUEST!$L$64,GUEST!$M$64,GUEST!$N$64)</c15:sqref>
                  </c15:fullRef>
                </c:ext>
              </c:extLst>
              <c:f>(GUEST!$L$64,GUEST!$M$64)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GUEST!$L$66:$N$66</c15:sqref>
                  </c15:fullRef>
                </c:ext>
              </c:extLst>
              <c:f>GUEST!$L$66:$M$66</c:f>
              <c:numCache>
                <c:formatCode>General</c:formatCode>
                <c:ptCount val="2"/>
                <c:pt idx="0">
                  <c:v>4028242343.3333335</c:v>
                </c:pt>
                <c:pt idx="1">
                  <c:v>2442201297.6666665</c:v>
                </c:pt>
              </c:numCache>
            </c:numRef>
          </c:val>
        </c:ser>
        <c:ser>
          <c:idx val="2"/>
          <c:order val="2"/>
          <c:tx>
            <c:strRef>
              <c:f>GUEST!$B$59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(GUEST!$L$64,GUEST!$M$64,GUEST!$N$64)</c15:sqref>
                  </c15:fullRef>
                </c:ext>
              </c:extLst>
              <c:f>(GUEST!$L$64,GUEST!$M$64)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GUEST!$L$67:$N$67</c15:sqref>
                  </c15:fullRef>
                </c:ext>
              </c:extLst>
              <c:f>GUEST!$L$67:$M$67</c:f>
              <c:numCache>
                <c:formatCode>General</c:formatCode>
                <c:ptCount val="2"/>
                <c:pt idx="0">
                  <c:v>4158293480</c:v>
                </c:pt>
                <c:pt idx="1">
                  <c:v>2561677840</c:v>
                </c:pt>
              </c:numCache>
            </c:numRef>
          </c:val>
        </c:ser>
        <c:ser>
          <c:idx val="3"/>
          <c:order val="3"/>
          <c:tx>
            <c:strRef>
              <c:f>GUEST!$B$60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(GUEST!$L$64,GUEST!$M$64,GUEST!$N$64)</c15:sqref>
                  </c15:fullRef>
                </c:ext>
              </c:extLst>
              <c:f>(GUEST!$L$64,GUEST!$M$64)</c:f>
              <c:strCache>
                <c:ptCount val="2"/>
                <c:pt idx="0">
                  <c:v>avg dtlb-misses(*10)</c:v>
                </c:pt>
                <c:pt idx="1">
                  <c:v>avg 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GUEST!$L$68:$N$68</c15:sqref>
                  </c15:fullRef>
                </c:ext>
              </c:extLst>
              <c:f>GUEST!$L$68:$M$68</c:f>
              <c:numCache>
                <c:formatCode>General</c:formatCode>
                <c:ptCount val="2"/>
                <c:pt idx="0">
                  <c:v>3506264226.6666665</c:v>
                </c:pt>
                <c:pt idx="1">
                  <c:v>2189296553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417296"/>
        <c:axId val="1163415120"/>
      </c:barChart>
      <c:catAx>
        <c:axId val="11634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15120"/>
        <c:crosses val="autoZero"/>
        <c:auto val="1"/>
        <c:lblAlgn val="ctr"/>
        <c:lblOffset val="100"/>
        <c:noMultiLvlLbl val="0"/>
      </c:catAx>
      <c:valAx>
        <c:axId val="1163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sql intensive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GUEST!$B$57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(HOST!$F$92,HOST!$G$92,HOST!$H$92)</c15:sqref>
                  </c15:fullRef>
                </c:ext>
              </c:extLst>
              <c:f>(HOST!$F$92,HOST!$G$92)</c:f>
              <c:strCache>
                <c:ptCount val="2"/>
                <c:pt idx="0">
                  <c:v>dtb-misses(*10)</c:v>
                </c:pt>
                <c:pt idx="1">
                  <c:v>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(GUEST!$F$93,GUEST!$G$93,GUEST!$H$93)</c15:sqref>
                  </c15:fullRef>
                </c:ext>
              </c:extLst>
              <c:f>(GUEST!$F$93,GUEST!$G$93)</c:f>
              <c:numCache>
                <c:formatCode>#,##0</c:formatCode>
                <c:ptCount val="2"/>
                <c:pt idx="0">
                  <c:v>889667790</c:v>
                </c:pt>
                <c:pt idx="1">
                  <c:v>1042585963</c:v>
                </c:pt>
              </c:numCache>
            </c:numRef>
          </c:val>
        </c:ser>
        <c:ser>
          <c:idx val="1"/>
          <c:order val="1"/>
          <c:tx>
            <c:strRef>
              <c:f>GUEST!$B$58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(HOST!$F$92,HOST!$G$92,HOST!$H$92)</c15:sqref>
                  </c15:fullRef>
                </c:ext>
              </c:extLst>
              <c:f>(HOST!$F$92,HOST!$G$92)</c:f>
              <c:strCache>
                <c:ptCount val="2"/>
                <c:pt idx="0">
                  <c:v>dtb-misses(*10)</c:v>
                </c:pt>
                <c:pt idx="1">
                  <c:v>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(GUEST!$F$94,GUEST!$G$94,GUEST!$H$94)</c15:sqref>
                  </c15:fullRef>
                </c:ext>
              </c:extLst>
              <c:f>(GUEST!$F$94,GUEST!$G$94)</c:f>
              <c:numCache>
                <c:formatCode>#,##0</c:formatCode>
                <c:ptCount val="2"/>
                <c:pt idx="0">
                  <c:v>1267692050</c:v>
                </c:pt>
                <c:pt idx="1">
                  <c:v>1209337876</c:v>
                </c:pt>
              </c:numCache>
            </c:numRef>
          </c:val>
        </c:ser>
        <c:ser>
          <c:idx val="2"/>
          <c:order val="2"/>
          <c:tx>
            <c:strRef>
              <c:f>GUEST!$B$59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(HOST!$F$92,HOST!$G$92,HOST!$H$92)</c15:sqref>
                  </c15:fullRef>
                </c:ext>
              </c:extLst>
              <c:f>(HOST!$F$92,HOST!$G$92)</c:f>
              <c:strCache>
                <c:ptCount val="2"/>
                <c:pt idx="0">
                  <c:v>dtb-misses(*10)</c:v>
                </c:pt>
                <c:pt idx="1">
                  <c:v>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GUEST!$F$95:$H$95</c15:sqref>
                  </c15:fullRef>
                </c:ext>
              </c:extLst>
              <c:f>GUEST!$F$95:$G$95</c:f>
              <c:numCache>
                <c:formatCode>#,##0</c:formatCode>
                <c:ptCount val="2"/>
                <c:pt idx="0">
                  <c:v>1163830980</c:v>
                </c:pt>
                <c:pt idx="1">
                  <c:v>1186279259</c:v>
                </c:pt>
              </c:numCache>
            </c:numRef>
          </c:val>
        </c:ser>
        <c:ser>
          <c:idx val="3"/>
          <c:order val="3"/>
          <c:tx>
            <c:strRef>
              <c:f>GUEST!$B$60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(HOST!$F$92,HOST!$G$92,HOST!$H$92)</c15:sqref>
                  </c15:fullRef>
                </c:ext>
              </c:extLst>
              <c:f>(HOST!$F$92,HOST!$G$92)</c:f>
              <c:strCache>
                <c:ptCount val="2"/>
                <c:pt idx="0">
                  <c:v>dtb-misses(*10)</c:v>
                </c:pt>
                <c:pt idx="1">
                  <c:v>cache-references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(GUEST!$F$96,GUEST!$G$96,GUEST!$H$96)</c15:sqref>
                  </c15:fullRef>
                </c:ext>
              </c:extLst>
              <c:f>(GUEST!$F$96,GUEST!$G$96)</c:f>
              <c:numCache>
                <c:formatCode>#,##0</c:formatCode>
                <c:ptCount val="2"/>
                <c:pt idx="0">
                  <c:v>1311925760</c:v>
                </c:pt>
                <c:pt idx="1">
                  <c:v>1203491568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607808"/>
        <c:axId val="1243608896"/>
      </c:barChart>
      <c:catAx>
        <c:axId val="12436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8896"/>
        <c:crosses val="autoZero"/>
        <c:auto val="1"/>
        <c:lblAlgn val="ctr"/>
        <c:lblOffset val="100"/>
        <c:noMultiLvlLbl val="0"/>
      </c:catAx>
      <c:valAx>
        <c:axId val="1243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cache-references</a:t>
            </a:r>
            <a:r>
              <a:rPr lang="en-IN" baseline="0"/>
              <a:t> in memory loaded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HOST!$B$6:$B$12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4kskip</c:v>
                </c:pt>
              </c:strCache>
            </c:strRef>
          </c:cat>
          <c:val>
            <c:numRef>
              <c:f>HOST!$M$6:$M$12</c:f>
              <c:numCache>
                <c:formatCode>General</c:formatCode>
                <c:ptCount val="7"/>
                <c:pt idx="0">
                  <c:v>5045333</c:v>
                </c:pt>
                <c:pt idx="1">
                  <c:v>9418287.666666666</c:v>
                </c:pt>
                <c:pt idx="2">
                  <c:v>16417651.333333334</c:v>
                </c:pt>
                <c:pt idx="3">
                  <c:v>27848204</c:v>
                </c:pt>
                <c:pt idx="4">
                  <c:v>49058838.666666664</c:v>
                </c:pt>
                <c:pt idx="5">
                  <c:v>36385051.666666664</c:v>
                </c:pt>
                <c:pt idx="6">
                  <c:v>13208336.333333334</c:v>
                </c:pt>
              </c:numCache>
            </c:numRef>
          </c:val>
        </c:ser>
        <c:ser>
          <c:idx val="1"/>
          <c:order val="1"/>
          <c:tx>
            <c:strRef>
              <c:f>HOST!$B$24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HOST!$M$26:$M$32</c:f>
              <c:numCache>
                <c:formatCode>General</c:formatCode>
                <c:ptCount val="7"/>
                <c:pt idx="0">
                  <c:v>2922893.3333333335</c:v>
                </c:pt>
                <c:pt idx="1">
                  <c:v>8345309.666666667</c:v>
                </c:pt>
                <c:pt idx="2">
                  <c:v>15073132.666666666</c:v>
                </c:pt>
                <c:pt idx="3">
                  <c:v>17847346.666666668</c:v>
                </c:pt>
                <c:pt idx="4">
                  <c:v>23804082.666666668</c:v>
                </c:pt>
                <c:pt idx="5">
                  <c:v>30560039.666666668</c:v>
                </c:pt>
                <c:pt idx="6">
                  <c:v>11195626.333333334</c:v>
                </c:pt>
              </c:numCache>
            </c:numRef>
          </c:val>
        </c:ser>
        <c:ser>
          <c:idx val="2"/>
          <c:order val="2"/>
          <c:tx>
            <c:strRef>
              <c:f>HOST!$B$14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HOST!$M$16:$M$22</c:f>
              <c:numCache>
                <c:formatCode>General</c:formatCode>
                <c:ptCount val="7"/>
                <c:pt idx="0">
                  <c:v>3238638.3333333335</c:v>
                </c:pt>
                <c:pt idx="1">
                  <c:v>7657269.666666667</c:v>
                </c:pt>
                <c:pt idx="2">
                  <c:v>9669838.666666666</c:v>
                </c:pt>
                <c:pt idx="3">
                  <c:v>14903559.666666666</c:v>
                </c:pt>
                <c:pt idx="4">
                  <c:v>11805140.333333334</c:v>
                </c:pt>
                <c:pt idx="5">
                  <c:v>21440203.333333332</c:v>
                </c:pt>
                <c:pt idx="6">
                  <c:v>7713026.666666667</c:v>
                </c:pt>
              </c:numCache>
            </c:numRef>
          </c:val>
        </c:ser>
        <c:ser>
          <c:idx val="3"/>
          <c:order val="3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HOST!$M$37:$M$43</c:f>
              <c:numCache>
                <c:formatCode>General</c:formatCode>
                <c:ptCount val="7"/>
                <c:pt idx="0">
                  <c:v>3281419</c:v>
                </c:pt>
                <c:pt idx="1">
                  <c:v>5746865.666666667</c:v>
                </c:pt>
                <c:pt idx="2">
                  <c:v>7724858</c:v>
                </c:pt>
                <c:pt idx="3">
                  <c:v>16248107.333333334</c:v>
                </c:pt>
                <c:pt idx="4">
                  <c:v>9353192.333333334</c:v>
                </c:pt>
                <c:pt idx="5">
                  <c:v>11468311</c:v>
                </c:pt>
                <c:pt idx="6">
                  <c:v>13358381.333333334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49648"/>
        <c:axId val="1118245840"/>
      </c:barChart>
      <c:catAx>
        <c:axId val="11182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%random</a:t>
                </a:r>
                <a:r>
                  <a:rPr lang="en-IN" baseline="0"/>
                  <a:t> access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5840"/>
        <c:crosses val="autoZero"/>
        <c:auto val="1"/>
        <c:lblAlgn val="ctr"/>
        <c:lblOffset val="100"/>
        <c:noMultiLvlLbl val="0"/>
      </c:catAx>
      <c:valAx>
        <c:axId val="1118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#cache-references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time-taken</a:t>
            </a:r>
            <a:r>
              <a:rPr lang="en-IN" baseline="0"/>
              <a:t> in memory loaded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HOST!$B$6:$B$12</c:f>
              <c:strCach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4kskip</c:v>
                </c:pt>
              </c:strCache>
            </c:strRef>
          </c:cat>
          <c:val>
            <c:numRef>
              <c:f>HOST!$N$6:$N$12</c:f>
              <c:numCache>
                <c:formatCode>General</c:formatCode>
                <c:ptCount val="7"/>
                <c:pt idx="0">
                  <c:v>8.1199999999999992</c:v>
                </c:pt>
                <c:pt idx="1">
                  <c:v>16.553333333333335</c:v>
                </c:pt>
                <c:pt idx="2">
                  <c:v>25.22</c:v>
                </c:pt>
                <c:pt idx="3">
                  <c:v>32.773333333333333</c:v>
                </c:pt>
                <c:pt idx="4">
                  <c:v>41.316666666666663</c:v>
                </c:pt>
                <c:pt idx="5">
                  <c:v>51.073333333333331</c:v>
                </c:pt>
                <c:pt idx="6">
                  <c:v>22.813333333333333</c:v>
                </c:pt>
              </c:numCache>
            </c:numRef>
          </c:val>
        </c:ser>
        <c:ser>
          <c:idx val="1"/>
          <c:order val="1"/>
          <c:tx>
            <c:strRef>
              <c:f>HOST!$B$24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HOST!$N$26:$N$32</c:f>
              <c:numCache>
                <c:formatCode>General</c:formatCode>
                <c:ptCount val="7"/>
                <c:pt idx="0">
                  <c:v>8.1033333333333335</c:v>
                </c:pt>
                <c:pt idx="1">
                  <c:v>14.83</c:v>
                </c:pt>
                <c:pt idx="2">
                  <c:v>24.903333333333336</c:v>
                </c:pt>
                <c:pt idx="3">
                  <c:v>30.886666666666667</c:v>
                </c:pt>
                <c:pt idx="4">
                  <c:v>36.529999999999994</c:v>
                </c:pt>
                <c:pt idx="5">
                  <c:v>47.546666666666674</c:v>
                </c:pt>
                <c:pt idx="6">
                  <c:v>23.209999999999997</c:v>
                </c:pt>
              </c:numCache>
            </c:numRef>
          </c:val>
        </c:ser>
        <c:ser>
          <c:idx val="2"/>
          <c:order val="2"/>
          <c:tx>
            <c:strRef>
              <c:f>HOST!$B$14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HOST!$N$16:$N$22</c:f>
              <c:numCache>
                <c:formatCode>General</c:formatCode>
                <c:ptCount val="7"/>
                <c:pt idx="0">
                  <c:v>8.0899999999999981</c:v>
                </c:pt>
                <c:pt idx="1">
                  <c:v>11.453333333333333</c:v>
                </c:pt>
                <c:pt idx="2">
                  <c:v>15.37</c:v>
                </c:pt>
                <c:pt idx="3">
                  <c:v>20.246666666666666</c:v>
                </c:pt>
                <c:pt idx="4">
                  <c:v>21.203333333333333</c:v>
                </c:pt>
                <c:pt idx="5">
                  <c:v>24.436666666666667</c:v>
                </c:pt>
                <c:pt idx="6">
                  <c:v>20.283333333333331</c:v>
                </c:pt>
              </c:numCache>
            </c:numRef>
          </c:val>
        </c:ser>
        <c:ser>
          <c:idx val="3"/>
          <c:order val="3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HOST!$N$37:$N$43</c:f>
              <c:numCache>
                <c:formatCode>General</c:formatCode>
                <c:ptCount val="7"/>
                <c:pt idx="0">
                  <c:v>8.11</c:v>
                </c:pt>
                <c:pt idx="1">
                  <c:v>11.049999999999999</c:v>
                </c:pt>
                <c:pt idx="2">
                  <c:v>13.366666666666667</c:v>
                </c:pt>
                <c:pt idx="3">
                  <c:v>16.216666666666665</c:v>
                </c:pt>
                <c:pt idx="4">
                  <c:v>19.096666666666664</c:v>
                </c:pt>
                <c:pt idx="5">
                  <c:v>21.243333333333336</c:v>
                </c:pt>
                <c:pt idx="6">
                  <c:v>19.689999999999998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59984"/>
        <c:axId val="1118249104"/>
      </c:barChart>
      <c:catAx>
        <c:axId val="11182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%random</a:t>
                </a:r>
                <a:r>
                  <a:rPr lang="en-IN" baseline="0"/>
                  <a:t> access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9104"/>
        <c:crosses val="autoZero"/>
        <c:auto val="1"/>
        <c:lblAlgn val="ctr"/>
        <c:lblOffset val="100"/>
        <c:noMultiLvlLbl val="0"/>
      </c:catAx>
      <c:valAx>
        <c:axId val="111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time-taken(s)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</a:t>
            </a:r>
            <a:r>
              <a:rPr lang="en-IN" baseline="0"/>
              <a:t> intensive process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(HOST!$L$56,HOST!$M$56,HOST!$N$56)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time-taken(10^5s)</c:v>
                </c:pt>
              </c:strCache>
            </c:strRef>
          </c:cat>
          <c:val>
            <c:numRef>
              <c:f>(HOST!$L$57,HOST!$M$57,HOST!$N$57)</c:f>
              <c:numCache>
                <c:formatCode>General</c:formatCode>
                <c:ptCount val="3"/>
                <c:pt idx="0">
                  <c:v>3887953.3333333335</c:v>
                </c:pt>
                <c:pt idx="1">
                  <c:v>7496155.666666667</c:v>
                </c:pt>
                <c:pt idx="2">
                  <c:v>3050333.3333333335</c:v>
                </c:pt>
              </c:numCache>
            </c:numRef>
          </c:val>
        </c:ser>
        <c:ser>
          <c:idx val="1"/>
          <c:order val="1"/>
          <c:tx>
            <c:strRef>
              <c:f>HOST!$B$58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(HOST!$L$56,HOST!$M$56,HOST!$N$56)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time-taken(10^5s)</c:v>
                </c:pt>
              </c:strCache>
            </c:strRef>
          </c:cat>
          <c:val>
            <c:numRef>
              <c:f>(HOST!$L$58,HOST!$M$58,HOST!$N$58)</c:f>
              <c:numCache>
                <c:formatCode>General</c:formatCode>
                <c:ptCount val="3"/>
                <c:pt idx="0">
                  <c:v>5699226.666666667</c:v>
                </c:pt>
                <c:pt idx="1">
                  <c:v>4446818.333333333</c:v>
                </c:pt>
                <c:pt idx="2">
                  <c:v>2812000</c:v>
                </c:pt>
              </c:numCache>
            </c:numRef>
          </c:val>
        </c:ser>
        <c:ser>
          <c:idx val="2"/>
          <c:order val="2"/>
          <c:tx>
            <c:strRef>
              <c:f>HOST!$B$59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(HOST!$L$56,HOST!$M$56,HOST!$N$56)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time-taken(10^5s)</c:v>
                </c:pt>
              </c:strCache>
            </c:strRef>
          </c:cat>
          <c:val>
            <c:numRef>
              <c:f>(HOST!$L$59,HOST!$M$59,HOST!$N$59)</c:f>
              <c:numCache>
                <c:formatCode>General</c:formatCode>
                <c:ptCount val="3"/>
                <c:pt idx="0">
                  <c:v>17033953.333333332</c:v>
                </c:pt>
                <c:pt idx="1">
                  <c:v>21028584.333333332</c:v>
                </c:pt>
                <c:pt idx="2">
                  <c:v>2845333.3333333335</c:v>
                </c:pt>
              </c:numCache>
            </c:numRef>
          </c:val>
        </c:ser>
        <c:ser>
          <c:idx val="3"/>
          <c:order val="3"/>
          <c:tx>
            <c:strRef>
              <c:f>HOST!$B$60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(HOST!$L$56,HOST!$M$56,HOST!$N$56)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time-taken(10^5s)</c:v>
                </c:pt>
              </c:strCache>
            </c:strRef>
          </c:cat>
          <c:val>
            <c:numRef>
              <c:f>(HOST!$L$60,HOST!$M$60,HOST!$N$60)</c:f>
              <c:numCache>
                <c:formatCode>General</c:formatCode>
                <c:ptCount val="3"/>
                <c:pt idx="0">
                  <c:v>14133630</c:v>
                </c:pt>
                <c:pt idx="1">
                  <c:v>19431731</c:v>
                </c:pt>
                <c:pt idx="2">
                  <c:v>2845666.6666666665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60528"/>
        <c:axId val="1118251280"/>
      </c:barChart>
      <c:catAx>
        <c:axId val="1118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1280"/>
        <c:crosses val="autoZero"/>
        <c:auto val="1"/>
        <c:lblAlgn val="ctr"/>
        <c:lblOffset val="100"/>
        <c:noMultiLvlLbl val="0"/>
      </c:catAx>
      <c:valAx>
        <c:axId val="11182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Redis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(HOST!$L$64,HOST!$M$64,HOST!$N$64)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time-taken(10^7s)</c:v>
                </c:pt>
              </c:strCache>
            </c:strRef>
          </c:cat>
          <c:val>
            <c:numRef>
              <c:f>HOST!$L$65:$N$65</c:f>
              <c:numCache>
                <c:formatCode>General</c:formatCode>
                <c:ptCount val="3"/>
                <c:pt idx="0">
                  <c:v>295897460</c:v>
                </c:pt>
                <c:pt idx="1">
                  <c:v>622434778</c:v>
                </c:pt>
                <c:pt idx="2">
                  <c:v>763466666.66666663</c:v>
                </c:pt>
              </c:numCache>
            </c:numRef>
          </c:val>
        </c:ser>
        <c:ser>
          <c:idx val="1"/>
          <c:order val="1"/>
          <c:tx>
            <c:strRef>
              <c:f>HOST!$B$58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(HOST!$L$64,HOST!$M$64,HOST!$N$64)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time-taken(10^7s)</c:v>
                </c:pt>
              </c:strCache>
            </c:strRef>
          </c:cat>
          <c:val>
            <c:numRef>
              <c:f>HOST!$L$66:$N$66</c:f>
              <c:numCache>
                <c:formatCode>General</c:formatCode>
                <c:ptCount val="3"/>
                <c:pt idx="0">
                  <c:v>987152363.33333337</c:v>
                </c:pt>
                <c:pt idx="1">
                  <c:v>1903293356.6666667</c:v>
                </c:pt>
                <c:pt idx="2">
                  <c:v>1036400000</c:v>
                </c:pt>
              </c:numCache>
            </c:numRef>
          </c:val>
        </c:ser>
        <c:ser>
          <c:idx val="2"/>
          <c:order val="2"/>
          <c:tx>
            <c:strRef>
              <c:f>HOST!$B$59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(HOST!$L$64,HOST!$M$64,HOST!$N$64)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time-taken(10^7s)</c:v>
                </c:pt>
              </c:strCache>
            </c:strRef>
          </c:cat>
          <c:val>
            <c:numRef>
              <c:f>HOST!$L$67:$N$67</c:f>
              <c:numCache>
                <c:formatCode>General</c:formatCode>
                <c:ptCount val="3"/>
                <c:pt idx="0">
                  <c:v>972350480</c:v>
                </c:pt>
                <c:pt idx="1">
                  <c:v>1782706258.3333333</c:v>
                </c:pt>
                <c:pt idx="2">
                  <c:v>1053033333.3333331</c:v>
                </c:pt>
              </c:numCache>
            </c:numRef>
          </c:val>
        </c:ser>
        <c:ser>
          <c:idx val="3"/>
          <c:order val="3"/>
          <c:tx>
            <c:strRef>
              <c:f>HOST!$B$60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(HOST!$L$64,HOST!$M$64,HOST!$N$64)</c:f>
              <c:strCache>
                <c:ptCount val="3"/>
                <c:pt idx="0">
                  <c:v>avg dtlb-misses(*10)</c:v>
                </c:pt>
                <c:pt idx="1">
                  <c:v>avg cache-references</c:v>
                </c:pt>
                <c:pt idx="2">
                  <c:v>avg time-taken(10^7s)</c:v>
                </c:pt>
              </c:strCache>
            </c:strRef>
          </c:cat>
          <c:val>
            <c:numRef>
              <c:f>HOST!$L$68:$N$68</c:f>
              <c:numCache>
                <c:formatCode>General</c:formatCode>
                <c:ptCount val="3"/>
                <c:pt idx="0">
                  <c:v>807588033.33333337</c:v>
                </c:pt>
                <c:pt idx="1">
                  <c:v>1338692892</c:v>
                </c:pt>
                <c:pt idx="2">
                  <c:v>971566666.66666687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46928"/>
        <c:axId val="1118248016"/>
      </c:barChart>
      <c:catAx>
        <c:axId val="1118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8016"/>
        <c:crosses val="autoZero"/>
        <c:auto val="1"/>
        <c:lblAlgn val="ctr"/>
        <c:lblOffset val="100"/>
        <c:noMultiLvlLbl val="0"/>
      </c:catAx>
      <c:valAx>
        <c:axId val="1118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File</a:t>
            </a:r>
            <a:r>
              <a:rPr lang="en-IN" baseline="0"/>
              <a:t> IO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HOST!$B$57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HOST!$N$71</c:f>
              <c:strCache>
                <c:ptCount val="1"/>
                <c:pt idx="0">
                  <c:v>avg time-taken(s)</c:v>
                </c:pt>
              </c:strCache>
            </c:strRef>
          </c:cat>
          <c:val>
            <c:numRef>
              <c:f>HOST!$N$72</c:f>
              <c:numCache>
                <c:formatCode>General</c:formatCode>
                <c:ptCount val="1"/>
                <c:pt idx="0">
                  <c:v>37.11</c:v>
                </c:pt>
              </c:numCache>
            </c:numRef>
          </c:val>
        </c:ser>
        <c:ser>
          <c:idx val="1"/>
          <c:order val="1"/>
          <c:tx>
            <c:strRef>
              <c:f>HOST!$B$58</c:f>
              <c:strCache>
                <c:ptCount val="1"/>
                <c:pt idx="0">
                  <c:v>2M4K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HOST!$N$71</c:f>
              <c:strCache>
                <c:ptCount val="1"/>
                <c:pt idx="0">
                  <c:v>avg time-taken(s)</c:v>
                </c:pt>
              </c:strCache>
            </c:strRef>
          </c:cat>
          <c:val>
            <c:numRef>
              <c:f>HOST!$N$73</c:f>
              <c:numCache>
                <c:formatCode>General</c:formatCode>
                <c:ptCount val="1"/>
                <c:pt idx="0">
                  <c:v>36.696666666666665</c:v>
                </c:pt>
              </c:numCache>
            </c:numRef>
          </c:val>
        </c:ser>
        <c:ser>
          <c:idx val="2"/>
          <c:order val="2"/>
          <c:tx>
            <c:strRef>
              <c:f>HOST!$B$59</c:f>
              <c:strCache>
                <c:ptCount val="1"/>
                <c:pt idx="0">
                  <c:v>4K2M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HOST!$N$71</c:f>
              <c:strCache>
                <c:ptCount val="1"/>
                <c:pt idx="0">
                  <c:v>avg time-taken(s)</c:v>
                </c:pt>
              </c:strCache>
            </c:strRef>
          </c:cat>
          <c:val>
            <c:numRef>
              <c:f>HOST!$N$74</c:f>
              <c:numCache>
                <c:formatCode>General</c:formatCode>
                <c:ptCount val="1"/>
                <c:pt idx="0">
                  <c:v>35.726666666666667</c:v>
                </c:pt>
              </c:numCache>
            </c:numRef>
          </c:val>
        </c:ser>
        <c:ser>
          <c:idx val="3"/>
          <c:order val="3"/>
          <c:tx>
            <c:strRef>
              <c:f>HOST!$B$60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HOST!$N$71</c:f>
              <c:strCache>
                <c:ptCount val="1"/>
                <c:pt idx="0">
                  <c:v>avg time-taken(s)</c:v>
                </c:pt>
              </c:strCache>
            </c:strRef>
          </c:cat>
          <c:val>
            <c:numRef>
              <c:f>HOST!$N$75</c:f>
              <c:numCache>
                <c:formatCode>General</c:formatCode>
                <c:ptCount val="1"/>
                <c:pt idx="0">
                  <c:v>35.046666666666667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379344"/>
        <c:axId val="979751088"/>
      </c:barChart>
      <c:catAx>
        <c:axId val="98037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9751088"/>
        <c:crosses val="autoZero"/>
        <c:auto val="1"/>
        <c:lblAlgn val="ctr"/>
        <c:lblOffset val="100"/>
        <c:noMultiLvlLbl val="0"/>
      </c:catAx>
      <c:valAx>
        <c:axId val="9797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#time-taken(s)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dtlb-misses</a:t>
            </a:r>
            <a:r>
              <a:rPr lang="en-IN" baseline="0"/>
              <a:t> in different Memory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HOST!$F$82:$F$88</c:f>
              <c:numCache>
                <c:formatCode>#,##0</c:formatCode>
                <c:ptCount val="7"/>
                <c:pt idx="0">
                  <c:v>374715</c:v>
                </c:pt>
                <c:pt idx="1">
                  <c:v>439014</c:v>
                </c:pt>
                <c:pt idx="2">
                  <c:v>935442</c:v>
                </c:pt>
                <c:pt idx="3">
                  <c:v>1422704</c:v>
                </c:pt>
                <c:pt idx="4">
                  <c:v>1694100</c:v>
                </c:pt>
                <c:pt idx="5">
                  <c:v>3366039</c:v>
                </c:pt>
                <c:pt idx="6">
                  <c:v>5105263</c:v>
                </c:pt>
              </c:numCache>
            </c:numRef>
          </c:val>
        </c:ser>
        <c:ser>
          <c:idx val="3"/>
          <c:order val="1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HOST!$I$82:$I$88</c:f>
              <c:numCache>
                <c:formatCode>#,##0</c:formatCode>
                <c:ptCount val="7"/>
                <c:pt idx="0">
                  <c:v>61206</c:v>
                </c:pt>
                <c:pt idx="1">
                  <c:v>49213</c:v>
                </c:pt>
                <c:pt idx="2">
                  <c:v>159223</c:v>
                </c:pt>
                <c:pt idx="3">
                  <c:v>131069</c:v>
                </c:pt>
                <c:pt idx="4">
                  <c:v>247037</c:v>
                </c:pt>
                <c:pt idx="5">
                  <c:v>281951</c:v>
                </c:pt>
                <c:pt idx="6">
                  <c:v>413643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603456"/>
        <c:axId val="1243604000"/>
      </c:barChart>
      <c:catAx>
        <c:axId val="12436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Memory Allocated(MB)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4000"/>
        <c:crosses val="autoZero"/>
        <c:auto val="1"/>
        <c:lblAlgn val="ctr"/>
        <c:lblOffset val="100"/>
        <c:noMultiLvlLbl val="0"/>
      </c:catAx>
      <c:valAx>
        <c:axId val="12436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#dtlb-misses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cache-references</a:t>
            </a:r>
            <a:r>
              <a:rPr lang="en-IN" baseline="0"/>
              <a:t> in different Memory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HOST!$G$82:$G$88</c:f>
              <c:numCache>
                <c:formatCode>#,##0</c:formatCode>
                <c:ptCount val="7"/>
                <c:pt idx="0">
                  <c:v>2037304</c:v>
                </c:pt>
                <c:pt idx="1">
                  <c:v>2832084</c:v>
                </c:pt>
                <c:pt idx="2">
                  <c:v>5352917</c:v>
                </c:pt>
                <c:pt idx="3">
                  <c:v>5504054</c:v>
                </c:pt>
                <c:pt idx="4">
                  <c:v>8191250</c:v>
                </c:pt>
                <c:pt idx="5">
                  <c:v>15285176</c:v>
                </c:pt>
                <c:pt idx="6">
                  <c:v>48843580</c:v>
                </c:pt>
              </c:numCache>
            </c:numRef>
          </c:val>
        </c:ser>
        <c:ser>
          <c:idx val="3"/>
          <c:order val="1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HOST!$J$82:$J$88</c:f>
              <c:numCache>
                <c:formatCode>#,##0</c:formatCode>
                <c:ptCount val="7"/>
                <c:pt idx="0">
                  <c:v>1293794</c:v>
                </c:pt>
                <c:pt idx="1">
                  <c:v>1675049</c:v>
                </c:pt>
                <c:pt idx="2">
                  <c:v>3378358</c:v>
                </c:pt>
                <c:pt idx="3">
                  <c:v>5213294</c:v>
                </c:pt>
                <c:pt idx="4">
                  <c:v>5566674</c:v>
                </c:pt>
                <c:pt idx="5">
                  <c:v>8087703</c:v>
                </c:pt>
                <c:pt idx="6">
                  <c:v>12027060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602912"/>
        <c:axId val="1243607264"/>
      </c:barChart>
      <c:catAx>
        <c:axId val="12436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Memory Allocated(MB)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7264"/>
        <c:crosses val="autoZero"/>
        <c:auto val="1"/>
        <c:lblAlgn val="ctr"/>
        <c:lblOffset val="100"/>
        <c:noMultiLvlLbl val="0"/>
      </c:catAx>
      <c:valAx>
        <c:axId val="12436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#cache-references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Time-Taken</a:t>
            </a:r>
            <a:r>
              <a:rPr lang="en-IN" baseline="0"/>
              <a:t> in different Memory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HOST!$B$4</c:f>
              <c:strCache>
                <c:ptCount val="1"/>
                <c:pt idx="0">
                  <c:v>4K4K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HOST!$H$82:$H$88</c:f>
              <c:numCache>
                <c:formatCode>General</c:formatCode>
                <c:ptCount val="7"/>
                <c:pt idx="0">
                  <c:v>2.33</c:v>
                </c:pt>
                <c:pt idx="1">
                  <c:v>5.07</c:v>
                </c:pt>
                <c:pt idx="2">
                  <c:v>8.0500000000000007</c:v>
                </c:pt>
                <c:pt idx="3">
                  <c:v>11.25</c:v>
                </c:pt>
                <c:pt idx="4">
                  <c:v>14.91</c:v>
                </c:pt>
                <c:pt idx="5">
                  <c:v>35.01</c:v>
                </c:pt>
                <c:pt idx="6">
                  <c:v>47.63</c:v>
                </c:pt>
              </c:numCache>
            </c:numRef>
          </c:val>
        </c:ser>
        <c:ser>
          <c:idx val="3"/>
          <c:order val="1"/>
          <c:tx>
            <c:strRef>
              <c:f>HOST!$B$35</c:f>
              <c:strCache>
                <c:ptCount val="1"/>
                <c:pt idx="0">
                  <c:v>2M2M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HOST!$E$82:$E$88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</c:numCache>
            </c:numRef>
          </c:cat>
          <c:val>
            <c:numRef>
              <c:f>HOST!$K$82:$K$88</c:f>
              <c:numCache>
                <c:formatCode>General</c:formatCode>
                <c:ptCount val="7"/>
                <c:pt idx="0">
                  <c:v>2.1</c:v>
                </c:pt>
                <c:pt idx="1">
                  <c:v>3.8</c:v>
                </c:pt>
                <c:pt idx="2">
                  <c:v>6.12</c:v>
                </c:pt>
                <c:pt idx="3">
                  <c:v>8.89</c:v>
                </c:pt>
                <c:pt idx="4">
                  <c:v>9.8699999999999992</c:v>
                </c:pt>
                <c:pt idx="5">
                  <c:v>16.14</c:v>
                </c:pt>
                <c:pt idx="6">
                  <c:v>23.35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506784"/>
        <c:axId val="1247500256"/>
      </c:barChart>
      <c:catAx>
        <c:axId val="12475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Memory Allocated(MB)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0256"/>
        <c:crosses val="autoZero"/>
        <c:auto val="1"/>
        <c:lblAlgn val="ctr"/>
        <c:lblOffset val="100"/>
        <c:noMultiLvlLbl val="0"/>
      </c:catAx>
      <c:valAx>
        <c:axId val="1247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Time-taken(s)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3837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1356360</xdr:colOff>
      <xdr:row>3</xdr:row>
      <xdr:rowOff>175260</xdr:rowOff>
    </xdr:from>
    <xdr:to>
      <xdr:col>6</xdr:col>
      <xdr:colOff>495300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5</xdr:row>
      <xdr:rowOff>30480</xdr:rowOff>
    </xdr:from>
    <xdr:to>
      <xdr:col>11</xdr:col>
      <xdr:colOff>15240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</xdr:colOff>
      <xdr:row>19</xdr:row>
      <xdr:rowOff>114300</xdr:rowOff>
    </xdr:from>
    <xdr:to>
      <xdr:col>7</xdr:col>
      <xdr:colOff>967740</xdr:colOff>
      <xdr:row>34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1043940</xdr:colOff>
      <xdr:row>49</xdr:row>
      <xdr:rowOff>38100</xdr:rowOff>
    </xdr:from>
    <xdr:to>
      <xdr:col>6</xdr:col>
      <xdr:colOff>182880</xdr:colOff>
      <xdr:row>64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220980</xdr:colOff>
      <xdr:row>52</xdr:row>
      <xdr:rowOff>190500</xdr:rowOff>
    </xdr:from>
    <xdr:to>
      <xdr:col>10</xdr:col>
      <xdr:colOff>830580</xdr:colOff>
      <xdr:row>68</xdr:row>
      <xdr:rowOff>129540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868680</xdr:colOff>
      <xdr:row>67</xdr:row>
      <xdr:rowOff>0</xdr:rowOff>
    </xdr:from>
    <xdr:to>
      <xdr:col>15</xdr:col>
      <xdr:colOff>381000</xdr:colOff>
      <xdr:row>81</xdr:row>
      <xdr:rowOff>182880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777240</xdr:colOff>
      <xdr:row>65</xdr:row>
      <xdr:rowOff>15240</xdr:rowOff>
    </xdr:from>
    <xdr:to>
      <xdr:col>5</xdr:col>
      <xdr:colOff>297180</xdr:colOff>
      <xdr:row>80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457200</xdr:colOff>
      <xdr:row>62</xdr:row>
      <xdr:rowOff>129540</xdr:rowOff>
    </xdr:from>
    <xdr:to>
      <xdr:col>9</xdr:col>
      <xdr:colOff>685800</xdr:colOff>
      <xdr:row>78</xdr:row>
      <xdr:rowOff>68580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121920</xdr:colOff>
      <xdr:row>75</xdr:row>
      <xdr:rowOff>7620</xdr:rowOff>
    </xdr:from>
    <xdr:to>
      <xdr:col>12</xdr:col>
      <xdr:colOff>731520</xdr:colOff>
      <xdr:row>88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685800</xdr:colOff>
      <xdr:row>75</xdr:row>
      <xdr:rowOff>83820</xdr:rowOff>
    </xdr:from>
    <xdr:to>
      <xdr:col>7</xdr:col>
      <xdr:colOff>304800</xdr:colOff>
      <xdr:row>89</xdr:row>
      <xdr:rowOff>53340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388172</xdr:colOff>
      <xdr:row>15</xdr:row>
      <xdr:rowOff>36756</xdr:rowOff>
    </xdr:from>
    <xdr:to>
      <xdr:col>11</xdr:col>
      <xdr:colOff>25550</xdr:colOff>
      <xdr:row>30</xdr:row>
      <xdr:rowOff>105784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1117450</xdr:colOff>
      <xdr:row>15</xdr:row>
      <xdr:rowOff>18826</xdr:rowOff>
    </xdr:from>
    <xdr:to>
      <xdr:col>6</xdr:col>
      <xdr:colOff>279699</xdr:colOff>
      <xdr:row>30</xdr:row>
      <xdr:rowOff>110266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871369</xdr:colOff>
      <xdr:row>37</xdr:row>
      <xdr:rowOff>142986</xdr:rowOff>
    </xdr:from>
    <xdr:to>
      <xdr:col>6</xdr:col>
      <xdr:colOff>33169</xdr:colOff>
      <xdr:row>54</xdr:row>
      <xdr:rowOff>89199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788445</xdr:colOff>
      <xdr:row>58</xdr:row>
      <xdr:rowOff>49753</xdr:rowOff>
    </xdr:from>
    <xdr:to>
      <xdr:col>6</xdr:col>
      <xdr:colOff>2241</xdr:colOff>
      <xdr:row>75</xdr:row>
      <xdr:rowOff>14791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71718</xdr:colOff>
      <xdr:row>72</xdr:row>
      <xdr:rowOff>161366</xdr:rowOff>
    </xdr:from>
    <xdr:to>
      <xdr:col>10</xdr:col>
      <xdr:colOff>663388</xdr:colOff>
      <xdr:row>86</xdr:row>
      <xdr:rowOff>143437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97"/>
  <sheetViews>
    <sheetView topLeftCell="B70" zoomScaleNormal="100" workbookViewId="0">
      <selection activeCell="C96" sqref="C96"/>
    </sheetView>
  </sheetViews>
  <sheetFormatPr defaultColWidth="14.44140625" defaultRowHeight="15.75" customHeight="1" x14ac:dyDescent="0.25"/>
  <cols>
    <col min="3" max="3" width="21.44140625" customWidth="1"/>
    <col min="4" max="5" width="18.88671875" customWidth="1"/>
    <col min="6" max="6" width="20" customWidth="1"/>
    <col min="13" max="13" width="16" customWidth="1"/>
  </cols>
  <sheetData>
    <row r="4" spans="2:14" ht="15.75" customHeight="1" x14ac:dyDescent="0.25">
      <c r="B4" s="1" t="s">
        <v>0</v>
      </c>
      <c r="C4" s="1" t="s">
        <v>1</v>
      </c>
      <c r="F4" s="1" t="s">
        <v>2</v>
      </c>
      <c r="I4" s="1" t="s">
        <v>3</v>
      </c>
    </row>
    <row r="5" spans="2:14" ht="15.75" customHeight="1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</row>
    <row r="6" spans="2:14" ht="15.75" customHeight="1" x14ac:dyDescent="0.25">
      <c r="B6" s="1">
        <v>0</v>
      </c>
      <c r="C6" s="2">
        <v>383176</v>
      </c>
      <c r="D6" s="2">
        <v>10623302</v>
      </c>
      <c r="E6" s="1">
        <v>8.14</v>
      </c>
      <c r="F6" s="2">
        <v>148269</v>
      </c>
      <c r="G6" s="2">
        <v>1955984</v>
      </c>
      <c r="H6" s="1">
        <v>8.1</v>
      </c>
      <c r="I6" s="2">
        <v>166174</v>
      </c>
      <c r="J6" s="2">
        <v>2556713</v>
      </c>
      <c r="K6" s="1">
        <v>8.1199999999999992</v>
      </c>
      <c r="L6">
        <f t="shared" ref="L6:N6" si="0">(C6+F6+I6)/3</f>
        <v>232539.66666666666</v>
      </c>
      <c r="M6">
        <f t="shared" si="0"/>
        <v>5045333</v>
      </c>
      <c r="N6">
        <f t="shared" si="0"/>
        <v>8.1199999999999992</v>
      </c>
    </row>
    <row r="7" spans="2:14" ht="15.75" customHeight="1" x14ac:dyDescent="0.25">
      <c r="B7" s="1">
        <v>20</v>
      </c>
      <c r="C7" s="2">
        <v>2938549</v>
      </c>
      <c r="D7" s="2">
        <v>15965091</v>
      </c>
      <c r="E7" s="1">
        <v>16.32</v>
      </c>
      <c r="F7" s="2">
        <v>1319012</v>
      </c>
      <c r="G7" s="2">
        <v>5603011</v>
      </c>
      <c r="H7" s="1">
        <v>15.81</v>
      </c>
      <c r="I7" s="2">
        <v>864204</v>
      </c>
      <c r="J7" s="2">
        <v>6686761</v>
      </c>
      <c r="K7" s="1">
        <v>17.53</v>
      </c>
      <c r="L7">
        <f t="shared" ref="L7:N7" si="1">(C7+F7+I7)/3</f>
        <v>1707255</v>
      </c>
      <c r="M7">
        <f t="shared" si="1"/>
        <v>9418287.666666666</v>
      </c>
      <c r="N7">
        <f t="shared" si="1"/>
        <v>16.553333333333335</v>
      </c>
    </row>
    <row r="8" spans="2:14" ht="15.75" customHeight="1" x14ac:dyDescent="0.25">
      <c r="B8" s="1">
        <v>40</v>
      </c>
      <c r="C8" s="2">
        <v>2882251</v>
      </c>
      <c r="D8" s="2">
        <v>15839418</v>
      </c>
      <c r="E8" s="1">
        <v>23.79</v>
      </c>
      <c r="F8" s="2">
        <v>2499638</v>
      </c>
      <c r="G8" s="2">
        <v>17062937</v>
      </c>
      <c r="H8" s="1">
        <v>23.54</v>
      </c>
      <c r="I8" s="2">
        <v>2425611</v>
      </c>
      <c r="J8" s="2">
        <v>16350599</v>
      </c>
      <c r="K8" s="1">
        <v>28.33</v>
      </c>
      <c r="L8">
        <f t="shared" ref="L8:N8" si="2">(C8+F8+I8)/3</f>
        <v>2602500</v>
      </c>
      <c r="M8">
        <f t="shared" si="2"/>
        <v>16417651.333333334</v>
      </c>
      <c r="N8">
        <f t="shared" si="2"/>
        <v>25.22</v>
      </c>
    </row>
    <row r="9" spans="2:14" ht="15.75" customHeight="1" x14ac:dyDescent="0.25">
      <c r="B9" s="1">
        <v>60</v>
      </c>
      <c r="C9" s="2">
        <v>3848070</v>
      </c>
      <c r="D9" s="2">
        <v>35791428</v>
      </c>
      <c r="E9" s="1">
        <v>32.229999999999997</v>
      </c>
      <c r="F9" s="2">
        <v>4432992</v>
      </c>
      <c r="G9" s="2">
        <v>26274879</v>
      </c>
      <c r="H9" s="1">
        <v>31.3</v>
      </c>
      <c r="I9" s="2">
        <v>4394721</v>
      </c>
      <c r="J9" s="2">
        <v>21478305</v>
      </c>
      <c r="K9" s="1">
        <v>34.79</v>
      </c>
      <c r="L9">
        <f t="shared" ref="L9:N9" si="3">(C9+F9+I9)/3</f>
        <v>4225261</v>
      </c>
      <c r="M9">
        <f t="shared" si="3"/>
        <v>27848204</v>
      </c>
      <c r="N9">
        <f t="shared" si="3"/>
        <v>32.773333333333333</v>
      </c>
    </row>
    <row r="10" spans="2:14" ht="15.75" customHeight="1" x14ac:dyDescent="0.25">
      <c r="B10" s="1">
        <v>80</v>
      </c>
      <c r="C10" s="2">
        <v>10070970</v>
      </c>
      <c r="D10" s="2">
        <v>84003234</v>
      </c>
      <c r="E10" s="1">
        <v>41.9</v>
      </c>
      <c r="F10" s="2">
        <v>4336064</v>
      </c>
      <c r="G10" s="2">
        <v>29135957</v>
      </c>
      <c r="H10" s="1">
        <v>38.01</v>
      </c>
      <c r="I10" s="2">
        <v>5517404</v>
      </c>
      <c r="J10" s="2">
        <v>34037325</v>
      </c>
      <c r="K10" s="1">
        <v>44.04</v>
      </c>
      <c r="L10">
        <f t="shared" ref="L10:N10" si="4">(C10+F10+I10)/3</f>
        <v>6641479.333333333</v>
      </c>
      <c r="M10">
        <f t="shared" si="4"/>
        <v>49058838.666666664</v>
      </c>
      <c r="N10">
        <f t="shared" si="4"/>
        <v>41.316666666666663</v>
      </c>
    </row>
    <row r="11" spans="2:14" ht="15.75" customHeight="1" x14ac:dyDescent="0.25">
      <c r="B11" s="1">
        <v>100</v>
      </c>
      <c r="C11" s="2">
        <v>8220120</v>
      </c>
      <c r="D11" s="2">
        <v>32016820</v>
      </c>
      <c r="E11" s="1">
        <v>46.33</v>
      </c>
      <c r="F11" s="2">
        <v>5295910</v>
      </c>
      <c r="G11" s="2">
        <v>27590017</v>
      </c>
      <c r="H11" s="1">
        <v>47.04</v>
      </c>
      <c r="I11" s="2">
        <v>7197015</v>
      </c>
      <c r="J11" s="2">
        <v>49548318</v>
      </c>
      <c r="K11" s="1">
        <v>59.85</v>
      </c>
      <c r="L11">
        <f t="shared" ref="L11:N11" si="5">(C11+F11+I11)/3</f>
        <v>6904348.333333333</v>
      </c>
      <c r="M11">
        <f t="shared" si="5"/>
        <v>36385051.666666664</v>
      </c>
      <c r="N11">
        <f t="shared" si="5"/>
        <v>51.073333333333331</v>
      </c>
    </row>
    <row r="12" spans="2:14" ht="15.75" customHeight="1" x14ac:dyDescent="0.25">
      <c r="B12" s="1" t="s">
        <v>18</v>
      </c>
      <c r="C12" s="2">
        <v>2177925</v>
      </c>
      <c r="D12" s="2">
        <v>14117722</v>
      </c>
      <c r="E12" s="1">
        <v>20.2</v>
      </c>
      <c r="F12" s="2">
        <v>2447910</v>
      </c>
      <c r="G12" s="2">
        <v>14390399</v>
      </c>
      <c r="H12" s="1">
        <v>24.65</v>
      </c>
      <c r="I12" s="2">
        <v>2189721</v>
      </c>
      <c r="J12" s="2">
        <v>11116888</v>
      </c>
      <c r="K12" s="1">
        <v>23.59</v>
      </c>
      <c r="L12">
        <f t="shared" ref="L12:N12" si="6">(C12+F12+I12)/3</f>
        <v>2271852</v>
      </c>
      <c r="M12">
        <f t="shared" si="6"/>
        <v>13208336.333333334</v>
      </c>
      <c r="N12">
        <f t="shared" si="6"/>
        <v>22.813333333333333</v>
      </c>
    </row>
    <row r="14" spans="2:14" ht="15.75" customHeight="1" x14ac:dyDescent="0.25">
      <c r="B14" s="1" t="s">
        <v>11</v>
      </c>
      <c r="C14" s="1" t="s">
        <v>1</v>
      </c>
      <c r="F14" s="1" t="s">
        <v>2</v>
      </c>
      <c r="I14" s="1" t="s">
        <v>3</v>
      </c>
    </row>
    <row r="15" spans="2:14" ht="15.75" customHeight="1" x14ac:dyDescent="0.25">
      <c r="B15" s="1" t="s">
        <v>4</v>
      </c>
      <c r="C15" s="1" t="s">
        <v>5</v>
      </c>
      <c r="D15" s="1" t="s">
        <v>6</v>
      </c>
      <c r="E15" s="1" t="s">
        <v>7</v>
      </c>
      <c r="F15" s="1" t="s">
        <v>5</v>
      </c>
      <c r="G15" s="1" t="s">
        <v>6</v>
      </c>
      <c r="H15" s="1" t="s">
        <v>7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1" t="s">
        <v>10</v>
      </c>
    </row>
    <row r="16" spans="2:14" ht="15.75" customHeight="1" x14ac:dyDescent="0.25">
      <c r="B16" s="1">
        <v>0</v>
      </c>
      <c r="C16" s="2">
        <v>238671</v>
      </c>
      <c r="D16" s="2">
        <v>2834508</v>
      </c>
      <c r="E16" s="1">
        <v>8.1</v>
      </c>
      <c r="F16" s="2">
        <v>201900</v>
      </c>
      <c r="G16" s="2">
        <v>4170910</v>
      </c>
      <c r="H16" s="1">
        <v>8.09</v>
      </c>
      <c r="I16" s="2">
        <v>394982</v>
      </c>
      <c r="J16" s="2">
        <v>2710497</v>
      </c>
      <c r="K16" s="1">
        <v>8.08</v>
      </c>
      <c r="L16">
        <f t="shared" ref="L16:N16" si="7">(C16+F16+I16)/3</f>
        <v>278517.66666666669</v>
      </c>
      <c r="M16">
        <f t="shared" si="7"/>
        <v>3238638.3333333335</v>
      </c>
      <c r="N16">
        <f t="shared" si="7"/>
        <v>8.0899999999999981</v>
      </c>
    </row>
    <row r="17" spans="2:14" ht="15.75" customHeight="1" x14ac:dyDescent="0.25">
      <c r="B17" s="1">
        <v>20</v>
      </c>
      <c r="C17" s="2">
        <v>1470925</v>
      </c>
      <c r="D17" s="2">
        <v>11766744</v>
      </c>
      <c r="E17" s="1">
        <v>11.38</v>
      </c>
      <c r="F17" s="2">
        <v>844930</v>
      </c>
      <c r="G17" s="2">
        <v>6878954</v>
      </c>
      <c r="H17" s="1">
        <v>11.45</v>
      </c>
      <c r="I17" s="2">
        <v>303242</v>
      </c>
      <c r="J17" s="2">
        <v>4326111</v>
      </c>
      <c r="K17" s="1">
        <v>11.53</v>
      </c>
      <c r="L17">
        <f t="shared" ref="L17:N17" si="8">(C17+F17+I17)/3</f>
        <v>873032.33333333337</v>
      </c>
      <c r="M17">
        <f t="shared" si="8"/>
        <v>7657269.666666667</v>
      </c>
      <c r="N17">
        <f t="shared" si="8"/>
        <v>11.453333333333333</v>
      </c>
    </row>
    <row r="18" spans="2:14" ht="15.75" customHeight="1" x14ac:dyDescent="0.25">
      <c r="B18" s="1">
        <v>40</v>
      </c>
      <c r="C18" s="2">
        <v>1238544</v>
      </c>
      <c r="D18" s="2">
        <v>13985778</v>
      </c>
      <c r="E18" s="1">
        <v>17.510000000000002</v>
      </c>
      <c r="F18" s="2">
        <v>1119771</v>
      </c>
      <c r="G18" s="2">
        <v>10031691</v>
      </c>
      <c r="H18" s="1">
        <v>13.92</v>
      </c>
      <c r="I18" s="2">
        <v>279946</v>
      </c>
      <c r="J18" s="2">
        <v>4992047</v>
      </c>
      <c r="K18" s="1">
        <v>14.68</v>
      </c>
      <c r="L18">
        <f t="shared" ref="L18:N18" si="9">(C18+F18+I18)/3</f>
        <v>879420.33333333337</v>
      </c>
      <c r="M18">
        <f t="shared" si="9"/>
        <v>9669838.666666666</v>
      </c>
      <c r="N18">
        <f t="shared" si="9"/>
        <v>15.37</v>
      </c>
    </row>
    <row r="19" spans="2:14" ht="15.75" customHeight="1" x14ac:dyDescent="0.25">
      <c r="B19" s="1">
        <v>60</v>
      </c>
      <c r="C19" s="2">
        <v>1170267</v>
      </c>
      <c r="D19" s="2">
        <v>21535138</v>
      </c>
      <c r="E19" s="1">
        <v>21.18</v>
      </c>
      <c r="F19" s="2">
        <v>550889</v>
      </c>
      <c r="G19" s="2">
        <v>12628464</v>
      </c>
      <c r="H19" s="1">
        <v>18</v>
      </c>
      <c r="I19" s="2">
        <v>557587</v>
      </c>
      <c r="J19" s="2">
        <v>10547077</v>
      </c>
      <c r="K19" s="1">
        <v>21.56</v>
      </c>
      <c r="L19">
        <f t="shared" ref="L19:N19" si="10">(C19+F19+I19)/3</f>
        <v>759581</v>
      </c>
      <c r="M19">
        <f t="shared" si="10"/>
        <v>14903559.666666666</v>
      </c>
      <c r="N19">
        <f t="shared" si="10"/>
        <v>20.246666666666666</v>
      </c>
    </row>
    <row r="20" spans="2:14" ht="15.75" customHeight="1" x14ac:dyDescent="0.25">
      <c r="B20" s="1">
        <v>80</v>
      </c>
      <c r="C20" s="2">
        <v>682069</v>
      </c>
      <c r="D20" s="2">
        <v>12883145</v>
      </c>
      <c r="E20" s="1">
        <v>21.04</v>
      </c>
      <c r="F20" s="2">
        <v>798155</v>
      </c>
      <c r="G20" s="2">
        <v>11349083</v>
      </c>
      <c r="H20" s="1">
        <v>21.5</v>
      </c>
      <c r="I20" s="2">
        <v>507983</v>
      </c>
      <c r="J20" s="2">
        <v>11183193</v>
      </c>
      <c r="K20" s="1">
        <v>21.07</v>
      </c>
      <c r="L20">
        <f t="shared" ref="L20:N20" si="11">(C20+F20+I20)/3</f>
        <v>662735.66666666663</v>
      </c>
      <c r="M20">
        <f t="shared" si="11"/>
        <v>11805140.333333334</v>
      </c>
      <c r="N20">
        <f t="shared" si="11"/>
        <v>21.203333333333333</v>
      </c>
    </row>
    <row r="21" spans="2:14" ht="15.75" customHeight="1" x14ac:dyDescent="0.25">
      <c r="B21" s="1">
        <v>100</v>
      </c>
      <c r="C21" s="2">
        <v>1258784</v>
      </c>
      <c r="D21" s="2">
        <v>33317759</v>
      </c>
      <c r="E21" s="1">
        <v>23.82</v>
      </c>
      <c r="F21" s="2">
        <v>623495</v>
      </c>
      <c r="G21" s="2">
        <v>12750913</v>
      </c>
      <c r="H21" s="1">
        <v>24.75</v>
      </c>
      <c r="I21" s="2">
        <v>729758</v>
      </c>
      <c r="J21" s="2">
        <v>18251938</v>
      </c>
      <c r="K21" s="1">
        <v>24.74</v>
      </c>
      <c r="L21">
        <f t="shared" ref="L21:N21" si="12">(C21+F21+I21)/3</f>
        <v>870679</v>
      </c>
      <c r="M21">
        <f t="shared" si="12"/>
        <v>21440203.333333332</v>
      </c>
      <c r="N21">
        <f t="shared" si="12"/>
        <v>24.436666666666667</v>
      </c>
    </row>
    <row r="22" spans="2:14" ht="15.75" customHeight="1" x14ac:dyDescent="0.25">
      <c r="B22" s="1" t="s">
        <v>18</v>
      </c>
      <c r="C22" s="2">
        <v>1033581</v>
      </c>
      <c r="D22" s="2">
        <v>7774414</v>
      </c>
      <c r="E22" s="1">
        <v>19.82</v>
      </c>
      <c r="F22" s="2">
        <v>508293</v>
      </c>
      <c r="G22" s="2">
        <v>7833287</v>
      </c>
      <c r="H22" s="1">
        <v>20.9</v>
      </c>
      <c r="I22" s="2">
        <v>646036</v>
      </c>
      <c r="J22" s="2">
        <v>7531379</v>
      </c>
      <c r="K22" s="1">
        <v>20.13</v>
      </c>
      <c r="L22">
        <f t="shared" ref="L22:N22" si="13">(C22+F22+I22)/3</f>
        <v>729303.33333333337</v>
      </c>
      <c r="M22">
        <f t="shared" si="13"/>
        <v>7713026.666666667</v>
      </c>
      <c r="N22">
        <f t="shared" si="13"/>
        <v>20.283333333333331</v>
      </c>
    </row>
    <row r="24" spans="2:14" ht="15.75" customHeight="1" x14ac:dyDescent="0.25">
      <c r="B24" s="1" t="s">
        <v>12</v>
      </c>
      <c r="C24" s="1" t="s">
        <v>1</v>
      </c>
      <c r="F24" s="1" t="s">
        <v>2</v>
      </c>
      <c r="I24" s="1" t="s">
        <v>3</v>
      </c>
    </row>
    <row r="25" spans="2:14" ht="15.75" customHeight="1" x14ac:dyDescent="0.25">
      <c r="B25" s="1" t="s">
        <v>4</v>
      </c>
      <c r="C25" s="1" t="s">
        <v>5</v>
      </c>
      <c r="D25" s="1" t="s">
        <v>6</v>
      </c>
      <c r="E25" s="1" t="s">
        <v>7</v>
      </c>
      <c r="F25" s="1" t="s">
        <v>5</v>
      </c>
      <c r="G25" s="1" t="s">
        <v>6</v>
      </c>
      <c r="H25" s="1" t="s">
        <v>7</v>
      </c>
      <c r="I25" s="1" t="s">
        <v>5</v>
      </c>
      <c r="J25" s="1" t="s">
        <v>6</v>
      </c>
      <c r="K25" s="1" t="s">
        <v>7</v>
      </c>
      <c r="L25" s="1" t="s">
        <v>8</v>
      </c>
      <c r="M25" s="1" t="s">
        <v>9</v>
      </c>
      <c r="N25" s="1" t="s">
        <v>10</v>
      </c>
    </row>
    <row r="26" spans="2:14" ht="15.75" customHeight="1" x14ac:dyDescent="0.25">
      <c r="B26" s="1">
        <v>0</v>
      </c>
      <c r="C26" s="2">
        <v>307645</v>
      </c>
      <c r="D26" s="2">
        <v>3036454</v>
      </c>
      <c r="E26" s="1">
        <v>8.0299999999999994</v>
      </c>
      <c r="F26" s="2">
        <v>248200</v>
      </c>
      <c r="G26" s="2">
        <v>2589401</v>
      </c>
      <c r="H26" s="1">
        <v>8.17</v>
      </c>
      <c r="I26" s="2">
        <v>198237</v>
      </c>
      <c r="J26" s="2">
        <v>3142825</v>
      </c>
      <c r="K26" s="1">
        <v>8.11</v>
      </c>
      <c r="L26">
        <f t="shared" ref="L26:N26" si="14">(C26+F26+I26)/3</f>
        <v>251360.66666666666</v>
      </c>
      <c r="M26">
        <f t="shared" si="14"/>
        <v>2922893.3333333335</v>
      </c>
      <c r="N26">
        <f t="shared" si="14"/>
        <v>8.1033333333333335</v>
      </c>
    </row>
    <row r="27" spans="2:14" ht="15.75" customHeight="1" x14ac:dyDescent="0.25">
      <c r="B27" s="1">
        <v>20</v>
      </c>
      <c r="C27" s="2">
        <v>1041486</v>
      </c>
      <c r="D27" s="2">
        <v>5839248</v>
      </c>
      <c r="E27" s="1">
        <v>12.8</v>
      </c>
      <c r="F27" s="2">
        <v>1781372</v>
      </c>
      <c r="G27" s="2">
        <v>9782502</v>
      </c>
      <c r="H27" s="1">
        <v>15.7</v>
      </c>
      <c r="I27" s="2">
        <v>1620614</v>
      </c>
      <c r="J27" s="2">
        <v>9414179</v>
      </c>
      <c r="K27" s="1">
        <v>15.99</v>
      </c>
      <c r="L27">
        <f t="shared" ref="L27:N27" si="15">(C27+F27+I27)/3</f>
        <v>1481157.3333333333</v>
      </c>
      <c r="M27">
        <f t="shared" si="15"/>
        <v>8345309.666666667</v>
      </c>
      <c r="N27">
        <f t="shared" si="15"/>
        <v>14.83</v>
      </c>
    </row>
    <row r="28" spans="2:14" ht="13.2" x14ac:dyDescent="0.25">
      <c r="B28" s="1">
        <v>40</v>
      </c>
      <c r="C28" s="2">
        <v>2596484</v>
      </c>
      <c r="D28" s="2">
        <v>14505236</v>
      </c>
      <c r="E28" s="1">
        <v>23</v>
      </c>
      <c r="F28" s="2">
        <v>2838326</v>
      </c>
      <c r="G28" s="2">
        <v>18960905</v>
      </c>
      <c r="H28" s="1">
        <v>28.09</v>
      </c>
      <c r="I28" s="2">
        <v>2212437</v>
      </c>
      <c r="J28" s="2">
        <v>11753257</v>
      </c>
      <c r="K28" s="1">
        <v>23.62</v>
      </c>
      <c r="L28">
        <f t="shared" ref="L28:N28" si="16">(C28+F28+I28)/3</f>
        <v>2549082.3333333335</v>
      </c>
      <c r="M28">
        <f t="shared" si="16"/>
        <v>15073132.666666666</v>
      </c>
      <c r="N28">
        <f t="shared" si="16"/>
        <v>24.903333333333336</v>
      </c>
    </row>
    <row r="29" spans="2:14" ht="13.2" x14ac:dyDescent="0.25">
      <c r="B29" s="1">
        <v>60</v>
      </c>
      <c r="C29" s="2">
        <v>3010688</v>
      </c>
      <c r="D29" s="2">
        <v>24123140</v>
      </c>
      <c r="E29" s="1">
        <v>29.62</v>
      </c>
      <c r="F29" s="2">
        <v>2868977</v>
      </c>
      <c r="G29" s="2">
        <v>15980005</v>
      </c>
      <c r="H29" s="1">
        <v>31.48</v>
      </c>
      <c r="I29" s="2">
        <v>2497630</v>
      </c>
      <c r="J29" s="2">
        <v>13438895</v>
      </c>
      <c r="K29" s="1">
        <v>31.56</v>
      </c>
      <c r="L29">
        <f t="shared" ref="L29:N29" si="17">(C29+F29+I29)/3</f>
        <v>2792431.6666666665</v>
      </c>
      <c r="M29">
        <f t="shared" si="17"/>
        <v>17847346.666666668</v>
      </c>
      <c r="N29">
        <f t="shared" si="17"/>
        <v>30.886666666666667</v>
      </c>
    </row>
    <row r="30" spans="2:14" ht="13.2" x14ac:dyDescent="0.25">
      <c r="B30" s="1">
        <v>80</v>
      </c>
      <c r="C30" s="2">
        <v>4598978</v>
      </c>
      <c r="D30" s="2">
        <v>29330349</v>
      </c>
      <c r="E30" s="1">
        <v>30.65</v>
      </c>
      <c r="F30" s="2">
        <v>3887352</v>
      </c>
      <c r="G30" s="2">
        <v>14672652</v>
      </c>
      <c r="H30" s="1">
        <v>39.61</v>
      </c>
      <c r="I30" s="2">
        <v>4864194</v>
      </c>
      <c r="J30" s="2">
        <v>27409247</v>
      </c>
      <c r="K30" s="1">
        <v>39.33</v>
      </c>
      <c r="L30">
        <f t="shared" ref="L30:N30" si="18">(C30+F30+I30)/3</f>
        <v>4450174.666666667</v>
      </c>
      <c r="M30">
        <f t="shared" si="18"/>
        <v>23804082.666666668</v>
      </c>
      <c r="N30">
        <f t="shared" si="18"/>
        <v>36.529999999999994</v>
      </c>
    </row>
    <row r="31" spans="2:14" ht="13.2" x14ac:dyDescent="0.25">
      <c r="B31" s="1">
        <v>100</v>
      </c>
      <c r="C31" s="2">
        <v>5967958</v>
      </c>
      <c r="D31" s="2">
        <v>34186785</v>
      </c>
      <c r="E31" s="1">
        <v>41.86</v>
      </c>
      <c r="F31" s="2">
        <v>4701073</v>
      </c>
      <c r="G31" s="2">
        <v>27557065</v>
      </c>
      <c r="H31" s="1">
        <v>53.32</v>
      </c>
      <c r="I31" s="2">
        <v>3574867</v>
      </c>
      <c r="J31" s="2">
        <v>29936269</v>
      </c>
      <c r="K31" s="1">
        <v>47.46</v>
      </c>
      <c r="L31">
        <f t="shared" ref="L31:N31" si="19">(C31+F31+I31)/3</f>
        <v>4747966</v>
      </c>
      <c r="M31">
        <f t="shared" si="19"/>
        <v>30560039.666666668</v>
      </c>
      <c r="N31">
        <f t="shared" si="19"/>
        <v>47.546666666666674</v>
      </c>
    </row>
    <row r="32" spans="2:14" ht="13.2" x14ac:dyDescent="0.25">
      <c r="B32" s="1" t="s">
        <v>18</v>
      </c>
      <c r="C32" s="2">
        <v>2648477</v>
      </c>
      <c r="D32" s="2">
        <v>14472275</v>
      </c>
      <c r="E32" s="1">
        <v>24.35</v>
      </c>
      <c r="F32" s="2">
        <v>2343637</v>
      </c>
      <c r="G32" s="2">
        <v>9409241</v>
      </c>
      <c r="H32" s="1">
        <v>20.58</v>
      </c>
      <c r="I32" s="2">
        <v>2308546</v>
      </c>
      <c r="J32" s="2">
        <v>9705363</v>
      </c>
      <c r="K32" s="1">
        <v>24.7</v>
      </c>
      <c r="L32">
        <f t="shared" ref="L32:N32" si="20">(C32+F32+I32)/3</f>
        <v>2433553.3333333335</v>
      </c>
      <c r="M32">
        <f t="shared" si="20"/>
        <v>11195626.333333334</v>
      </c>
      <c r="N32">
        <f t="shared" si="20"/>
        <v>23.209999999999997</v>
      </c>
    </row>
    <row r="35" spans="2:14" ht="13.2" x14ac:dyDescent="0.25">
      <c r="B35" s="1" t="s">
        <v>13</v>
      </c>
      <c r="C35" s="1" t="s">
        <v>1</v>
      </c>
      <c r="F35" s="1" t="s">
        <v>2</v>
      </c>
      <c r="I35" s="1" t="s">
        <v>3</v>
      </c>
    </row>
    <row r="36" spans="2:14" ht="13.2" x14ac:dyDescent="0.25">
      <c r="B36" s="1" t="s">
        <v>4</v>
      </c>
      <c r="C36" s="1" t="s">
        <v>5</v>
      </c>
      <c r="D36" s="1" t="s">
        <v>6</v>
      </c>
      <c r="E36" s="1" t="s">
        <v>7</v>
      </c>
      <c r="F36" s="1" t="s">
        <v>5</v>
      </c>
      <c r="G36" s="1" t="s">
        <v>6</v>
      </c>
      <c r="H36" s="1" t="s">
        <v>7</v>
      </c>
      <c r="I36" s="1" t="s">
        <v>5</v>
      </c>
      <c r="J36" s="1" t="s">
        <v>6</v>
      </c>
      <c r="K36" s="1" t="s">
        <v>7</v>
      </c>
      <c r="L36" s="1" t="s">
        <v>8</v>
      </c>
      <c r="M36" s="1" t="s">
        <v>9</v>
      </c>
      <c r="N36" s="1" t="s">
        <v>10</v>
      </c>
    </row>
    <row r="37" spans="2:14" ht="13.2" x14ac:dyDescent="0.25">
      <c r="B37" s="1">
        <v>0</v>
      </c>
      <c r="C37" s="2">
        <v>90138</v>
      </c>
      <c r="D37" s="2">
        <v>2286895</v>
      </c>
      <c r="E37" s="1">
        <v>8.06</v>
      </c>
      <c r="F37" s="2">
        <v>282365</v>
      </c>
      <c r="G37" s="2">
        <v>2604309</v>
      </c>
      <c r="H37" s="1">
        <v>8.16</v>
      </c>
      <c r="I37" s="2">
        <v>273177</v>
      </c>
      <c r="J37" s="2">
        <v>4953053</v>
      </c>
      <c r="K37" s="1">
        <v>8.11</v>
      </c>
      <c r="L37">
        <f t="shared" ref="L37:N37" si="21">(C37+F37+I37)/3</f>
        <v>215226.66666666666</v>
      </c>
      <c r="M37">
        <f t="shared" si="21"/>
        <v>3281419</v>
      </c>
      <c r="N37">
        <f t="shared" si="21"/>
        <v>8.11</v>
      </c>
    </row>
    <row r="38" spans="2:14" ht="13.2" x14ac:dyDescent="0.25">
      <c r="B38" s="1">
        <v>20</v>
      </c>
      <c r="C38" s="2">
        <v>189674</v>
      </c>
      <c r="D38" s="2">
        <v>4182946</v>
      </c>
      <c r="E38" s="1">
        <v>9.98</v>
      </c>
      <c r="F38" s="2">
        <v>624560</v>
      </c>
      <c r="G38" s="2">
        <v>6256014</v>
      </c>
      <c r="H38" s="1">
        <v>11.77</v>
      </c>
      <c r="I38" s="2">
        <v>619799</v>
      </c>
      <c r="J38" s="2">
        <v>6801637</v>
      </c>
      <c r="K38" s="1">
        <v>11.4</v>
      </c>
      <c r="L38">
        <f t="shared" ref="L38:N38" si="22">(C38+F38+I38)/3</f>
        <v>478011</v>
      </c>
      <c r="M38">
        <f t="shared" si="22"/>
        <v>5746865.666666667</v>
      </c>
      <c r="N38">
        <f t="shared" si="22"/>
        <v>11.049999999999999</v>
      </c>
    </row>
    <row r="39" spans="2:14" ht="13.2" x14ac:dyDescent="0.25">
      <c r="B39" s="1">
        <v>40</v>
      </c>
      <c r="C39" s="2">
        <v>119123</v>
      </c>
      <c r="D39" s="2">
        <v>4586137</v>
      </c>
      <c r="E39" s="1">
        <v>11.63</v>
      </c>
      <c r="F39" s="2">
        <v>706702</v>
      </c>
      <c r="G39" s="2">
        <v>12138296</v>
      </c>
      <c r="H39" s="1">
        <v>14.44</v>
      </c>
      <c r="I39" s="2">
        <v>440653</v>
      </c>
      <c r="J39" s="2">
        <v>6450141</v>
      </c>
      <c r="K39" s="1">
        <v>14.03</v>
      </c>
      <c r="L39">
        <f t="shared" ref="L39:N39" si="23">(C39+F39+I39)/3</f>
        <v>422159.33333333331</v>
      </c>
      <c r="M39">
        <f t="shared" si="23"/>
        <v>7724858</v>
      </c>
      <c r="N39">
        <f t="shared" si="23"/>
        <v>13.366666666666667</v>
      </c>
    </row>
    <row r="40" spans="2:14" ht="13.2" x14ac:dyDescent="0.25">
      <c r="B40" s="1">
        <v>60</v>
      </c>
      <c r="C40" s="2">
        <v>617389</v>
      </c>
      <c r="D40" s="2">
        <v>27464354</v>
      </c>
      <c r="E40" s="1">
        <v>13.5</v>
      </c>
      <c r="F40" s="2">
        <v>478459</v>
      </c>
      <c r="G40" s="2">
        <v>12982890</v>
      </c>
      <c r="H40" s="1">
        <v>17.59</v>
      </c>
      <c r="I40" s="2">
        <v>644314</v>
      </c>
      <c r="J40" s="2">
        <v>8297078</v>
      </c>
      <c r="K40" s="1">
        <v>17.559999999999999</v>
      </c>
      <c r="L40">
        <f t="shared" ref="L40:N40" si="24">(C40+F40+I40)/3</f>
        <v>580054</v>
      </c>
      <c r="M40">
        <f t="shared" si="24"/>
        <v>16248107.333333334</v>
      </c>
      <c r="N40">
        <f t="shared" si="24"/>
        <v>16.216666666666665</v>
      </c>
    </row>
    <row r="41" spans="2:14" ht="13.2" x14ac:dyDescent="0.25">
      <c r="B41" s="1">
        <v>80</v>
      </c>
      <c r="C41" s="2">
        <v>280381</v>
      </c>
      <c r="D41" s="2">
        <v>6530145</v>
      </c>
      <c r="E41" s="1">
        <v>16.79</v>
      </c>
      <c r="F41" s="2">
        <v>604342</v>
      </c>
      <c r="G41" s="2">
        <v>13837390</v>
      </c>
      <c r="H41" s="1">
        <v>20.87</v>
      </c>
      <c r="I41" s="2">
        <v>354489</v>
      </c>
      <c r="J41" s="2">
        <v>7692042</v>
      </c>
      <c r="K41" s="1">
        <v>19.63</v>
      </c>
      <c r="L41">
        <f t="shared" ref="L41:N41" si="25">(C41+F41+I41)/3</f>
        <v>413070.66666666669</v>
      </c>
      <c r="M41">
        <f t="shared" si="25"/>
        <v>9353192.333333334</v>
      </c>
      <c r="N41">
        <f t="shared" si="25"/>
        <v>19.096666666666664</v>
      </c>
    </row>
    <row r="42" spans="2:14" ht="13.2" x14ac:dyDescent="0.25">
      <c r="B42" s="1">
        <v>100</v>
      </c>
      <c r="C42" s="2">
        <v>183056</v>
      </c>
      <c r="D42" s="2">
        <v>7434572</v>
      </c>
      <c r="E42" s="1">
        <v>16.88</v>
      </c>
      <c r="F42" s="2">
        <v>1296474</v>
      </c>
      <c r="G42" s="2">
        <v>18041459</v>
      </c>
      <c r="H42" s="1">
        <v>23.85</v>
      </c>
      <c r="I42" s="2">
        <v>853553</v>
      </c>
      <c r="J42" s="2">
        <v>8928902</v>
      </c>
      <c r="K42" s="1">
        <v>23</v>
      </c>
      <c r="L42">
        <f t="shared" ref="L42:N42" si="26">(C42+F42+I42)/3</f>
        <v>777694.33333333337</v>
      </c>
      <c r="M42">
        <f t="shared" si="26"/>
        <v>11468311</v>
      </c>
      <c r="N42">
        <f t="shared" si="26"/>
        <v>21.243333333333336</v>
      </c>
    </row>
    <row r="43" spans="2:14" ht="13.2" x14ac:dyDescent="0.25">
      <c r="B43" s="1" t="s">
        <v>18</v>
      </c>
      <c r="C43" s="2">
        <v>760383</v>
      </c>
      <c r="D43" s="2">
        <v>23876290</v>
      </c>
      <c r="E43" s="1">
        <v>19.239999999999998</v>
      </c>
      <c r="F43" s="2">
        <v>487974</v>
      </c>
      <c r="G43" s="2">
        <v>8209748</v>
      </c>
      <c r="H43" s="1">
        <v>20.09</v>
      </c>
      <c r="I43" s="2">
        <v>507578</v>
      </c>
      <c r="J43" s="2">
        <v>7989106</v>
      </c>
      <c r="K43" s="1">
        <v>19.739999999999998</v>
      </c>
      <c r="L43">
        <f t="shared" ref="L43:N43" si="27">(C43+F43+I43)/3</f>
        <v>585311.66666666663</v>
      </c>
      <c r="M43">
        <f t="shared" si="27"/>
        <v>13358381.333333334</v>
      </c>
      <c r="N43">
        <f t="shared" si="27"/>
        <v>19.689999999999998</v>
      </c>
    </row>
    <row r="47" spans="2:14" ht="13.2" x14ac:dyDescent="0.25">
      <c r="B47" s="1" t="s">
        <v>14</v>
      </c>
      <c r="C47" s="1" t="s">
        <v>1</v>
      </c>
      <c r="F47" s="1" t="s">
        <v>2</v>
      </c>
      <c r="I47" s="1" t="s">
        <v>3</v>
      </c>
    </row>
    <row r="48" spans="2:14" ht="13.2" x14ac:dyDescent="0.25">
      <c r="C48" s="1" t="s">
        <v>5</v>
      </c>
      <c r="D48" s="1" t="s">
        <v>6</v>
      </c>
      <c r="E48" s="1" t="s">
        <v>7</v>
      </c>
      <c r="F48" s="1" t="s">
        <v>5</v>
      </c>
      <c r="G48" s="1" t="s">
        <v>6</v>
      </c>
      <c r="H48" s="1" t="s">
        <v>7</v>
      </c>
      <c r="I48" s="1" t="s">
        <v>5</v>
      </c>
      <c r="J48" s="1" t="s">
        <v>6</v>
      </c>
      <c r="K48" s="1" t="s">
        <v>7</v>
      </c>
      <c r="L48" s="1" t="s">
        <v>8</v>
      </c>
      <c r="M48" s="1" t="s">
        <v>9</v>
      </c>
      <c r="N48" s="1" t="s">
        <v>10</v>
      </c>
    </row>
    <row r="49" spans="2:14" ht="13.2" x14ac:dyDescent="0.25">
      <c r="B49" s="1" t="s">
        <v>0</v>
      </c>
      <c r="C49" s="2">
        <v>1379022</v>
      </c>
      <c r="D49" s="2">
        <v>7858550</v>
      </c>
      <c r="E49" s="1">
        <v>4.08</v>
      </c>
      <c r="F49" s="2">
        <v>1569863</v>
      </c>
      <c r="G49" s="2">
        <v>10975783</v>
      </c>
      <c r="H49" s="1">
        <v>4.09</v>
      </c>
      <c r="I49" s="2">
        <v>1421131</v>
      </c>
      <c r="J49" s="2">
        <v>8497374</v>
      </c>
      <c r="K49" s="1">
        <v>4.08</v>
      </c>
    </row>
    <row r="50" spans="2:14" ht="13.2" x14ac:dyDescent="0.25">
      <c r="B50" s="1" t="s">
        <v>12</v>
      </c>
      <c r="C50" s="2">
        <v>1049845</v>
      </c>
      <c r="D50" s="2">
        <v>9892598</v>
      </c>
      <c r="E50" s="1">
        <v>4.3099999999999996</v>
      </c>
      <c r="F50" s="2">
        <v>847093</v>
      </c>
      <c r="G50" s="2">
        <v>8086245</v>
      </c>
      <c r="H50" s="1">
        <v>4.1500000000000004</v>
      </c>
      <c r="I50" s="2">
        <v>1031508</v>
      </c>
      <c r="J50" s="2">
        <v>7539516</v>
      </c>
      <c r="K50" s="1">
        <v>4.17</v>
      </c>
    </row>
    <row r="51" spans="2:14" ht="13.2" x14ac:dyDescent="0.25">
      <c r="B51" s="1" t="s">
        <v>11</v>
      </c>
    </row>
    <row r="52" spans="2:14" ht="13.2" x14ac:dyDescent="0.25">
      <c r="B52" s="1" t="s">
        <v>13</v>
      </c>
      <c r="E52" s="1">
        <v>4.1399999999999997</v>
      </c>
    </row>
    <row r="55" spans="2:14" ht="13.2" x14ac:dyDescent="0.25">
      <c r="B55" s="1" t="s">
        <v>15</v>
      </c>
      <c r="C55" s="1" t="s">
        <v>1</v>
      </c>
      <c r="F55" s="1" t="s">
        <v>2</v>
      </c>
      <c r="I55" s="1" t="s">
        <v>3</v>
      </c>
    </row>
    <row r="56" spans="2:14" ht="13.2" x14ac:dyDescent="0.25">
      <c r="C56" s="1" t="s">
        <v>5</v>
      </c>
      <c r="D56" s="1" t="s">
        <v>6</v>
      </c>
      <c r="E56" s="1" t="s">
        <v>7</v>
      </c>
      <c r="F56" s="1" t="s">
        <v>5</v>
      </c>
      <c r="G56" s="1" t="s">
        <v>6</v>
      </c>
      <c r="H56" s="1" t="s">
        <v>7</v>
      </c>
      <c r="I56" s="1" t="s">
        <v>5</v>
      </c>
      <c r="J56" s="1" t="s">
        <v>6</v>
      </c>
      <c r="K56" s="1" t="s">
        <v>7</v>
      </c>
      <c r="L56" s="1" t="s">
        <v>20</v>
      </c>
      <c r="M56" s="1" t="s">
        <v>9</v>
      </c>
      <c r="N56" s="1" t="s">
        <v>19</v>
      </c>
    </row>
    <row r="57" spans="2:14" ht="13.2" x14ac:dyDescent="0.25">
      <c r="B57" s="1" t="s">
        <v>0</v>
      </c>
      <c r="C57" s="2">
        <v>348348</v>
      </c>
      <c r="D57" s="2">
        <v>8794198</v>
      </c>
      <c r="E57" s="1">
        <v>30.55</v>
      </c>
      <c r="F57" s="2">
        <v>438839</v>
      </c>
      <c r="G57" s="2">
        <v>7688605</v>
      </c>
      <c r="H57" s="1">
        <v>30.49</v>
      </c>
      <c r="I57" s="2">
        <v>379199</v>
      </c>
      <c r="J57" s="2">
        <v>6005664</v>
      </c>
      <c r="K57" s="1">
        <v>30.47</v>
      </c>
      <c r="L57">
        <f>(C57+F57+I57)*10/3</f>
        <v>3887953.3333333335</v>
      </c>
      <c r="M57">
        <f t="shared" ref="M57" si="28">(D57+G57+J57)/3</f>
        <v>7496155.666666667</v>
      </c>
      <c r="N57">
        <f>(E57+H57+K57)*100000/3</f>
        <v>3050333.3333333335</v>
      </c>
    </row>
    <row r="58" spans="2:14" ht="13.2" x14ac:dyDescent="0.25">
      <c r="B58" s="1" t="s">
        <v>12</v>
      </c>
      <c r="C58" s="2">
        <v>391571</v>
      </c>
      <c r="D58" s="2">
        <v>4717644</v>
      </c>
      <c r="E58" s="1">
        <v>28.07</v>
      </c>
      <c r="F58" s="2">
        <v>729135</v>
      </c>
      <c r="G58" s="2">
        <v>5243000</v>
      </c>
      <c r="H58" s="1">
        <v>28.21</v>
      </c>
      <c r="I58" s="2">
        <v>589062</v>
      </c>
      <c r="J58" s="2">
        <v>3379811</v>
      </c>
      <c r="K58" s="1">
        <v>28.08</v>
      </c>
      <c r="L58">
        <f t="shared" ref="L58:L60" si="29">(C58+F58+I58)*10/3</f>
        <v>5699226.666666667</v>
      </c>
      <c r="M58">
        <f t="shared" ref="M58" si="30">(D58+G58+J58)/3</f>
        <v>4446818.333333333</v>
      </c>
      <c r="N58">
        <f t="shared" ref="N58:N60" si="31">(E58+H58+K58)*100000/3</f>
        <v>2812000</v>
      </c>
    </row>
    <row r="59" spans="2:14" ht="13.2" x14ac:dyDescent="0.25">
      <c r="B59" s="1" t="s">
        <v>11</v>
      </c>
      <c r="C59" s="2">
        <v>3150119</v>
      </c>
      <c r="D59" s="2">
        <v>24872340</v>
      </c>
      <c r="E59" s="1">
        <v>28.62</v>
      </c>
      <c r="F59" s="2">
        <v>1011459</v>
      </c>
      <c r="G59" s="2">
        <v>16270387</v>
      </c>
      <c r="H59" s="1">
        <v>28.35</v>
      </c>
      <c r="I59" s="2">
        <v>948608</v>
      </c>
      <c r="J59" s="2">
        <v>21943026</v>
      </c>
      <c r="K59" s="1">
        <v>28.39</v>
      </c>
      <c r="L59">
        <f t="shared" si="29"/>
        <v>17033953.333333332</v>
      </c>
      <c r="M59">
        <f t="shared" ref="M59" si="32">(D59+G59+J59)/3</f>
        <v>21028584.333333332</v>
      </c>
      <c r="N59">
        <f t="shared" si="31"/>
        <v>2845333.3333333335</v>
      </c>
    </row>
    <row r="60" spans="2:14" ht="13.2" x14ac:dyDescent="0.25">
      <c r="B60" s="1" t="s">
        <v>13</v>
      </c>
      <c r="C60" s="2">
        <v>1557945</v>
      </c>
      <c r="D60" s="2">
        <v>22894965</v>
      </c>
      <c r="E60" s="1">
        <v>28.48</v>
      </c>
      <c r="F60" s="2">
        <v>1325210</v>
      </c>
      <c r="G60" s="2">
        <v>22242039</v>
      </c>
      <c r="H60" s="1">
        <v>28.55</v>
      </c>
      <c r="I60" s="2">
        <v>1356934</v>
      </c>
      <c r="J60" s="2">
        <v>13158189</v>
      </c>
      <c r="K60" s="1">
        <v>28.34</v>
      </c>
      <c r="L60">
        <f t="shared" si="29"/>
        <v>14133630</v>
      </c>
      <c r="M60">
        <f t="shared" ref="M60" si="33">(D60+G60+J60)/3</f>
        <v>19431731</v>
      </c>
      <c r="N60">
        <f t="shared" si="31"/>
        <v>2845666.6666666665</v>
      </c>
    </row>
    <row r="63" spans="2:14" ht="13.2" x14ac:dyDescent="0.25">
      <c r="B63" s="1" t="s">
        <v>16</v>
      </c>
      <c r="C63" s="1" t="s">
        <v>1</v>
      </c>
      <c r="F63" s="1" t="s">
        <v>2</v>
      </c>
      <c r="I63" s="1" t="s">
        <v>3</v>
      </c>
    </row>
    <row r="64" spans="2:14" ht="13.2" x14ac:dyDescent="0.25">
      <c r="C64" s="1" t="s">
        <v>5</v>
      </c>
      <c r="D64" s="1" t="s">
        <v>6</v>
      </c>
      <c r="E64" s="1" t="s">
        <v>7</v>
      </c>
      <c r="F64" s="1" t="s">
        <v>5</v>
      </c>
      <c r="G64" s="1" t="s">
        <v>6</v>
      </c>
      <c r="H64" s="1" t="s">
        <v>7</v>
      </c>
      <c r="I64" s="1" t="s">
        <v>5</v>
      </c>
      <c r="J64" s="1" t="s">
        <v>6</v>
      </c>
      <c r="K64" s="1" t="s">
        <v>7</v>
      </c>
      <c r="L64" s="1" t="s">
        <v>20</v>
      </c>
      <c r="M64" s="1" t="s">
        <v>9</v>
      </c>
      <c r="N64" s="1" t="s">
        <v>21</v>
      </c>
    </row>
    <row r="65" spans="2:14" ht="13.2" x14ac:dyDescent="0.25">
      <c r="B65" s="1" t="s">
        <v>0</v>
      </c>
      <c r="C65" s="2">
        <v>26068491</v>
      </c>
      <c r="D65" s="2">
        <v>521894938</v>
      </c>
      <c r="E65" s="1">
        <v>74.88</v>
      </c>
      <c r="F65" s="2">
        <v>30696654</v>
      </c>
      <c r="G65" s="2">
        <v>637855347</v>
      </c>
      <c r="H65" s="1">
        <v>75.78</v>
      </c>
      <c r="I65" s="2">
        <v>32004093</v>
      </c>
      <c r="J65" s="2">
        <v>707554049</v>
      </c>
      <c r="K65" s="1">
        <v>78.38</v>
      </c>
      <c r="L65">
        <f>(C65+F65+I65)*10/3</f>
        <v>295897460</v>
      </c>
      <c r="M65">
        <f t="shared" ref="M65" si="34">(D65+G65+J65)/3</f>
        <v>622434778</v>
      </c>
      <c r="N65">
        <f>(E65+H65+K65)*10000000/3</f>
        <v>763466666.66666663</v>
      </c>
    </row>
    <row r="66" spans="2:14" ht="13.2" x14ac:dyDescent="0.25">
      <c r="B66" s="1" t="s">
        <v>12</v>
      </c>
      <c r="C66" s="2">
        <v>69775692</v>
      </c>
      <c r="D66" s="2">
        <v>1412031086</v>
      </c>
      <c r="E66" s="1">
        <v>95.04</v>
      </c>
      <c r="F66" s="2">
        <v>77550908</v>
      </c>
      <c r="G66" s="2">
        <v>1701515452</v>
      </c>
      <c r="H66" s="1">
        <v>101.12</v>
      </c>
      <c r="I66" s="2">
        <v>148819109</v>
      </c>
      <c r="J66" s="2">
        <v>2596333532</v>
      </c>
      <c r="K66" s="1">
        <v>114.76</v>
      </c>
      <c r="L66">
        <f t="shared" ref="L66:L68" si="35">(C66+F66+I66)*10/3</f>
        <v>987152363.33333337</v>
      </c>
      <c r="M66">
        <f t="shared" ref="M66" si="36">(D66+G66+J66)/3</f>
        <v>1903293356.6666667</v>
      </c>
      <c r="N66">
        <f t="shared" ref="N66:N68" si="37">(E66+H66+K66)*10000000/3</f>
        <v>1036400000</v>
      </c>
    </row>
    <row r="67" spans="2:14" ht="13.2" x14ac:dyDescent="0.25">
      <c r="B67" s="1" t="s">
        <v>11</v>
      </c>
      <c r="C67" s="2">
        <v>45238888</v>
      </c>
      <c r="D67" s="2">
        <v>864861669</v>
      </c>
      <c r="E67" s="1">
        <v>86.67</v>
      </c>
      <c r="F67" s="2">
        <v>144184164</v>
      </c>
      <c r="G67" s="2">
        <v>2625193895</v>
      </c>
      <c r="H67" s="1">
        <v>120.3</v>
      </c>
      <c r="I67" s="2">
        <v>102282092</v>
      </c>
      <c r="J67" s="2">
        <v>1858063211</v>
      </c>
      <c r="K67" s="1">
        <v>108.94</v>
      </c>
      <c r="L67">
        <f t="shared" si="35"/>
        <v>972350480</v>
      </c>
      <c r="M67">
        <f t="shared" ref="M67" si="38">(D67+G67+J67)/3</f>
        <v>1782706258.3333333</v>
      </c>
      <c r="N67">
        <f t="shared" si="37"/>
        <v>1053033333.3333331</v>
      </c>
    </row>
    <row r="68" spans="2:14" ht="13.2" x14ac:dyDescent="0.25">
      <c r="B68" s="1" t="s">
        <v>13</v>
      </c>
      <c r="C68" s="2">
        <v>71252884</v>
      </c>
      <c r="D68" s="2">
        <v>1135426852</v>
      </c>
      <c r="E68" s="1">
        <v>86.01</v>
      </c>
      <c r="F68" s="2">
        <v>79545278</v>
      </c>
      <c r="G68" s="2">
        <v>1206615128</v>
      </c>
      <c r="H68" s="1">
        <v>91.51</v>
      </c>
      <c r="I68" s="2">
        <v>91478248</v>
      </c>
      <c r="J68" s="2">
        <v>1674036696</v>
      </c>
      <c r="K68" s="1">
        <v>113.95</v>
      </c>
      <c r="L68">
        <f t="shared" si="35"/>
        <v>807588033.33333337</v>
      </c>
      <c r="M68">
        <f t="shared" ref="M68" si="39">(D68+G68+J68)/3</f>
        <v>1338692892</v>
      </c>
      <c r="N68">
        <f t="shared" si="37"/>
        <v>971566666.66666687</v>
      </c>
    </row>
    <row r="70" spans="2:14" ht="13.2" x14ac:dyDescent="0.25">
      <c r="B70" s="1" t="s">
        <v>17</v>
      </c>
      <c r="C70" s="1" t="s">
        <v>1</v>
      </c>
      <c r="F70" s="1" t="s">
        <v>2</v>
      </c>
      <c r="I70" s="1" t="s">
        <v>3</v>
      </c>
    </row>
    <row r="71" spans="2:14" ht="13.2" x14ac:dyDescent="0.25">
      <c r="C71" s="1" t="s">
        <v>5</v>
      </c>
      <c r="D71" s="1" t="s">
        <v>6</v>
      </c>
      <c r="E71" s="1" t="s">
        <v>7</v>
      </c>
      <c r="F71" s="1" t="s">
        <v>5</v>
      </c>
      <c r="G71" s="1" t="s">
        <v>6</v>
      </c>
      <c r="H71" s="1" t="s">
        <v>7</v>
      </c>
      <c r="I71" s="1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10</v>
      </c>
    </row>
    <row r="72" spans="2:14" ht="13.2" x14ac:dyDescent="0.25">
      <c r="B72" s="1" t="s">
        <v>0</v>
      </c>
      <c r="E72" s="1">
        <v>40.909999999999997</v>
      </c>
      <c r="H72" s="1">
        <v>36</v>
      </c>
      <c r="K72" s="1">
        <v>34.42</v>
      </c>
      <c r="N72">
        <f t="shared" ref="N72:N75" si="40">(E72+H72+K72)/3</f>
        <v>37.11</v>
      </c>
    </row>
    <row r="73" spans="2:14" ht="13.2" x14ac:dyDescent="0.25">
      <c r="B73" s="1" t="s">
        <v>12</v>
      </c>
      <c r="E73" s="1">
        <v>38.36</v>
      </c>
      <c r="H73" s="1">
        <v>36.299999999999997</v>
      </c>
      <c r="K73" s="1">
        <v>35.43</v>
      </c>
      <c r="N73">
        <f t="shared" si="40"/>
        <v>36.696666666666665</v>
      </c>
    </row>
    <row r="74" spans="2:14" ht="13.2" x14ac:dyDescent="0.25">
      <c r="B74" s="1" t="s">
        <v>11</v>
      </c>
      <c r="E74" s="1">
        <v>35.950000000000003</v>
      </c>
      <c r="H74" s="1">
        <v>36.1</v>
      </c>
      <c r="K74" s="1">
        <v>35.130000000000003</v>
      </c>
      <c r="N74">
        <f t="shared" si="40"/>
        <v>35.726666666666667</v>
      </c>
    </row>
    <row r="75" spans="2:14" ht="13.2" x14ac:dyDescent="0.25">
      <c r="B75" s="1" t="s">
        <v>13</v>
      </c>
      <c r="E75" s="1">
        <v>34.75</v>
      </c>
      <c r="H75" s="1">
        <v>35.08</v>
      </c>
      <c r="K75" s="1">
        <v>35.31</v>
      </c>
      <c r="N75">
        <f t="shared" si="40"/>
        <v>35.046666666666667</v>
      </c>
    </row>
    <row r="79" spans="2:14" ht="15.75" customHeight="1" thickBot="1" x14ac:dyDescent="0.3"/>
    <row r="80" spans="2:14" ht="15.75" customHeight="1" thickBot="1" x14ac:dyDescent="0.3">
      <c r="E80" s="3"/>
      <c r="F80" s="3" t="s">
        <v>22</v>
      </c>
      <c r="G80" s="3"/>
      <c r="H80" s="3"/>
      <c r="I80" s="3" t="s">
        <v>13</v>
      </c>
      <c r="J80" s="3"/>
      <c r="K80" s="3"/>
    </row>
    <row r="81" spans="5:11" ht="15.75" customHeight="1" thickBot="1" x14ac:dyDescent="0.3">
      <c r="E81" s="3" t="s">
        <v>23</v>
      </c>
      <c r="F81" s="3" t="s">
        <v>5</v>
      </c>
      <c r="G81" s="3" t="s">
        <v>6</v>
      </c>
      <c r="H81" s="3" t="s">
        <v>7</v>
      </c>
      <c r="I81" s="3" t="s">
        <v>5</v>
      </c>
      <c r="J81" s="3" t="s">
        <v>6</v>
      </c>
      <c r="K81" s="3" t="s">
        <v>7</v>
      </c>
    </row>
    <row r="82" spans="5:11" ht="15.75" customHeight="1" thickBot="1" x14ac:dyDescent="0.3">
      <c r="E82" s="4">
        <v>200</v>
      </c>
      <c r="F82" s="5">
        <v>374715</v>
      </c>
      <c r="G82" s="5">
        <v>2037304</v>
      </c>
      <c r="H82" s="4">
        <v>2.33</v>
      </c>
      <c r="I82" s="5">
        <v>61206</v>
      </c>
      <c r="J82" s="5">
        <v>1293794</v>
      </c>
      <c r="K82" s="4">
        <v>2.1</v>
      </c>
    </row>
    <row r="83" spans="5:11" ht="15.75" customHeight="1" thickBot="1" x14ac:dyDescent="0.3">
      <c r="E83" s="4">
        <v>400</v>
      </c>
      <c r="F83" s="5">
        <v>439014</v>
      </c>
      <c r="G83" s="5">
        <v>2832084</v>
      </c>
      <c r="H83" s="4">
        <v>5.07</v>
      </c>
      <c r="I83" s="5">
        <v>49213</v>
      </c>
      <c r="J83" s="5">
        <v>1675049</v>
      </c>
      <c r="K83" s="4">
        <v>3.8</v>
      </c>
    </row>
    <row r="84" spans="5:11" ht="15.75" customHeight="1" thickBot="1" x14ac:dyDescent="0.3">
      <c r="E84" s="4">
        <v>600</v>
      </c>
      <c r="F84" s="5">
        <v>935442</v>
      </c>
      <c r="G84" s="5">
        <v>5352917</v>
      </c>
      <c r="H84" s="4">
        <v>8.0500000000000007</v>
      </c>
      <c r="I84" s="5">
        <v>159223</v>
      </c>
      <c r="J84" s="5">
        <v>3378358</v>
      </c>
      <c r="K84" s="4">
        <v>6.12</v>
      </c>
    </row>
    <row r="85" spans="5:11" ht="15.75" customHeight="1" thickBot="1" x14ac:dyDescent="0.3">
      <c r="E85" s="4">
        <v>800</v>
      </c>
      <c r="F85" s="5">
        <v>1422704</v>
      </c>
      <c r="G85" s="5">
        <v>5504054</v>
      </c>
      <c r="H85" s="4">
        <v>11.25</v>
      </c>
      <c r="I85" s="5">
        <v>131069</v>
      </c>
      <c r="J85" s="5">
        <v>5213294</v>
      </c>
      <c r="K85" s="4">
        <v>8.89</v>
      </c>
    </row>
    <row r="86" spans="5:11" ht="15.75" customHeight="1" thickBot="1" x14ac:dyDescent="0.3">
      <c r="E86" s="4">
        <v>1000</v>
      </c>
      <c r="F86" s="5">
        <v>1694100</v>
      </c>
      <c r="G86" s="5">
        <v>8191250</v>
      </c>
      <c r="H86" s="4">
        <v>14.91</v>
      </c>
      <c r="I86" s="5">
        <v>247037</v>
      </c>
      <c r="J86" s="5">
        <v>5566674</v>
      </c>
      <c r="K86" s="4">
        <v>9.8699999999999992</v>
      </c>
    </row>
    <row r="87" spans="5:11" ht="15.75" customHeight="1" thickBot="1" x14ac:dyDescent="0.3">
      <c r="E87" s="4">
        <v>1500</v>
      </c>
      <c r="F87" s="5">
        <v>3366039</v>
      </c>
      <c r="G87" s="5">
        <v>15285176</v>
      </c>
      <c r="H87" s="4">
        <v>35.01</v>
      </c>
      <c r="I87" s="5">
        <v>281951</v>
      </c>
      <c r="J87" s="5">
        <v>8087703</v>
      </c>
      <c r="K87" s="4">
        <v>16.14</v>
      </c>
    </row>
    <row r="88" spans="5:11" ht="15.75" customHeight="1" thickBot="1" x14ac:dyDescent="0.3">
      <c r="E88" s="4">
        <v>2000</v>
      </c>
      <c r="F88" s="5">
        <v>5105263</v>
      </c>
      <c r="G88" s="5">
        <v>48843580</v>
      </c>
      <c r="H88" s="4">
        <v>47.63</v>
      </c>
      <c r="I88" s="5">
        <v>413643</v>
      </c>
      <c r="J88" s="5">
        <v>12027060</v>
      </c>
      <c r="K88" s="4">
        <v>23.35</v>
      </c>
    </row>
    <row r="89" spans="5:11" ht="15.75" customHeight="1" thickBot="1" x14ac:dyDescent="0.3">
      <c r="E89" s="3"/>
      <c r="F89" s="3"/>
      <c r="G89" s="3"/>
      <c r="H89" s="3"/>
      <c r="I89" s="3"/>
      <c r="J89" s="3"/>
      <c r="K89" s="3"/>
    </row>
    <row r="90" spans="5:11" ht="15.75" customHeight="1" thickBot="1" x14ac:dyDescent="0.3">
      <c r="E90" s="3"/>
      <c r="F90" s="3"/>
      <c r="G90" s="3"/>
      <c r="H90" s="3"/>
      <c r="I90" s="3"/>
      <c r="J90" s="3"/>
      <c r="K90" s="3"/>
    </row>
    <row r="91" spans="5:11" ht="15.75" customHeight="1" thickBot="1" x14ac:dyDescent="0.3">
      <c r="E91" s="3" t="s">
        <v>24</v>
      </c>
      <c r="F91" s="3"/>
      <c r="G91" s="3"/>
      <c r="H91" s="3"/>
      <c r="I91" s="3"/>
      <c r="J91" s="3"/>
      <c r="K91" s="3"/>
    </row>
    <row r="92" spans="5:11" ht="15.75" customHeight="1" thickBot="1" x14ac:dyDescent="0.3">
      <c r="E92" s="3"/>
      <c r="F92" s="3" t="s">
        <v>25</v>
      </c>
      <c r="G92" s="3" t="s">
        <v>6</v>
      </c>
      <c r="H92" s="3" t="s">
        <v>26</v>
      </c>
      <c r="I92" s="3"/>
      <c r="J92" s="3"/>
      <c r="K92" s="3"/>
    </row>
    <row r="93" spans="5:11" ht="15.75" customHeight="1" thickBot="1" x14ac:dyDescent="0.3">
      <c r="E93" s="3" t="s">
        <v>0</v>
      </c>
      <c r="F93" s="5">
        <f>8312941*10</f>
        <v>83129410</v>
      </c>
      <c r="G93" s="5">
        <v>160676236</v>
      </c>
      <c r="H93" s="4">
        <f>39.041*10^6</f>
        <v>39041000</v>
      </c>
      <c r="I93" s="3"/>
      <c r="J93" s="3"/>
      <c r="K93" s="3"/>
    </row>
    <row r="94" spans="5:11" ht="15.75" customHeight="1" thickBot="1" x14ac:dyDescent="0.3">
      <c r="E94" s="3" t="s">
        <v>12</v>
      </c>
      <c r="F94" s="5">
        <f>10405526*10</f>
        <v>104055260</v>
      </c>
      <c r="G94" s="5">
        <v>181018871</v>
      </c>
      <c r="H94" s="4">
        <f>43.15*10^6</f>
        <v>43150000</v>
      </c>
      <c r="I94" s="3"/>
      <c r="J94" s="3"/>
      <c r="K94" s="3"/>
    </row>
    <row r="95" spans="5:11" ht="15.75" customHeight="1" thickBot="1" x14ac:dyDescent="0.3">
      <c r="E95" s="3" t="s">
        <v>11</v>
      </c>
      <c r="F95" s="5">
        <f>11671644*10</f>
        <v>116716440</v>
      </c>
      <c r="G95" s="5">
        <v>206111030</v>
      </c>
      <c r="H95" s="4">
        <f>44.47*10^6</f>
        <v>44470000</v>
      </c>
      <c r="I95" s="3"/>
      <c r="J95" s="3"/>
      <c r="K95" s="3"/>
    </row>
    <row r="96" spans="5:11" ht="15.75" customHeight="1" thickBot="1" x14ac:dyDescent="0.3">
      <c r="E96" s="3" t="s">
        <v>13</v>
      </c>
      <c r="F96" s="5">
        <f>10868879*10</f>
        <v>108688790</v>
      </c>
      <c r="G96" s="5">
        <v>150455703</v>
      </c>
      <c r="H96" s="4">
        <f>42.8*10^6</f>
        <v>42800000</v>
      </c>
      <c r="I96" s="3"/>
      <c r="J96" s="3"/>
      <c r="K96" s="3"/>
    </row>
    <row r="97" spans="5:11" ht="15.75" customHeight="1" thickBot="1" x14ac:dyDescent="0.3">
      <c r="E97" s="3"/>
      <c r="F97" s="3"/>
      <c r="G97" s="3"/>
      <c r="H97" s="3"/>
      <c r="I97" s="3"/>
      <c r="J97" s="3"/>
      <c r="K97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96"/>
  <sheetViews>
    <sheetView tabSelected="1" topLeftCell="A65" zoomScale="85" zoomScaleNormal="85" workbookViewId="0">
      <selection activeCell="E91" sqref="E91:H96"/>
    </sheetView>
  </sheetViews>
  <sheetFormatPr defaultColWidth="14.44140625" defaultRowHeight="15.75" customHeight="1" x14ac:dyDescent="0.25"/>
  <cols>
    <col min="3" max="3" width="21.44140625" customWidth="1"/>
    <col min="4" max="5" width="18.88671875" customWidth="1"/>
    <col min="6" max="6" width="20" customWidth="1"/>
  </cols>
  <sheetData>
    <row r="4" spans="2:14" ht="15.75" customHeight="1" x14ac:dyDescent="0.25">
      <c r="B4" s="1" t="s">
        <v>0</v>
      </c>
      <c r="C4" s="1" t="s">
        <v>1</v>
      </c>
      <c r="F4" s="1" t="s">
        <v>2</v>
      </c>
      <c r="I4" s="1" t="s">
        <v>3</v>
      </c>
    </row>
    <row r="5" spans="2:14" ht="15.75" customHeight="1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</row>
    <row r="6" spans="2:14" ht="15.75" customHeight="1" x14ac:dyDescent="0.25">
      <c r="B6" s="1">
        <v>0</v>
      </c>
      <c r="C6" s="1">
        <v>1020810</v>
      </c>
      <c r="D6" s="1">
        <v>7035310</v>
      </c>
      <c r="F6" s="1">
        <v>1504199</v>
      </c>
      <c r="G6" s="1">
        <v>8223740</v>
      </c>
      <c r="I6" s="1">
        <v>1835348</v>
      </c>
      <c r="J6" s="1">
        <v>11462908</v>
      </c>
      <c r="L6">
        <f>(C6+F6+I6)/3</f>
        <v>1453452.3333333333</v>
      </c>
      <c r="M6">
        <f>(D6+G6+J6)/3</f>
        <v>8907319.333333334</v>
      </c>
    </row>
    <row r="7" spans="2:14" ht="15.75" customHeight="1" x14ac:dyDescent="0.25">
      <c r="B7" s="1">
        <v>20</v>
      </c>
      <c r="C7" s="1">
        <v>29840583</v>
      </c>
      <c r="D7" s="1">
        <v>77789229</v>
      </c>
      <c r="F7" s="1">
        <v>96372523</v>
      </c>
      <c r="G7" s="1">
        <v>90045034</v>
      </c>
      <c r="I7" s="1">
        <v>95009977</v>
      </c>
      <c r="J7" s="1">
        <v>93344409</v>
      </c>
      <c r="L7">
        <f t="shared" ref="L7:L12" si="0">(C7+F7+I7)/3</f>
        <v>73741027.666666672</v>
      </c>
      <c r="M7">
        <f t="shared" ref="M7:M12" si="1">(D7+G7+J7)/3</f>
        <v>87059557.333333328</v>
      </c>
    </row>
    <row r="8" spans="2:14" ht="15.75" customHeight="1" x14ac:dyDescent="0.25">
      <c r="B8" s="1">
        <v>40</v>
      </c>
      <c r="C8" s="1">
        <v>42777723</v>
      </c>
      <c r="D8" s="1">
        <v>149023757</v>
      </c>
      <c r="F8" s="1">
        <v>190456628</v>
      </c>
      <c r="G8" s="1">
        <v>166741147</v>
      </c>
      <c r="I8" s="1">
        <v>190733709</v>
      </c>
      <c r="J8" s="1">
        <v>167853809</v>
      </c>
      <c r="L8">
        <f t="shared" si="0"/>
        <v>141322686.66666666</v>
      </c>
      <c r="M8">
        <f t="shared" si="1"/>
        <v>161206237.66666666</v>
      </c>
    </row>
    <row r="9" spans="2:14" ht="15.75" customHeight="1" x14ac:dyDescent="0.25">
      <c r="B9" s="1">
        <v>60</v>
      </c>
      <c r="C9" s="1">
        <v>91704608</v>
      </c>
      <c r="D9" s="1">
        <v>215816011</v>
      </c>
      <c r="F9" s="1">
        <v>286262248</v>
      </c>
      <c r="G9" s="1">
        <v>264166631</v>
      </c>
      <c r="I9" s="1">
        <v>213838031</v>
      </c>
      <c r="J9" s="1">
        <v>250989250</v>
      </c>
      <c r="L9">
        <f t="shared" si="0"/>
        <v>197268295.66666666</v>
      </c>
      <c r="M9">
        <f t="shared" si="1"/>
        <v>243657297.33333334</v>
      </c>
    </row>
    <row r="10" spans="2:14" ht="15.75" customHeight="1" x14ac:dyDescent="0.25">
      <c r="B10" s="1">
        <v>80</v>
      </c>
      <c r="C10" s="1">
        <v>350960321</v>
      </c>
      <c r="D10" s="1">
        <v>347708185</v>
      </c>
      <c r="F10" s="1">
        <v>379950158</v>
      </c>
      <c r="G10" s="1">
        <v>323254401</v>
      </c>
      <c r="I10" s="1">
        <v>380116747</v>
      </c>
      <c r="J10" s="1">
        <v>328137767</v>
      </c>
      <c r="L10">
        <f t="shared" si="0"/>
        <v>370342408.66666669</v>
      </c>
      <c r="M10">
        <f t="shared" si="1"/>
        <v>333033451</v>
      </c>
    </row>
    <row r="11" spans="2:14" ht="15.75" customHeight="1" x14ac:dyDescent="0.25">
      <c r="B11" s="1">
        <v>100</v>
      </c>
      <c r="C11" s="1">
        <v>208410385</v>
      </c>
      <c r="D11" s="1">
        <v>355772685</v>
      </c>
      <c r="F11" s="1">
        <v>479371755</v>
      </c>
      <c r="G11" s="1">
        <v>406791362</v>
      </c>
      <c r="I11" s="1">
        <v>475215608</v>
      </c>
      <c r="J11" s="1">
        <v>402393707</v>
      </c>
      <c r="L11">
        <f t="shared" si="0"/>
        <v>387665916</v>
      </c>
      <c r="M11">
        <f t="shared" si="1"/>
        <v>388319251.33333331</v>
      </c>
    </row>
    <row r="12" spans="2:14" ht="15.75" customHeight="1" x14ac:dyDescent="0.25">
      <c r="B12" s="1" t="s">
        <v>18</v>
      </c>
      <c r="C12" s="1">
        <v>79400621</v>
      </c>
      <c r="D12" s="1">
        <v>152362741</v>
      </c>
      <c r="F12" s="1">
        <v>255634388</v>
      </c>
      <c r="G12" s="1">
        <v>210837259</v>
      </c>
      <c r="I12" s="1">
        <v>254317924</v>
      </c>
      <c r="J12" s="1">
        <v>212082102</v>
      </c>
      <c r="L12">
        <f t="shared" si="0"/>
        <v>196450977.66666666</v>
      </c>
      <c r="M12">
        <f t="shared" si="1"/>
        <v>191760700.66666666</v>
      </c>
    </row>
    <row r="14" spans="2:14" ht="15.75" customHeight="1" x14ac:dyDescent="0.25">
      <c r="B14" s="1" t="s">
        <v>11</v>
      </c>
      <c r="C14" s="1" t="s">
        <v>1</v>
      </c>
      <c r="F14" s="1" t="s">
        <v>2</v>
      </c>
      <c r="I14" s="1" t="s">
        <v>3</v>
      </c>
    </row>
    <row r="15" spans="2:14" ht="15.75" customHeight="1" x14ac:dyDescent="0.25">
      <c r="B15" s="1" t="s">
        <v>4</v>
      </c>
      <c r="C15" s="1" t="s">
        <v>5</v>
      </c>
      <c r="D15" s="1" t="s">
        <v>6</v>
      </c>
      <c r="E15" s="1" t="s">
        <v>7</v>
      </c>
      <c r="F15" s="1" t="s">
        <v>5</v>
      </c>
      <c r="G15" s="1" t="s">
        <v>6</v>
      </c>
      <c r="H15" s="1" t="s">
        <v>7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1" t="s">
        <v>10</v>
      </c>
    </row>
    <row r="16" spans="2:14" ht="15.75" customHeight="1" x14ac:dyDescent="0.25">
      <c r="B16" s="1">
        <v>0</v>
      </c>
      <c r="C16" s="1">
        <v>1857514</v>
      </c>
      <c r="D16" s="1">
        <v>9222054</v>
      </c>
      <c r="F16" s="1">
        <v>1883346</v>
      </c>
      <c r="G16" s="1">
        <v>8326549</v>
      </c>
      <c r="I16" s="1">
        <v>1728592</v>
      </c>
      <c r="J16" s="1">
        <v>6545940</v>
      </c>
      <c r="L16">
        <f>(C16+F16+I16)/3</f>
        <v>1823150.6666666667</v>
      </c>
      <c r="M16">
        <f>(D16+G16+J16)/3</f>
        <v>8031514.333333333</v>
      </c>
    </row>
    <row r="17" spans="2:14" ht="15.75" customHeight="1" x14ac:dyDescent="0.25">
      <c r="B17" s="1">
        <v>20</v>
      </c>
      <c r="C17" s="1">
        <v>18652223</v>
      </c>
      <c r="D17" s="1">
        <v>48776713</v>
      </c>
      <c r="F17" s="1">
        <v>59744881</v>
      </c>
      <c r="G17" s="1">
        <v>78781610</v>
      </c>
      <c r="I17" s="1">
        <v>57805997</v>
      </c>
      <c r="J17" s="1">
        <v>56427824</v>
      </c>
      <c r="L17">
        <f t="shared" ref="L17:L22" si="2">(C17+F17+I17)/3</f>
        <v>45401033.666666664</v>
      </c>
      <c r="M17">
        <f t="shared" ref="M17:M22" si="3">(D17+G17+J17)/3</f>
        <v>61328715.666666664</v>
      </c>
    </row>
    <row r="18" spans="2:14" ht="15.75" customHeight="1" x14ac:dyDescent="0.25">
      <c r="B18" s="1">
        <v>40</v>
      </c>
      <c r="C18" s="1">
        <v>37933079</v>
      </c>
      <c r="D18" s="1">
        <v>99011702</v>
      </c>
      <c r="F18" s="1">
        <v>109719287</v>
      </c>
      <c r="G18" s="1">
        <v>104937001</v>
      </c>
      <c r="I18" s="1">
        <v>108703618</v>
      </c>
      <c r="J18" s="1">
        <v>106502492</v>
      </c>
      <c r="L18">
        <f t="shared" si="2"/>
        <v>85451994.666666672</v>
      </c>
      <c r="M18">
        <f t="shared" si="3"/>
        <v>103483731.66666667</v>
      </c>
    </row>
    <row r="19" spans="2:14" ht="15.75" customHeight="1" x14ac:dyDescent="0.25">
      <c r="B19" s="1">
        <v>60</v>
      </c>
      <c r="C19" s="1">
        <v>52210884</v>
      </c>
      <c r="D19" s="1">
        <v>137701502</v>
      </c>
      <c r="F19" s="1">
        <v>123195170</v>
      </c>
      <c r="G19" s="1">
        <v>167356379</v>
      </c>
      <c r="I19" s="1">
        <v>163032436</v>
      </c>
      <c r="J19" s="1">
        <v>153598554</v>
      </c>
      <c r="L19">
        <f t="shared" si="2"/>
        <v>112812830</v>
      </c>
      <c r="M19">
        <f t="shared" si="3"/>
        <v>152885478.33333334</v>
      </c>
    </row>
    <row r="20" spans="2:14" ht="15.75" customHeight="1" x14ac:dyDescent="0.25">
      <c r="B20" s="1">
        <v>80</v>
      </c>
      <c r="C20" s="1">
        <v>92832077</v>
      </c>
      <c r="D20" s="1">
        <v>324490272</v>
      </c>
      <c r="F20" s="1">
        <v>216606143</v>
      </c>
      <c r="G20" s="1">
        <v>204151625</v>
      </c>
      <c r="I20" s="1">
        <v>219780094</v>
      </c>
      <c r="J20" s="1">
        <v>202941491</v>
      </c>
      <c r="L20">
        <f t="shared" si="2"/>
        <v>176406104.66666666</v>
      </c>
      <c r="M20">
        <f t="shared" si="3"/>
        <v>243861129.33333334</v>
      </c>
    </row>
    <row r="21" spans="2:14" ht="15.75" customHeight="1" x14ac:dyDescent="0.25">
      <c r="B21" s="1">
        <v>100</v>
      </c>
      <c r="C21" s="1">
        <v>119493921</v>
      </c>
      <c r="D21" s="1">
        <v>224234282</v>
      </c>
      <c r="F21" s="1">
        <v>251934738</v>
      </c>
      <c r="G21" s="1">
        <v>317677770</v>
      </c>
      <c r="I21" s="1">
        <v>268617165</v>
      </c>
      <c r="J21" s="1">
        <v>367356113</v>
      </c>
      <c r="L21">
        <f t="shared" si="2"/>
        <v>213348608</v>
      </c>
      <c r="M21">
        <f t="shared" si="3"/>
        <v>303089388.33333331</v>
      </c>
    </row>
    <row r="22" spans="2:14" ht="15.75" customHeight="1" x14ac:dyDescent="0.25">
      <c r="B22" s="1" t="s">
        <v>18</v>
      </c>
      <c r="C22" s="1">
        <v>91659035</v>
      </c>
      <c r="D22" s="1">
        <v>132914968</v>
      </c>
      <c r="F22" s="1">
        <v>249771387</v>
      </c>
      <c r="G22" s="1">
        <v>145727111</v>
      </c>
      <c r="I22" s="1">
        <v>200509241</v>
      </c>
      <c r="J22" s="1">
        <v>145682172</v>
      </c>
      <c r="L22">
        <f t="shared" si="2"/>
        <v>180646554.33333334</v>
      </c>
      <c r="M22">
        <f t="shared" si="3"/>
        <v>141441417</v>
      </c>
    </row>
    <row r="24" spans="2:14" ht="15.75" customHeight="1" x14ac:dyDescent="0.25">
      <c r="B24" s="1" t="s">
        <v>12</v>
      </c>
      <c r="C24" s="1" t="s">
        <v>1</v>
      </c>
      <c r="F24" s="1" t="s">
        <v>2</v>
      </c>
      <c r="I24" s="1" t="s">
        <v>3</v>
      </c>
    </row>
    <row r="25" spans="2:14" ht="15.75" customHeight="1" x14ac:dyDescent="0.25">
      <c r="B25" s="1" t="s">
        <v>4</v>
      </c>
      <c r="C25" s="1" t="s">
        <v>5</v>
      </c>
      <c r="D25" s="1" t="s">
        <v>6</v>
      </c>
      <c r="E25" s="1" t="s">
        <v>7</v>
      </c>
      <c r="F25" s="1" t="s">
        <v>5</v>
      </c>
      <c r="G25" s="1" t="s">
        <v>6</v>
      </c>
      <c r="H25" s="1" t="s">
        <v>7</v>
      </c>
      <c r="I25" s="1" t="s">
        <v>5</v>
      </c>
      <c r="J25" s="1" t="s">
        <v>6</v>
      </c>
      <c r="K25" s="1" t="s">
        <v>7</v>
      </c>
      <c r="L25" s="1" t="s">
        <v>8</v>
      </c>
      <c r="M25" s="1" t="s">
        <v>9</v>
      </c>
      <c r="N25" s="1" t="s">
        <v>10</v>
      </c>
    </row>
    <row r="26" spans="2:14" ht="15.75" customHeight="1" x14ac:dyDescent="0.25">
      <c r="B26" s="1">
        <v>0</v>
      </c>
      <c r="C26" s="1">
        <v>1302587</v>
      </c>
      <c r="D26" s="1">
        <v>4478259</v>
      </c>
      <c r="F26" s="1">
        <v>2186269</v>
      </c>
      <c r="G26" s="1">
        <v>8145687</v>
      </c>
      <c r="I26" s="1">
        <v>1605220</v>
      </c>
      <c r="J26" s="1">
        <v>5900049</v>
      </c>
      <c r="L26">
        <f>(C26+F26+I26)/3</f>
        <v>1698025.3333333333</v>
      </c>
      <c r="M26">
        <f>(D26+G26+J26)/3</f>
        <v>6174665</v>
      </c>
    </row>
    <row r="27" spans="2:14" ht="15.75" customHeight="1" x14ac:dyDescent="0.25">
      <c r="B27" s="1">
        <v>20</v>
      </c>
      <c r="C27" s="1">
        <v>96422949</v>
      </c>
      <c r="D27" s="1">
        <v>82748409</v>
      </c>
      <c r="F27" s="1">
        <v>97604508</v>
      </c>
      <c r="G27" s="1">
        <v>84005332</v>
      </c>
      <c r="I27" s="1">
        <v>75496932</v>
      </c>
      <c r="J27" s="1">
        <v>84035613</v>
      </c>
      <c r="L27">
        <f t="shared" ref="L27:L32" si="4">(C27+F27+I27)/3</f>
        <v>89841463</v>
      </c>
      <c r="M27">
        <f t="shared" ref="M27:M32" si="5">(D27+G27+J27)/3</f>
        <v>83596451.333333328</v>
      </c>
    </row>
    <row r="28" spans="2:14" ht="13.2" x14ac:dyDescent="0.25">
      <c r="B28" s="1">
        <v>40</v>
      </c>
      <c r="C28" s="1">
        <v>190409121</v>
      </c>
      <c r="D28" s="1">
        <v>156453098</v>
      </c>
      <c r="F28" s="1">
        <v>189673289</v>
      </c>
      <c r="G28" s="1">
        <v>157094566</v>
      </c>
      <c r="I28" s="1">
        <v>143253235</v>
      </c>
      <c r="J28" s="1">
        <v>159516271</v>
      </c>
      <c r="L28">
        <f t="shared" si="4"/>
        <v>174445215</v>
      </c>
      <c r="M28">
        <f t="shared" si="5"/>
        <v>157687978.33333334</v>
      </c>
    </row>
    <row r="29" spans="2:14" ht="13.2" x14ac:dyDescent="0.25">
      <c r="B29" s="1">
        <v>60</v>
      </c>
      <c r="C29" s="1">
        <v>282132249</v>
      </c>
      <c r="D29" s="1">
        <v>232685310</v>
      </c>
      <c r="F29" s="1">
        <v>212878515</v>
      </c>
      <c r="G29" s="1">
        <v>234573113</v>
      </c>
      <c r="I29" s="1">
        <v>282597508</v>
      </c>
      <c r="J29" s="1">
        <v>235725777</v>
      </c>
      <c r="L29">
        <f t="shared" si="4"/>
        <v>259202757.33333334</v>
      </c>
      <c r="M29">
        <f t="shared" si="5"/>
        <v>234328066.66666666</v>
      </c>
    </row>
    <row r="30" spans="2:14" ht="13.2" x14ac:dyDescent="0.25">
      <c r="B30" s="1">
        <v>80</v>
      </c>
      <c r="C30" s="1">
        <v>298150387</v>
      </c>
      <c r="D30" s="1">
        <v>307601817</v>
      </c>
      <c r="F30" s="1">
        <v>334732409</v>
      </c>
      <c r="G30" s="1">
        <v>308507124</v>
      </c>
      <c r="I30" s="1">
        <v>373252386</v>
      </c>
      <c r="J30" s="1">
        <v>305010208</v>
      </c>
      <c r="L30">
        <f t="shared" si="4"/>
        <v>335378394</v>
      </c>
      <c r="M30">
        <f t="shared" si="5"/>
        <v>307039716.33333331</v>
      </c>
    </row>
    <row r="31" spans="2:14" ht="13.2" x14ac:dyDescent="0.25">
      <c r="B31" s="1">
        <v>100</v>
      </c>
      <c r="C31" s="1">
        <v>471914044</v>
      </c>
      <c r="D31" s="1">
        <v>382843636</v>
      </c>
      <c r="F31" s="1">
        <v>476783792</v>
      </c>
      <c r="G31" s="1">
        <v>476783792</v>
      </c>
      <c r="I31" s="1">
        <v>464349664</v>
      </c>
      <c r="J31" s="1">
        <v>382559331</v>
      </c>
      <c r="L31">
        <f t="shared" si="4"/>
        <v>471015833.33333331</v>
      </c>
      <c r="M31">
        <f t="shared" si="5"/>
        <v>414062253</v>
      </c>
    </row>
    <row r="32" spans="2:14" ht="13.2" x14ac:dyDescent="0.25">
      <c r="B32" s="1" t="s">
        <v>18</v>
      </c>
      <c r="C32" s="1">
        <v>253432617</v>
      </c>
      <c r="D32" s="1">
        <v>160503445</v>
      </c>
      <c r="F32" s="1">
        <v>253392546</v>
      </c>
      <c r="G32" s="1">
        <v>161468599</v>
      </c>
      <c r="I32" s="1">
        <v>252853464</v>
      </c>
      <c r="J32" s="1">
        <v>161983782</v>
      </c>
      <c r="L32">
        <f t="shared" si="4"/>
        <v>253226209</v>
      </c>
      <c r="M32">
        <f t="shared" si="5"/>
        <v>161318608.66666666</v>
      </c>
    </row>
    <row r="34" spans="2:14" ht="13.2" x14ac:dyDescent="0.25">
      <c r="B34" s="1" t="s">
        <v>13</v>
      </c>
      <c r="C34" s="1" t="s">
        <v>1</v>
      </c>
      <c r="F34" s="1" t="s">
        <v>2</v>
      </c>
      <c r="I34" s="1" t="s">
        <v>3</v>
      </c>
    </row>
    <row r="35" spans="2:14" ht="13.2" x14ac:dyDescent="0.25">
      <c r="B35" s="1" t="s">
        <v>4</v>
      </c>
      <c r="C35" s="1" t="s">
        <v>5</v>
      </c>
      <c r="D35" s="1" t="s">
        <v>6</v>
      </c>
      <c r="E35" s="1" t="s">
        <v>7</v>
      </c>
      <c r="F35" s="1" t="s">
        <v>5</v>
      </c>
      <c r="G35" s="1" t="s">
        <v>6</v>
      </c>
      <c r="H35" s="1" t="s">
        <v>7</v>
      </c>
      <c r="I35" s="1" t="s">
        <v>5</v>
      </c>
      <c r="J35" s="1" t="s">
        <v>6</v>
      </c>
      <c r="K35" s="1" t="s">
        <v>7</v>
      </c>
      <c r="L35" s="1" t="s">
        <v>8</v>
      </c>
      <c r="M35" s="1" t="s">
        <v>9</v>
      </c>
      <c r="N35" s="1" t="s">
        <v>10</v>
      </c>
    </row>
    <row r="36" spans="2:14" ht="13.2" x14ac:dyDescent="0.25">
      <c r="B36" s="1">
        <v>0</v>
      </c>
      <c r="C36" s="1">
        <v>662691</v>
      </c>
      <c r="D36" s="1">
        <v>7740005</v>
      </c>
      <c r="F36" s="1">
        <v>1754017</v>
      </c>
      <c r="G36" s="1">
        <v>4772441</v>
      </c>
      <c r="I36" s="1">
        <v>1410723</v>
      </c>
      <c r="J36" s="1">
        <v>5222234</v>
      </c>
      <c r="L36">
        <f>(C36+F36+I36)/3</f>
        <v>1275810.3333333333</v>
      </c>
      <c r="M36">
        <f>(D36+G36+J36)/3</f>
        <v>5911560</v>
      </c>
    </row>
    <row r="37" spans="2:14" ht="13.2" x14ac:dyDescent="0.25">
      <c r="B37" s="1">
        <v>20</v>
      </c>
      <c r="C37" s="1">
        <v>21516871</v>
      </c>
      <c r="D37" s="1">
        <v>32488804</v>
      </c>
      <c r="F37" s="1">
        <v>57511556</v>
      </c>
      <c r="G37" s="1">
        <v>55836569</v>
      </c>
      <c r="I37" s="1">
        <v>58067364</v>
      </c>
      <c r="J37" s="1">
        <v>52039959</v>
      </c>
      <c r="L37">
        <f t="shared" ref="L37:L41" si="6">(C37+F37+I37)/3</f>
        <v>45698597</v>
      </c>
      <c r="M37">
        <f t="shared" ref="M37:M42" si="7">(D37+G37+J37)/3</f>
        <v>46788444</v>
      </c>
    </row>
    <row r="38" spans="2:14" ht="13.2" x14ac:dyDescent="0.25">
      <c r="B38" s="1">
        <v>40</v>
      </c>
      <c r="C38" s="1">
        <v>41295417</v>
      </c>
      <c r="D38" s="1">
        <v>57965653</v>
      </c>
      <c r="F38" s="1">
        <v>56970631</v>
      </c>
      <c r="G38" s="1">
        <v>104718226</v>
      </c>
      <c r="I38" s="1">
        <v>109555424</v>
      </c>
      <c r="J38" s="1">
        <v>103612722</v>
      </c>
      <c r="L38">
        <f t="shared" si="6"/>
        <v>69273824</v>
      </c>
      <c r="M38">
        <f t="shared" si="7"/>
        <v>88765533.666666672</v>
      </c>
    </row>
    <row r="39" spans="2:14" ht="13.2" x14ac:dyDescent="0.25">
      <c r="B39" s="1">
        <v>60</v>
      </c>
      <c r="C39" s="1">
        <v>61896041</v>
      </c>
      <c r="D39" s="1">
        <v>76913169</v>
      </c>
      <c r="F39" s="1">
        <v>163202295</v>
      </c>
      <c r="G39" s="1">
        <v>152864115</v>
      </c>
      <c r="I39" s="1">
        <v>163492948</v>
      </c>
      <c r="J39" s="1">
        <v>151636046</v>
      </c>
      <c r="L39">
        <f t="shared" si="6"/>
        <v>129530428</v>
      </c>
      <c r="M39">
        <f t="shared" si="7"/>
        <v>127137776.66666667</v>
      </c>
    </row>
    <row r="40" spans="2:14" ht="13.2" x14ac:dyDescent="0.25">
      <c r="B40" s="1">
        <v>80</v>
      </c>
      <c r="C40" s="1">
        <v>64875622</v>
      </c>
      <c r="D40" s="1">
        <v>103362866</v>
      </c>
      <c r="F40" s="1">
        <v>217244973</v>
      </c>
      <c r="G40" s="1">
        <v>199005150</v>
      </c>
      <c r="I40" s="1">
        <v>161972367</v>
      </c>
      <c r="J40" s="1">
        <v>199870744</v>
      </c>
      <c r="L40">
        <f t="shared" si="6"/>
        <v>148030987.33333334</v>
      </c>
      <c r="M40">
        <f t="shared" si="7"/>
        <v>167412920</v>
      </c>
    </row>
    <row r="41" spans="2:14" ht="13.2" x14ac:dyDescent="0.25">
      <c r="B41" s="1">
        <v>100</v>
      </c>
      <c r="C41" s="1">
        <v>41660023</v>
      </c>
      <c r="D41" s="1">
        <v>127868523</v>
      </c>
      <c r="F41" s="1">
        <v>270087757</v>
      </c>
      <c r="G41" s="1">
        <v>249065413</v>
      </c>
      <c r="I41" s="1">
        <v>202050971</v>
      </c>
      <c r="J41" s="1">
        <v>250179927</v>
      </c>
      <c r="L41">
        <f t="shared" si="6"/>
        <v>171266250.33333334</v>
      </c>
      <c r="M41">
        <f t="shared" si="7"/>
        <v>209037954.33333334</v>
      </c>
    </row>
    <row r="42" spans="2:14" ht="13.2" x14ac:dyDescent="0.25">
      <c r="B42" s="1" t="s">
        <v>18</v>
      </c>
      <c r="C42" s="1">
        <v>95907572</v>
      </c>
      <c r="D42" s="1">
        <v>124473490</v>
      </c>
      <c r="F42" s="1">
        <v>250197396</v>
      </c>
      <c r="G42" s="1">
        <v>147727417</v>
      </c>
      <c r="I42" s="1">
        <v>243364078</v>
      </c>
      <c r="J42" s="1">
        <v>183259974</v>
      </c>
      <c r="L42">
        <f t="shared" ref="L42" si="8">(C42+F42+I42)/3</f>
        <v>196489682</v>
      </c>
      <c r="M42">
        <f t="shared" si="7"/>
        <v>151820293.66666666</v>
      </c>
    </row>
    <row r="47" spans="2:14" ht="13.2" x14ac:dyDescent="0.25">
      <c r="B47" s="1" t="s">
        <v>14</v>
      </c>
      <c r="C47" s="1" t="s">
        <v>1</v>
      </c>
      <c r="F47" s="1" t="s">
        <v>2</v>
      </c>
      <c r="I47" s="1" t="s">
        <v>3</v>
      </c>
    </row>
    <row r="48" spans="2:14" ht="13.2" x14ac:dyDescent="0.25">
      <c r="C48" s="1" t="s">
        <v>5</v>
      </c>
      <c r="D48" s="1" t="s">
        <v>6</v>
      </c>
      <c r="E48" s="1" t="s">
        <v>7</v>
      </c>
      <c r="F48" s="1" t="s">
        <v>5</v>
      </c>
      <c r="G48" s="1" t="s">
        <v>6</v>
      </c>
      <c r="H48" s="1" t="s">
        <v>7</v>
      </c>
      <c r="I48" s="1" t="s">
        <v>5</v>
      </c>
      <c r="J48" s="1" t="s">
        <v>6</v>
      </c>
      <c r="K48" s="1" t="s">
        <v>7</v>
      </c>
      <c r="L48" s="1" t="s">
        <v>8</v>
      </c>
      <c r="M48" s="1" t="s">
        <v>9</v>
      </c>
      <c r="N48" s="1" t="s">
        <v>10</v>
      </c>
    </row>
    <row r="49" spans="2:14" ht="13.2" x14ac:dyDescent="0.25">
      <c r="B49" s="1" t="s">
        <v>0</v>
      </c>
      <c r="C49" s="1">
        <v>2770992</v>
      </c>
      <c r="D49" s="1">
        <v>95980264</v>
      </c>
      <c r="F49" s="1">
        <v>2475318</v>
      </c>
      <c r="G49" s="1">
        <v>118280958</v>
      </c>
      <c r="I49" s="1">
        <v>3301338</v>
      </c>
      <c r="J49" s="1">
        <v>83998279</v>
      </c>
    </row>
    <row r="50" spans="2:14" ht="13.2" x14ac:dyDescent="0.25">
      <c r="B50" s="1" t="s">
        <v>12</v>
      </c>
      <c r="C50" s="1">
        <v>3652172</v>
      </c>
      <c r="D50" s="1">
        <v>73424315</v>
      </c>
      <c r="F50" s="1">
        <v>1477179</v>
      </c>
      <c r="G50" s="1">
        <v>67928401</v>
      </c>
      <c r="I50" s="1">
        <v>2493513</v>
      </c>
      <c r="J50" s="1">
        <v>66851180</v>
      </c>
    </row>
    <row r="51" spans="2:14" ht="13.2" x14ac:dyDescent="0.25">
      <c r="B51" s="1" t="s">
        <v>11</v>
      </c>
    </row>
    <row r="52" spans="2:14" ht="13.2" x14ac:dyDescent="0.25">
      <c r="B52" s="1" t="s">
        <v>13</v>
      </c>
    </row>
    <row r="55" spans="2:14" ht="13.2" x14ac:dyDescent="0.25">
      <c r="B55" s="1" t="s">
        <v>15</v>
      </c>
      <c r="C55" s="1" t="s">
        <v>1</v>
      </c>
      <c r="F55" s="1" t="s">
        <v>2</v>
      </c>
      <c r="I55" s="1" t="s">
        <v>3</v>
      </c>
    </row>
    <row r="56" spans="2:14" ht="13.2" x14ac:dyDescent="0.25">
      <c r="C56" s="1" t="s">
        <v>5</v>
      </c>
      <c r="D56" s="1" t="s">
        <v>6</v>
      </c>
      <c r="E56" s="1" t="s">
        <v>7</v>
      </c>
      <c r="F56" s="1" t="s">
        <v>5</v>
      </c>
      <c r="G56" s="1" t="s">
        <v>6</v>
      </c>
      <c r="H56" s="1" t="s">
        <v>7</v>
      </c>
      <c r="I56" s="1" t="s">
        <v>5</v>
      </c>
      <c r="J56" s="1" t="s">
        <v>6</v>
      </c>
      <c r="K56" s="1" t="s">
        <v>7</v>
      </c>
      <c r="L56" s="1" t="s">
        <v>20</v>
      </c>
      <c r="M56" s="1" t="s">
        <v>9</v>
      </c>
      <c r="N56" s="1" t="s">
        <v>10</v>
      </c>
    </row>
    <row r="57" spans="2:14" ht="13.2" x14ac:dyDescent="0.25">
      <c r="B57" s="1" t="s">
        <v>0</v>
      </c>
      <c r="C57" s="1">
        <v>2990693</v>
      </c>
      <c r="D57" s="1">
        <v>15427384</v>
      </c>
      <c r="F57" s="1">
        <v>2779626</v>
      </c>
      <c r="G57" s="1">
        <v>10796341</v>
      </c>
      <c r="I57" s="1">
        <v>2114907</v>
      </c>
      <c r="J57" s="1">
        <v>16329859</v>
      </c>
      <c r="L57">
        <f>(C57+F57+I57)*10/3</f>
        <v>26284086.666666668</v>
      </c>
      <c r="M57">
        <f>(D57+G57+J57)/3</f>
        <v>14184528</v>
      </c>
    </row>
    <row r="58" spans="2:14" ht="13.2" x14ac:dyDescent="0.25">
      <c r="B58" s="1" t="s">
        <v>12</v>
      </c>
      <c r="C58" s="1">
        <v>1837899</v>
      </c>
      <c r="D58" s="1">
        <v>7353005</v>
      </c>
      <c r="F58" s="1">
        <v>1424241</v>
      </c>
      <c r="G58" s="1">
        <v>5498339</v>
      </c>
      <c r="I58" s="1">
        <v>1522161</v>
      </c>
      <c r="J58" s="1">
        <v>8188558</v>
      </c>
      <c r="L58">
        <f t="shared" ref="L58:L60" si="9">(C58+F58+I58)*10/3</f>
        <v>15947670</v>
      </c>
      <c r="M58">
        <f t="shared" ref="M58:M60" si="10">(D58+G58+J58)/3</f>
        <v>7013300.666666667</v>
      </c>
    </row>
    <row r="59" spans="2:14" ht="13.2" x14ac:dyDescent="0.25">
      <c r="B59" s="1" t="s">
        <v>11</v>
      </c>
      <c r="C59" s="1">
        <v>21478760</v>
      </c>
      <c r="D59" s="1">
        <v>93750261</v>
      </c>
      <c r="F59" s="1">
        <v>6873151</v>
      </c>
      <c r="G59" s="1">
        <v>42219489</v>
      </c>
      <c r="I59" s="1">
        <v>7044050</v>
      </c>
      <c r="J59" s="1">
        <v>36986247</v>
      </c>
      <c r="L59">
        <f t="shared" si="9"/>
        <v>117986536.66666667</v>
      </c>
      <c r="M59">
        <f t="shared" si="10"/>
        <v>57651999</v>
      </c>
    </row>
    <row r="60" spans="2:14" ht="13.2" x14ac:dyDescent="0.25">
      <c r="B60" s="1" t="s">
        <v>13</v>
      </c>
      <c r="C60" s="1">
        <v>23270741</v>
      </c>
      <c r="D60" s="1">
        <v>66575481</v>
      </c>
      <c r="F60" s="1">
        <v>19318577</v>
      </c>
      <c r="G60" s="1">
        <v>77454800</v>
      </c>
      <c r="I60" s="1">
        <v>16678752</v>
      </c>
      <c r="J60" s="1">
        <v>73081018</v>
      </c>
      <c r="L60">
        <f t="shared" si="9"/>
        <v>197560233.33333334</v>
      </c>
      <c r="M60">
        <f t="shared" si="10"/>
        <v>72370433</v>
      </c>
    </row>
    <row r="63" spans="2:14" ht="13.2" x14ac:dyDescent="0.25">
      <c r="B63" s="1" t="s">
        <v>16</v>
      </c>
      <c r="C63" s="1" t="s">
        <v>1</v>
      </c>
      <c r="F63" s="1" t="s">
        <v>2</v>
      </c>
      <c r="I63" s="1" t="s">
        <v>3</v>
      </c>
    </row>
    <row r="64" spans="2:14" ht="13.2" x14ac:dyDescent="0.25">
      <c r="C64" s="1" t="s">
        <v>5</v>
      </c>
      <c r="D64" s="1" t="s">
        <v>6</v>
      </c>
      <c r="E64" s="1" t="s">
        <v>7</v>
      </c>
      <c r="F64" s="1" t="s">
        <v>5</v>
      </c>
      <c r="G64" s="1" t="s">
        <v>6</v>
      </c>
      <c r="H64" s="1" t="s">
        <v>7</v>
      </c>
      <c r="I64" s="1" t="s">
        <v>5</v>
      </c>
      <c r="J64" s="1" t="s">
        <v>6</v>
      </c>
      <c r="K64" s="1" t="s">
        <v>7</v>
      </c>
      <c r="L64" s="1" t="s">
        <v>20</v>
      </c>
      <c r="M64" s="1" t="s">
        <v>9</v>
      </c>
      <c r="N64" s="1" t="s">
        <v>10</v>
      </c>
    </row>
    <row r="65" spans="2:14" ht="13.2" x14ac:dyDescent="0.25">
      <c r="B65" s="1" t="s">
        <v>0</v>
      </c>
      <c r="C65" s="1">
        <v>343531286</v>
      </c>
      <c r="D65" s="1">
        <v>1577808631</v>
      </c>
      <c r="F65" s="1">
        <v>296876974</v>
      </c>
      <c r="G65" s="1">
        <v>1869184646</v>
      </c>
      <c r="I65" s="1">
        <v>299566791</v>
      </c>
      <c r="J65" s="1">
        <v>1948218441</v>
      </c>
      <c r="L65">
        <f>(C65+F65+I65)*10/3</f>
        <v>3133250170</v>
      </c>
      <c r="M65">
        <f>(D65+G65+J65)/3</f>
        <v>1798403906</v>
      </c>
    </row>
    <row r="66" spans="2:14" ht="13.2" x14ac:dyDescent="0.25">
      <c r="B66" s="1" t="s">
        <v>12</v>
      </c>
      <c r="C66" s="1">
        <v>366308784</v>
      </c>
      <c r="D66" s="1">
        <v>2162962830</v>
      </c>
      <c r="F66" s="1">
        <v>428006078</v>
      </c>
      <c r="G66" s="1">
        <v>2348643242</v>
      </c>
      <c r="I66" s="1">
        <v>414157841</v>
      </c>
      <c r="J66" s="1">
        <v>2814997821</v>
      </c>
      <c r="L66">
        <f t="shared" ref="L66:L68" si="11">(C66+F66+I66)*10/3</f>
        <v>4028242343.3333335</v>
      </c>
      <c r="M66">
        <f t="shared" ref="M66:M68" si="12">(D66+G66+J66)/3</f>
        <v>2442201297.6666665</v>
      </c>
    </row>
    <row r="67" spans="2:14" ht="13.2" x14ac:dyDescent="0.25">
      <c r="B67" s="1" t="s">
        <v>11</v>
      </c>
      <c r="C67" s="1">
        <v>338313090</v>
      </c>
      <c r="D67" s="1">
        <v>2070515322</v>
      </c>
      <c r="F67" s="1">
        <v>492879271</v>
      </c>
      <c r="G67" s="1">
        <v>2988318202</v>
      </c>
      <c r="I67" s="1">
        <v>416295683</v>
      </c>
      <c r="J67" s="1">
        <v>2626199996</v>
      </c>
      <c r="L67">
        <f t="shared" si="11"/>
        <v>4158293480</v>
      </c>
      <c r="M67">
        <f t="shared" si="12"/>
        <v>2561677840</v>
      </c>
    </row>
    <row r="68" spans="2:14" ht="13.2" x14ac:dyDescent="0.25">
      <c r="B68" s="1" t="s">
        <v>13</v>
      </c>
      <c r="C68" s="1">
        <v>331545531</v>
      </c>
      <c r="D68" s="1">
        <v>2068407357</v>
      </c>
      <c r="F68" s="1">
        <v>344854244</v>
      </c>
      <c r="G68" s="1">
        <v>2057754725</v>
      </c>
      <c r="I68" s="1">
        <v>375479493</v>
      </c>
      <c r="J68" s="1">
        <v>2441727577</v>
      </c>
      <c r="L68">
        <f t="shared" si="11"/>
        <v>3506264226.6666665</v>
      </c>
      <c r="M68">
        <f t="shared" si="12"/>
        <v>2189296553</v>
      </c>
    </row>
    <row r="70" spans="2:14" ht="13.2" x14ac:dyDescent="0.25">
      <c r="B70" s="1" t="s">
        <v>17</v>
      </c>
      <c r="C70" s="1" t="s">
        <v>1</v>
      </c>
      <c r="F70" s="1" t="s">
        <v>2</v>
      </c>
      <c r="I70" s="1" t="s">
        <v>3</v>
      </c>
    </row>
    <row r="71" spans="2:14" ht="13.2" x14ac:dyDescent="0.25">
      <c r="C71" s="1" t="s">
        <v>5</v>
      </c>
      <c r="D71" s="1" t="s">
        <v>6</v>
      </c>
      <c r="E71" s="1" t="s">
        <v>7</v>
      </c>
      <c r="F71" s="1" t="s">
        <v>5</v>
      </c>
      <c r="G71" s="1" t="s">
        <v>6</v>
      </c>
      <c r="H71" s="1" t="s">
        <v>7</v>
      </c>
      <c r="I71" s="1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10</v>
      </c>
    </row>
    <row r="72" spans="2:14" ht="13.2" x14ac:dyDescent="0.25">
      <c r="B72" s="1" t="s">
        <v>0</v>
      </c>
    </row>
    <row r="88" spans="5:8" ht="15.75" customHeight="1" thickBot="1" x14ac:dyDescent="0.3"/>
    <row r="89" spans="5:8" ht="15.75" customHeight="1" thickBot="1" x14ac:dyDescent="0.3">
      <c r="E89" s="3" t="s">
        <v>24</v>
      </c>
      <c r="F89" s="3"/>
      <c r="G89" s="3"/>
      <c r="H89" s="3"/>
    </row>
    <row r="90" spans="5:8" ht="15.75" customHeight="1" thickBot="1" x14ac:dyDescent="0.3">
      <c r="E90" s="3"/>
      <c r="F90" s="3" t="s">
        <v>5</v>
      </c>
      <c r="G90" s="3" t="s">
        <v>6</v>
      </c>
      <c r="H90" s="3" t="s">
        <v>7</v>
      </c>
    </row>
    <row r="91" spans="5:8" ht="15.75" customHeight="1" thickBot="1" x14ac:dyDescent="0.3">
      <c r="E91" s="3" t="s">
        <v>24</v>
      </c>
      <c r="F91" s="3"/>
      <c r="G91" s="3"/>
      <c r="H91" s="3"/>
    </row>
    <row r="92" spans="5:8" ht="15.75" customHeight="1" thickBot="1" x14ac:dyDescent="0.3">
      <c r="E92" s="3"/>
      <c r="F92" s="3" t="s">
        <v>5</v>
      </c>
      <c r="G92" s="3" t="s">
        <v>6</v>
      </c>
      <c r="H92" s="3" t="s">
        <v>7</v>
      </c>
    </row>
    <row r="93" spans="5:8" ht="15.75" customHeight="1" thickBot="1" x14ac:dyDescent="0.3">
      <c r="E93" s="3" t="s">
        <v>0</v>
      </c>
      <c r="F93" s="5">
        <f>88966779*10</f>
        <v>889667790</v>
      </c>
      <c r="G93" s="5">
        <v>1042585963</v>
      </c>
      <c r="H93" s="3"/>
    </row>
    <row r="94" spans="5:8" ht="15.75" customHeight="1" thickBot="1" x14ac:dyDescent="0.3">
      <c r="E94" s="3" t="s">
        <v>12</v>
      </c>
      <c r="F94" s="5">
        <f>126769205*10</f>
        <v>1267692050</v>
      </c>
      <c r="G94" s="5">
        <v>1209337876</v>
      </c>
      <c r="H94" s="3"/>
    </row>
    <row r="95" spans="5:8" ht="15.75" customHeight="1" thickBot="1" x14ac:dyDescent="0.3">
      <c r="E95" s="3" t="s">
        <v>11</v>
      </c>
      <c r="F95" s="5">
        <f>116383098*10</f>
        <v>1163830980</v>
      </c>
      <c r="G95" s="5">
        <v>1186279259</v>
      </c>
      <c r="H95" s="3"/>
    </row>
    <row r="96" spans="5:8" ht="15.75" customHeight="1" thickBot="1" x14ac:dyDescent="0.3">
      <c r="E96" s="3" t="s">
        <v>13</v>
      </c>
      <c r="F96" s="5">
        <f>131192576*10</f>
        <v>1311925760</v>
      </c>
      <c r="G96" s="5">
        <v>1203491568</v>
      </c>
      <c r="H96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</vt:lpstr>
      <vt:lpstr>GUEST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</dc:creator>
  <cp:lastModifiedBy>Gaurav</cp:lastModifiedBy>
  <cp:lastPrinted>2016-11-21T21:33:28Z</cp:lastPrinted>
  <dcterms:created xsi:type="dcterms:W3CDTF">2016-11-21T20:47:12Z</dcterms:created>
  <dcterms:modified xsi:type="dcterms:W3CDTF">2016-11-22T06:17:36Z</dcterms:modified>
</cp:coreProperties>
</file>