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cos/Code/SLU/CombigenNew/"/>
    </mc:Choice>
  </mc:AlternateContent>
  <xr:revisionPtr revIDLastSave="0" documentId="13_ncr:1_{E8294A46-0AFA-3240-B3CD-86F157D01CB6}" xr6:coauthVersionLast="47" xr6:coauthVersionMax="47" xr10:uidLastSave="{00000000-0000-0000-0000-000000000000}"/>
  <bookViews>
    <workbookView xWindow="-20" yWindow="860" windowWidth="34200" windowHeight="20000" firstSheet="1" activeTab="12" xr2:uid="{00000000-000D-0000-FFFF-FFFF00000000}"/>
  </bookViews>
  <sheets>
    <sheet name="Synonym" sheetId="1" r:id="rId1"/>
    <sheet name="new intent" sheetId="2" r:id="rId2"/>
    <sheet name="chú thích" sheetId="3" r:id="rId3"/>
    <sheet name="entity type" sheetId="4" r:id="rId4"/>
    <sheet name="Tra cứu thời tiết" sheetId="5" r:id="rId5"/>
    <sheet name="Tra cứu lịch" sheetId="6" r:id="rId6"/>
    <sheet name="Đặt lịch" sheetId="7" r:id="rId7"/>
    <sheet name="mapping calendar (event_partici" sheetId="8" r:id="rId8"/>
    <sheet name="mapping calendar (event_locatio" sheetId="9" r:id="rId9"/>
    <sheet name="Bật nhạc" sheetId="10" r:id="rId10"/>
    <sheet name="Tra công thức nấu ăn" sheetId="11" r:id="rId11"/>
    <sheet name="Gọi taxi" sheetId="12" r:id="rId12"/>
    <sheet name="Đặt vé" sheetId="13" r:id="rId13"/>
    <sheet name="Gợi ý phim" sheetId="14" r:id="rId14"/>
    <sheet name="đặt đồ ăn" sheetId="15" r:id="rId15"/>
    <sheet name="tra cứu đường đi" sheetId="16" r:id="rId16"/>
    <sheet name="gợi ý địa điểm" sheetId="17" r:id="rId17"/>
    <sheet name="ocassion" sheetId="18" r:id="rId18"/>
    <sheet name="Xóa lịch" sheetId="19" r:id="rId19"/>
    <sheet name="Liên hệ" sheetId="20" r:id="rId20"/>
    <sheet name="Hỏi thông tin" sheetId="21" r:id="rId21"/>
    <sheet name="entity_type" sheetId="22" r:id="rId22"/>
    <sheet name="type (premium, …)" sheetId="23" r:id="rId23"/>
    <sheet name="transport_type" sheetId="24" r:id="rId24"/>
    <sheet name="payment_method" sheetId="33" r:id="rId25"/>
    <sheet name="method" sheetId="25" r:id="rId26"/>
    <sheet name="weather_descriptor" sheetId="26" r:id="rId27"/>
    <sheet name="meal" sheetId="27" r:id="rId28"/>
    <sheet name="genre" sheetId="28" r:id="rId29"/>
    <sheet name="condition" sheetId="29" r:id="rId30"/>
    <sheet name="activity" sheetId="30" r:id="rId31"/>
    <sheet name="business_type" sheetId="31" r:id="rId32"/>
    <sheet name="entity description" sheetId="32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2" l="1"/>
  <c r="D39" i="32"/>
  <c r="C39" i="32"/>
  <c r="B39" i="32"/>
  <c r="G35" i="32"/>
  <c r="F35" i="32"/>
  <c r="E35" i="32"/>
  <c r="D35" i="32"/>
  <c r="C35" i="32"/>
  <c r="B35" i="32"/>
  <c r="E31" i="32"/>
  <c r="D31" i="32"/>
  <c r="C31" i="32"/>
  <c r="B31" i="32"/>
  <c r="G28" i="32"/>
  <c r="F28" i="32"/>
  <c r="E28" i="32"/>
  <c r="D28" i="32"/>
  <c r="C28" i="32"/>
  <c r="B28" i="32"/>
  <c r="I25" i="32"/>
  <c r="H25" i="32"/>
  <c r="G25" i="32"/>
  <c r="F25" i="32"/>
  <c r="E25" i="32"/>
  <c r="D25" i="32"/>
  <c r="C25" i="32"/>
  <c r="B25" i="32"/>
  <c r="J22" i="32"/>
  <c r="I22" i="32"/>
  <c r="H22" i="32"/>
  <c r="G22" i="32"/>
  <c r="F22" i="32"/>
  <c r="E22" i="32"/>
  <c r="D22" i="32"/>
  <c r="C22" i="32"/>
  <c r="B22" i="32"/>
  <c r="G19" i="32"/>
  <c r="F19" i="32"/>
  <c r="E19" i="32"/>
  <c r="D19" i="32"/>
  <c r="C19" i="32"/>
  <c r="B19" i="32"/>
  <c r="G16" i="32"/>
  <c r="F16" i="32"/>
  <c r="E16" i="32"/>
  <c r="D16" i="32"/>
  <c r="C16" i="32"/>
  <c r="B16" i="32"/>
  <c r="J13" i="32"/>
  <c r="I13" i="32"/>
  <c r="H13" i="32"/>
  <c r="G13" i="32"/>
  <c r="F13" i="32"/>
  <c r="E13" i="32"/>
  <c r="D13" i="32"/>
  <c r="C13" i="32"/>
  <c r="B13" i="32"/>
  <c r="J10" i="32"/>
  <c r="I10" i="32"/>
  <c r="H10" i="32"/>
  <c r="G10" i="32"/>
  <c r="F10" i="32"/>
  <c r="E10" i="32"/>
  <c r="D10" i="32"/>
  <c r="C10" i="32"/>
  <c r="B10" i="32"/>
  <c r="F7" i="32"/>
  <c r="E7" i="32"/>
  <c r="D7" i="32"/>
  <c r="C7" i="32"/>
  <c r="B7" i="32"/>
  <c r="G4" i="32"/>
  <c r="F4" i="32"/>
  <c r="E4" i="32"/>
  <c r="D4" i="32"/>
  <c r="C4" i="32"/>
  <c r="B4" i="32"/>
  <c r="G1" i="32"/>
  <c r="F1" i="32"/>
  <c r="E1" i="32"/>
  <c r="D1" i="32"/>
  <c r="C1" i="32"/>
  <c r="B1" i="32"/>
  <c r="H10" i="4"/>
  <c r="E10" i="4"/>
  <c r="D10" i="4"/>
  <c r="M9" i="4"/>
  <c r="I9" i="4"/>
  <c r="H9" i="4"/>
  <c r="E9" i="4"/>
  <c r="D9" i="4"/>
  <c r="M8" i="4"/>
  <c r="I8" i="4"/>
  <c r="H8" i="4"/>
  <c r="F8" i="4"/>
  <c r="E8" i="4"/>
  <c r="D8" i="4"/>
  <c r="M7" i="4"/>
  <c r="L7" i="4"/>
  <c r="J7" i="4"/>
  <c r="I7" i="4"/>
  <c r="H7" i="4"/>
  <c r="G7" i="4"/>
  <c r="F7" i="4"/>
  <c r="E7" i="4"/>
  <c r="D7" i="4"/>
  <c r="B7" i="4"/>
  <c r="A7" i="4"/>
  <c r="M6" i="4"/>
  <c r="L6" i="4"/>
  <c r="J6" i="4"/>
  <c r="I6" i="4"/>
  <c r="H6" i="4"/>
  <c r="G6" i="4"/>
  <c r="F6" i="4"/>
  <c r="E6" i="4"/>
  <c r="D6" i="4"/>
  <c r="C6" i="4"/>
  <c r="B6" i="4"/>
  <c r="A6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<sst xmlns="http://schemas.openxmlformats.org/spreadsheetml/2006/main" count="1496" uniqueCount="923">
  <si>
    <t>đèn</t>
  </si>
  <si>
    <t>cửa</t>
  </si>
  <si>
    <t>loa</t>
  </si>
  <si>
    <t>máy tính</t>
  </si>
  <si>
    <t>điều hòa</t>
  </si>
  <si>
    <t>màn</t>
  </si>
  <si>
    <t>rèm</t>
  </si>
  <si>
    <t>bóng</t>
  </si>
  <si>
    <t>quạt</t>
  </si>
  <si>
    <t>van</t>
  </si>
  <si>
    <t>vòi</t>
  </si>
  <si>
    <t>bếp</t>
  </si>
  <si>
    <t>laptop</t>
  </si>
  <si>
    <t>màn cuốn</t>
  </si>
  <si>
    <t>van nước</t>
  </si>
  <si>
    <t>vòi hoa sen</t>
  </si>
  <si>
    <t>bình nóng lạnh</t>
  </si>
  <si>
    <t>đèn âm trần</t>
  </si>
  <si>
    <t>cửa cuốn</t>
  </si>
  <si>
    <t>máy lạnh</t>
  </si>
  <si>
    <t>màn cửa</t>
  </si>
  <si>
    <t>rèm cửa</t>
  </si>
  <si>
    <t>bóng âm trần</t>
  </si>
  <si>
    <t>quạt hút mùi</t>
  </si>
  <si>
    <t>van tưới</t>
  </si>
  <si>
    <t>vòi nước</t>
  </si>
  <si>
    <t>camera</t>
  </si>
  <si>
    <t>đèn bàn</t>
  </si>
  <si>
    <t>máy tính để bàn</t>
  </si>
  <si>
    <t>mành</t>
  </si>
  <si>
    <t>bóng chùm</t>
  </si>
  <si>
    <t>quạt thông gió</t>
  </si>
  <si>
    <t>vòi tưới</t>
  </si>
  <si>
    <t>điện</t>
  </si>
  <si>
    <t>đèn bếp</t>
  </si>
  <si>
    <t>máy tính xách tay</t>
  </si>
  <si>
    <t>mành cuốn</t>
  </si>
  <si>
    <t>bóng compact</t>
  </si>
  <si>
    <t>quạt trần</t>
  </si>
  <si>
    <t>đồng hồ</t>
  </si>
  <si>
    <t>đèn cây</t>
  </si>
  <si>
    <t>bóng để bàn</t>
  </si>
  <si>
    <t>quạt treo tường</t>
  </si>
  <si>
    <t>lò nướng</t>
  </si>
  <si>
    <t>đèn chùm</t>
  </si>
  <si>
    <t>bóng đứng</t>
  </si>
  <si>
    <t>lò sưởi</t>
  </si>
  <si>
    <t>đèn compact</t>
  </si>
  <si>
    <t>bóng hắt</t>
  </si>
  <si>
    <t>lò vi sóng</t>
  </si>
  <si>
    <t>đèn cổng</t>
  </si>
  <si>
    <t>bóng huỳnh quang</t>
  </si>
  <si>
    <t>máy chơi game</t>
  </si>
  <si>
    <t>đèn hắt</t>
  </si>
  <si>
    <t>bóng làm việc</t>
  </si>
  <si>
    <t>máy fax</t>
  </si>
  <si>
    <t>đèn hắt trần</t>
  </si>
  <si>
    <t>bóng ngủ</t>
  </si>
  <si>
    <t>máy giặt</t>
  </si>
  <si>
    <t>đèn hắt tường</t>
  </si>
  <si>
    <t>bóng ốp trần</t>
  </si>
  <si>
    <t>máy hút ẩm</t>
  </si>
  <si>
    <t>đèn học</t>
  </si>
  <si>
    <t>bóng sân</t>
  </si>
  <si>
    <t>máy hút bụi</t>
  </si>
  <si>
    <t>đèn huỳnh quang</t>
  </si>
  <si>
    <t>bóng sợi đốt</t>
  </si>
  <si>
    <t>máy hút mùi</t>
  </si>
  <si>
    <t>đèn làm việc</t>
  </si>
  <si>
    <t>bóng sưởi</t>
  </si>
  <si>
    <t>máy in</t>
  </si>
  <si>
    <t>đèn led</t>
  </si>
  <si>
    <t>bóng thả</t>
  </si>
  <si>
    <t>máy mát xa</t>
  </si>
  <si>
    <t>đèn ngủ</t>
  </si>
  <si>
    <t>bóng treo tường</t>
  </si>
  <si>
    <t>máy nghe nhạc</t>
  </si>
  <si>
    <t>đèn ốp trần</t>
  </si>
  <si>
    <t>bóng tròn</t>
  </si>
  <si>
    <t>máy pha cafe</t>
  </si>
  <si>
    <t>đèn ốp tường</t>
  </si>
  <si>
    <t>bóng trụ cổng</t>
  </si>
  <si>
    <t>máy rửa bát</t>
  </si>
  <si>
    <t>đèn rủ</t>
  </si>
  <si>
    <t>bóng tuýp</t>
  </si>
  <si>
    <t>máy sưởi</t>
  </si>
  <si>
    <t>đèn sợi đốt</t>
  </si>
  <si>
    <t>radio</t>
  </si>
  <si>
    <t>đèn sưởi</t>
  </si>
  <si>
    <t>ti vi</t>
  </si>
  <si>
    <t>đèn thả</t>
  </si>
  <si>
    <t>tủ lạnh</t>
  </si>
  <si>
    <t>đèn tranh</t>
  </si>
  <si>
    <t>đèn trần</t>
  </si>
  <si>
    <t>đèn treo tường</t>
  </si>
  <si>
    <t>đèn tròn</t>
  </si>
  <si>
    <t>đèn trụ cổng</t>
  </si>
  <si>
    <t>đèn tuýp</t>
  </si>
  <si>
    <t>đèn tường</t>
  </si>
  <si>
    <t xml:space="preserve">Intent for assistant </t>
  </si>
  <si>
    <t>Implicit intent</t>
  </si>
  <si>
    <t>new scene</t>
  </si>
  <si>
    <t>Tra cứu thời tiết</t>
  </si>
  <si>
    <t xml:space="preserve">Kiểm tra độ sáng thiết bị </t>
  </si>
  <si>
    <t>dọn nhà</t>
  </si>
  <si>
    <t xml:space="preserve">tra cứu lịch </t>
  </si>
  <si>
    <t>Giảm độ sáng thiết bị</t>
  </si>
  <si>
    <t>bật nhạc</t>
  </si>
  <si>
    <t>Tăng độ sáng thiết bị</t>
  </si>
  <si>
    <t>công thức nấu ăn</t>
  </si>
  <si>
    <t>Kiểm tra âm lượng thiết bị</t>
  </si>
  <si>
    <t xml:space="preserve">đặt lịch </t>
  </si>
  <si>
    <t>Giảm âm lượng thiết bị</t>
  </si>
  <si>
    <t>gọi taxi</t>
  </si>
  <si>
    <t>Tắt âm lượng thiết bị</t>
  </si>
  <si>
    <t>tra cứu đường đi</t>
  </si>
  <si>
    <t>Bật âm lượng thiết bị</t>
  </si>
  <si>
    <t>đặt vé</t>
  </si>
  <si>
    <t>Tăng âm lượng thiết bị</t>
  </si>
  <si>
    <t>gợi ý phim</t>
  </si>
  <si>
    <t>Kiểm tra nhiệt độ thiết bị</t>
  </si>
  <si>
    <t>gợi ý địa điểm</t>
  </si>
  <si>
    <t>Giảm nhiệt độ thiết bị</t>
  </si>
  <si>
    <t>xóa lịch</t>
  </si>
  <si>
    <t>Tăng nhiệt độ thiết bị</t>
  </si>
  <si>
    <t>liên hệ</t>
  </si>
  <si>
    <t>Kiểm tra độ sáng thiết bị chiếu sáng</t>
  </si>
  <si>
    <t>đặt đồ ăn</t>
  </si>
  <si>
    <t>Giảm độ sáng thiết bị chiếu sáng</t>
  </si>
  <si>
    <t>hỏi thông tin</t>
  </si>
  <si>
    <t>Tăng độ sáng thiết bị chiếu sáng</t>
  </si>
  <si>
    <t>&lt;place&gt;</t>
  </si>
  <si>
    <t>&lt;eating_place&gt;</t>
  </si>
  <si>
    <t>&lt;working_place&gt;</t>
  </si>
  <si>
    <t>&lt;studying_place&gt;</t>
  </si>
  <si>
    <t>&lt;playing_place&gt;</t>
  </si>
  <si>
    <t>&lt;park&gt;</t>
  </si>
  <si>
    <t>&lt;sport_place&gt;</t>
  </si>
  <si>
    <t>&lt;stadium&gt;</t>
  </si>
  <si>
    <t>&lt;purchase_place&gt;</t>
  </si>
  <si>
    <t>&lt;additional_place&gt;</t>
  </si>
  <si>
    <t>&lt;university&gt;</t>
  </si>
  <si>
    <t>&lt;restaurant&gt;</t>
  </si>
  <si>
    <t>&lt;cafe&gt;</t>
  </si>
  <si>
    <t>&lt;street&gt;</t>
  </si>
  <si>
    <t>&lt;address&gt;</t>
  </si>
  <si>
    <t>&lt;district&gt;</t>
  </si>
  <si>
    <t>&lt;song_name&gt;</t>
  </si>
  <si>
    <t>&lt;singer_name&gt;</t>
  </si>
  <si>
    <t>&lt;actor&gt;</t>
  </si>
  <si>
    <t>&lt;province&gt;</t>
  </si>
  <si>
    <t>&lt;airport&gt;</t>
  </si>
  <si>
    <t>&lt;country&gt;</t>
  </si>
  <si>
    <t>&lt;song_gernes&gt;</t>
  </si>
  <si>
    <t>&lt;trending&gt;</t>
  </si>
  <si>
    <t>&lt;century_int&gt;</t>
  </si>
  <si>
    <t>&lt;duration&gt;</t>
  </si>
  <si>
    <t>&lt;timeAt&gt;</t>
  </si>
  <si>
    <t>&lt;hour_duration&gt;</t>
  </si>
  <si>
    <t>&lt;day_duration&gt;</t>
  </si>
  <si>
    <t>&lt;hour_timeAt&gt;</t>
  </si>
  <si>
    <t>&lt;day_timeAt&gt;</t>
  </si>
  <si>
    <t>&lt;month_timeAt&gt;</t>
  </si>
  <si>
    <t>&lt;buổi&gt;</t>
  </si>
  <si>
    <t>&lt;human_name&gt;</t>
  </si>
  <si>
    <t>&lt;rating_int&gt;</t>
  </si>
  <si>
    <t>&lt;dish_name&gt;</t>
  </si>
  <si>
    <t>&lt;desert&gt;</t>
  </si>
  <si>
    <t>&lt;phone_number&gt;</t>
  </si>
  <si>
    <t>công ty</t>
  </si>
  <si>
    <t>công viên Thống Nhất</t>
  </si>
  <si>
    <t>sân bóng &lt;university&gt;</t>
  </si>
  <si>
    <t xml:space="preserve">siêu thị </t>
  </si>
  <si>
    <t>Lăng Bác</t>
  </si>
  <si>
    <t>đại học Bách khoa</t>
  </si>
  <si>
    <t>nhà hàng Sen Tây Hồ</t>
  </si>
  <si>
    <t>Cộng cà phê</t>
  </si>
  <si>
    <t>công viên Thủ Lệ</t>
  </si>
  <si>
    <t>Đại Cồ Việt</t>
  </si>
  <si>
    <t>&lt;int&gt; đường &lt;street&gt; quận &lt;district&gt;</t>
  </si>
  <si>
    <t>Ba Đình</t>
  </si>
  <si>
    <t>waiting for you</t>
  </si>
  <si>
    <t>sơn tùng MTP</t>
  </si>
  <si>
    <t>Tom Holland</t>
  </si>
  <si>
    <t>Hà Nội</t>
  </si>
  <si>
    <t>sân bay Nội Bài</t>
  </si>
  <si>
    <t>Việt Nam</t>
  </si>
  <si>
    <t>rap</t>
  </si>
  <si>
    <t>top 1 BillBoard</t>
  </si>
  <si>
    <t>&lt;min_int&gt; phút</t>
  </si>
  <si>
    <t>&lt;day_int&gt; ngày</t>
  </si>
  <si>
    <t>&lt;hour_int&gt; giờ &lt;min_int&gt; phút</t>
  </si>
  <si>
    <t>ngày mai</t>
  </si>
  <si>
    <t>tháng &lt;month_int&gt;</t>
  </si>
  <si>
    <t>sáng</t>
  </si>
  <si>
    <t>Duy</t>
  </si>
  <si>
    <t>bún bò huế</t>
  </si>
  <si>
    <t>trà sữa</t>
  </si>
  <si>
    <t>0973531834</t>
  </si>
  <si>
    <t>phòng họp</t>
  </si>
  <si>
    <t>&lt;cinema&gt;</t>
  </si>
  <si>
    <t>công viên Nghĩa Đô</t>
  </si>
  <si>
    <t>phòng tập gym</t>
  </si>
  <si>
    <t>trung tâm mua sắm</t>
  </si>
  <si>
    <t>tòa nhà Quốc hội</t>
  </si>
  <si>
    <t>đại học Kinh tế Quốc dân</t>
  </si>
  <si>
    <t>nhà hàng Ba con cừu</t>
  </si>
  <si>
    <t>cà phê Phúc Long</t>
  </si>
  <si>
    <t>Tạ Quang Bửu</t>
  </si>
  <si>
    <t>&lt;int&gt; phố &lt;street&gt; quận &lt;district&gt;</t>
  </si>
  <si>
    <t>Hai Bà Trưng</t>
  </si>
  <si>
    <t>nơi này có anh</t>
  </si>
  <si>
    <t>Mr Siro</t>
  </si>
  <si>
    <t>Nam Per</t>
  </si>
  <si>
    <t>Ninh Bình</t>
  </si>
  <si>
    <t>sân bay Tân Sơn Nhất</t>
  </si>
  <si>
    <t>Đức</t>
  </si>
  <si>
    <t>melody</t>
  </si>
  <si>
    <t>top 1 itunes</t>
  </si>
  <si>
    <t>&lt;hour_int&gt; tiếng &lt;min_int&gt; phút</t>
  </si>
  <si>
    <t>&lt;hour_int&gt; giờ</t>
  </si>
  <si>
    <t>ngày kia</t>
  </si>
  <si>
    <t>trưa</t>
  </si>
  <si>
    <t>Đạt</t>
  </si>
  <si>
    <t>phở gà</t>
  </si>
  <si>
    <t>trà chanh</t>
  </si>
  <si>
    <t>0973531835</t>
  </si>
  <si>
    <t>công viên Cầu Giấy</t>
  </si>
  <si>
    <t>chợ</t>
  </si>
  <si>
    <t>bảo tàng Dân tộc học</t>
  </si>
  <si>
    <t>đại học Xây dựng</t>
  </si>
  <si>
    <t>Quán Ăn Ngon</t>
  </si>
  <si>
    <t>cà phê Trung Nguyên</t>
  </si>
  <si>
    <t>Trần Đại Nghĩa</t>
  </si>
  <si>
    <t>số &lt;int&gt; phố &lt;street&gt; quận &lt;district&gt;</t>
  </si>
  <si>
    <t>Cầu Giấy</t>
  </si>
  <si>
    <t>see tình</t>
  </si>
  <si>
    <t>Hoàng Thùy Linh</t>
  </si>
  <si>
    <t>Cris Hemsworth</t>
  </si>
  <si>
    <t>Hà Tĩnh</t>
  </si>
  <si>
    <t>sân bay Đà Nẵng</t>
  </si>
  <si>
    <t>Nhật Bản</t>
  </si>
  <si>
    <t>trap</t>
  </si>
  <si>
    <t>top thịnh hành youtube</t>
  </si>
  <si>
    <t>&lt;hour_timeAt&gt; &lt;day_timeAt&gt;</t>
  </si>
  <si>
    <t>&lt;hour_int&gt; tiếng</t>
  </si>
  <si>
    <t>&lt;hour_int&gt; giờ rưỡi</t>
  </si>
  <si>
    <t xml:space="preserve">ngày &lt;day_int&gt; </t>
  </si>
  <si>
    <t>chiều</t>
  </si>
  <si>
    <t>Hân</t>
  </si>
  <si>
    <t>cơm gà</t>
  </si>
  <si>
    <t>nem nướng</t>
  </si>
  <si>
    <t>0973531836</t>
  </si>
  <si>
    <t>thư viện</t>
  </si>
  <si>
    <t>công viên Hòa Bình</t>
  </si>
  <si>
    <t>bảo tàng Hà Nội</t>
  </si>
  <si>
    <t>đại học Sư phạm</t>
  </si>
  <si>
    <t>phở Lý Quốc Sư</t>
  </si>
  <si>
    <t>Lê Thanh Nghị</t>
  </si>
  <si>
    <t>phố &lt;street&gt; quận &lt;district&gt;</t>
  </si>
  <si>
    <t>Hà Đông</t>
  </si>
  <si>
    <t>tháng tư là lời nói dối của em</t>
  </si>
  <si>
    <t>Hà Anh Tuấn</t>
  </si>
  <si>
    <t>Cris Evans</t>
  </si>
  <si>
    <t>Nghệ An</t>
  </si>
  <si>
    <t>sân bay Cam Ranh</t>
  </si>
  <si>
    <t>Hàn Quốc</t>
  </si>
  <si>
    <t>drill</t>
  </si>
  <si>
    <t>&lt;hour_int&gt; tiếng rưỡi</t>
  </si>
  <si>
    <t xml:space="preserve">ngày &lt;day_int&gt; tháng &lt;month_int&gt; </t>
  </si>
  <si>
    <t>tối</t>
  </si>
  <si>
    <t>Huy</t>
  </si>
  <si>
    <t>cơm rang dưa bò</t>
  </si>
  <si>
    <t>bánh ngọt</t>
  </si>
  <si>
    <t>0973531837</t>
  </si>
  <si>
    <t>hồ Hoàn Kiếm</t>
  </si>
  <si>
    <t>đại học Y Hà Nội</t>
  </si>
  <si>
    <t>phở Thìn</t>
  </si>
  <si>
    <t>Ngõ Tự Do</t>
  </si>
  <si>
    <t>đường &lt;street&gt;</t>
  </si>
  <si>
    <t>Hoàng Mai</t>
  </si>
  <si>
    <t xml:space="preserve">say you do </t>
  </si>
  <si>
    <t>Bùi Anh Tuấn</t>
  </si>
  <si>
    <t>Cris Pratt</t>
  </si>
  <si>
    <t>Bắc Ninh</t>
  </si>
  <si>
    <t>sân bay Phú Quốc</t>
  </si>
  <si>
    <t>Nga</t>
  </si>
  <si>
    <t>ballad</t>
  </si>
  <si>
    <t>sáng sớm</t>
  </si>
  <si>
    <t>Khang</t>
  </si>
  <si>
    <t>gà quay</t>
  </si>
  <si>
    <t>kem</t>
  </si>
  <si>
    <t>0973531838</t>
  </si>
  <si>
    <t>bờ hồ</t>
  </si>
  <si>
    <t>đại học Quốc gia</t>
  </si>
  <si>
    <t>Xuân Thủy</t>
  </si>
  <si>
    <t>phố &lt;street&gt;</t>
  </si>
  <si>
    <t>Đống Đa</t>
  </si>
  <si>
    <t>em của ngày hôm qua</t>
  </si>
  <si>
    <t>orange</t>
  </si>
  <si>
    <t>Trường Giang</t>
  </si>
  <si>
    <t>Hải Phòng</t>
  </si>
  <si>
    <t>Mỹ</t>
  </si>
  <si>
    <t>pop</t>
  </si>
  <si>
    <t>chiều tối</t>
  </si>
  <si>
    <t>Khoa</t>
  </si>
  <si>
    <t>vịt quay</t>
  </si>
  <si>
    <t>hoa quả</t>
  </si>
  <si>
    <t>hồ Tây</t>
  </si>
  <si>
    <t>đại học Thương mại</t>
  </si>
  <si>
    <t>Nguyễn Chí Thanh</t>
  </si>
  <si>
    <t>&lt;int&gt; đường &lt;street&gt;</t>
  </si>
  <si>
    <t>Bắc Từ Liêm</t>
  </si>
  <si>
    <t>quốc ca Việt Nam</t>
  </si>
  <si>
    <t>hoàng dũng</t>
  </si>
  <si>
    <t>Trấn Thành</t>
  </si>
  <si>
    <t>Quảng Ninh</t>
  </si>
  <si>
    <t>Thái Lan</t>
  </si>
  <si>
    <t>RnB</t>
  </si>
  <si>
    <t>Khôi</t>
  </si>
  <si>
    <t>bò hầm</t>
  </si>
  <si>
    <t>cà phê</t>
  </si>
  <si>
    <t>nhà thờ lớn</t>
  </si>
  <si>
    <t>&lt;int&gt; phố &lt;street&gt;</t>
  </si>
  <si>
    <t>Nam Từ Liêm</t>
  </si>
  <si>
    <t>bên trên tầng lầu</t>
  </si>
  <si>
    <t>hòa minzy</t>
  </si>
  <si>
    <t>thành phố Hồ Chí Minh</t>
  </si>
  <si>
    <t>cải lương</t>
  </si>
  <si>
    <t>Kiệt</t>
  </si>
  <si>
    <t>mỳ tương đen</t>
  </si>
  <si>
    <t>nhà hát lớn</t>
  </si>
  <si>
    <t>Hoàng Hoa Thám</t>
  </si>
  <si>
    <t>ngày mai người ta lấy chồng</t>
  </si>
  <si>
    <t>mono</t>
  </si>
  <si>
    <t>Khánh Hòa</t>
  </si>
  <si>
    <t>Linh</t>
  </si>
  <si>
    <t>gà rán</t>
  </si>
  <si>
    <t>Liễu Giai</t>
  </si>
  <si>
    <t>và thế là hết</t>
  </si>
  <si>
    <t>chillies</t>
  </si>
  <si>
    <t>Thừa Thiên Huế</t>
  </si>
  <si>
    <t>Long</t>
  </si>
  <si>
    <t>bún đậu mắm tôm</t>
  </si>
  <si>
    <t>Tố Hữu</t>
  </si>
  <si>
    <t>nàng thơ</t>
  </si>
  <si>
    <t>andiez</t>
  </si>
  <si>
    <t>Bắc Giang</t>
  </si>
  <si>
    <t>My</t>
  </si>
  <si>
    <t>bánh cuốn</t>
  </si>
  <si>
    <t>Ô Chợ Dừa</t>
  </si>
  <si>
    <t>âm thầm bên em</t>
  </si>
  <si>
    <t>Yên Bái</t>
  </si>
  <si>
    <t>Nam</t>
  </si>
  <si>
    <t>bún ốc</t>
  </si>
  <si>
    <t>Giảng Võ</t>
  </si>
  <si>
    <t>chắc ai đó sẽ về</t>
  </si>
  <si>
    <t>Vĩnh Phúc</t>
  </si>
  <si>
    <t>Ngân</t>
  </si>
  <si>
    <t>phở bò</t>
  </si>
  <si>
    <t>lắng nghe nước mắt</t>
  </si>
  <si>
    <t>Phú Thọ</t>
  </si>
  <si>
    <t>Ngọc</t>
  </si>
  <si>
    <t>cơm tấm</t>
  </si>
  <si>
    <t>không thể cùng nhau suốt kiếp</t>
  </si>
  <si>
    <t>Hà Nam</t>
  </si>
  <si>
    <t>Nhi</t>
  </si>
  <si>
    <t>pasta</t>
  </si>
  <si>
    <t>đã sai từ lúc đầu</t>
  </si>
  <si>
    <t>Như</t>
  </si>
  <si>
    <t>pizza</t>
  </si>
  <si>
    <t>một phút</t>
  </si>
  <si>
    <t>Phát</t>
  </si>
  <si>
    <t>mãi mãi sẽ hết vào ngày mai</t>
  </si>
  <si>
    <t>Phương</t>
  </si>
  <si>
    <t>tự sự</t>
  </si>
  <si>
    <t>Quân</t>
  </si>
  <si>
    <t>Thảo</t>
  </si>
  <si>
    <t>Thư</t>
  </si>
  <si>
    <t>Vy</t>
  </si>
  <si>
    <t>Tra cứu lịch</t>
  </si>
  <si>
    <t>Bật nhạc</t>
  </si>
  <si>
    <t>Tra công thức nấu ăn</t>
  </si>
  <si>
    <t xml:space="preserve">Đặt lịch </t>
  </si>
  <si>
    <t>Gọi taxi</t>
  </si>
  <si>
    <t>Tra cứu đường đi</t>
  </si>
  <si>
    <t>Đặt vé</t>
  </si>
  <si>
    <t>Gợi ý phim</t>
  </si>
  <si>
    <t>Gợi ý địa điểm</t>
  </si>
  <si>
    <t>Xóa lịch</t>
  </si>
  <si>
    <t>Liên hệ</t>
  </si>
  <si>
    <t>Đặt đồ ăn</t>
  </si>
  <si>
    <t>Hỏi thông tin</t>
  </si>
  <si>
    <t>timeAt</t>
  </si>
  <si>
    <t>delay_duration</t>
  </si>
  <si>
    <t>weather_descriptor</t>
  </si>
  <si>
    <t>location</t>
  </si>
  <si>
    <t>weather_timeAt</t>
  </si>
  <si>
    <t>weather_duration</t>
  </si>
  <si>
    <t>nắng</t>
  </si>
  <si>
    <t>bây giờ</t>
  </si>
  <si>
    <t>mưa</t>
  </si>
  <si>
    <t>cuối tháng</t>
  </si>
  <si>
    <t>lát nữa</t>
  </si>
  <si>
    <t>bão</t>
  </si>
  <si>
    <t>cuối tuần</t>
  </si>
  <si>
    <t>đẹp</t>
  </si>
  <si>
    <t>cuối &lt;day_timeAt&gt;</t>
  </si>
  <si>
    <t>giông</t>
  </si>
  <si>
    <t>&lt;buổi&gt; &lt;day_timeAt&gt;</t>
  </si>
  <si>
    <t>mưa to</t>
  </si>
  <si>
    <t>&lt;area&gt;</t>
  </si>
  <si>
    <t>nửa đêm</t>
  </si>
  <si>
    <t>mưa nhỏ</t>
  </si>
  <si>
    <t>nắng đẹp</t>
  </si>
  <si>
    <t>oi</t>
  </si>
  <si>
    <t>lạnh</t>
  </si>
  <si>
    <t>sương mù</t>
  </si>
  <si>
    <t>mưa phùn</t>
  </si>
  <si>
    <t>nồm</t>
  </si>
  <si>
    <t>nhiều mây</t>
  </si>
  <si>
    <t>event_timeAt</t>
  </si>
  <si>
    <t>event</t>
  </si>
  <si>
    <t>participants</t>
  </si>
  <si>
    <t>bật phim</t>
  </si>
  <si>
    <t>cắt tóc</t>
  </si>
  <si>
    <t>&lt;human_name&gt; và &lt;human_name&gt;</t>
  </si>
  <si>
    <t>ngủ dậy</t>
  </si>
  <si>
    <t>đội bóng</t>
  </si>
  <si>
    <t>đi ăn</t>
  </si>
  <si>
    <t>lớp</t>
  </si>
  <si>
    <t>đi chơi</t>
  </si>
  <si>
    <t>gia đình</t>
  </si>
  <si>
    <t>đi đá bóng</t>
  </si>
  <si>
    <t>bạn bè</t>
  </si>
  <si>
    <t>đi học</t>
  </si>
  <si>
    <t>đi họp</t>
  </si>
  <si>
    <t>đi làm</t>
  </si>
  <si>
    <t>đi ngủ</t>
  </si>
  <si>
    <t>giặt quần áo</t>
  </si>
  <si>
    <t>gửi mail</t>
  </si>
  <si>
    <t>khách tới nhà</t>
  </si>
  <si>
    <t>lau nhà</t>
  </si>
  <si>
    <t>nấu ăn</t>
  </si>
  <si>
    <t>rửa bát</t>
  </si>
  <si>
    <t>tưới cây</t>
  </si>
  <si>
    <t>xem phim</t>
  </si>
  <si>
    <t>Đặt lịch</t>
  </si>
  <si>
    <t>continuous_duration</t>
  </si>
  <si>
    <t>repeat</t>
  </si>
  <si>
    <t>remind_duration</t>
  </si>
  <si>
    <t>dậy</t>
  </si>
  <si>
    <t>phòng xem phim</t>
  </si>
  <si>
    <t>phòng ngủ</t>
  </si>
  <si>
    <t>sân</t>
  </si>
  <si>
    <t>phòng nghỉ</t>
  </si>
  <si>
    <t>phòng chiếu phim</t>
  </si>
  <si>
    <t>phòng lớn</t>
  </si>
  <si>
    <t>song</t>
  </si>
  <si>
    <t>singer</t>
  </si>
  <si>
    <t>&lt;song_gerne&gt;</t>
  </si>
  <si>
    <t>&lt;album&gt;</t>
  </si>
  <si>
    <t>&lt;century_int&gt; s</t>
  </si>
  <si>
    <t>meal</t>
  </si>
  <si>
    <t>ingredient</t>
  </si>
  <si>
    <t>dish_name</t>
  </si>
  <si>
    <t>cooking_time</t>
  </si>
  <si>
    <t>method</t>
  </si>
  <si>
    <t>condition</t>
  </si>
  <si>
    <t>occasion</t>
  </si>
  <si>
    <t>bữa sáng</t>
  </si>
  <si>
    <t>cá hồi</t>
  </si>
  <si>
    <t>bít tết</t>
  </si>
  <si>
    <t>rán</t>
  </si>
  <si>
    <t>chay</t>
  </si>
  <si>
    <t>sinh nhật của &lt;human_name&gt;</t>
  </si>
  <si>
    <t>bữa lỡ</t>
  </si>
  <si>
    <t>tôm hùm</t>
  </si>
  <si>
    <t>gỏi</t>
  </si>
  <si>
    <t xml:space="preserve">chiên </t>
  </si>
  <si>
    <t>sinh nhật</t>
  </si>
  <si>
    <t>bữa trưa</t>
  </si>
  <si>
    <t>sò điệp</t>
  </si>
  <si>
    <t>salad</t>
  </si>
  <si>
    <t>nướng</t>
  </si>
  <si>
    <t>chua ngọt</t>
  </si>
  <si>
    <t>lễ tốt nghiệp</t>
  </si>
  <si>
    <t>điểm tâm</t>
  </si>
  <si>
    <t>thịt bò</t>
  </si>
  <si>
    <t>lasagna</t>
  </si>
  <si>
    <t>luộc</t>
  </si>
  <si>
    <t>mặn</t>
  </si>
  <si>
    <t>&lt;human_name&gt; tới nhà</t>
  </si>
  <si>
    <t>bữa tối</t>
  </si>
  <si>
    <t>cá ngừ</t>
  </si>
  <si>
    <t>mì ý</t>
  </si>
  <si>
    <t>hầm</t>
  </si>
  <si>
    <t>cay</t>
  </si>
  <si>
    <t>lễ mừng thọ</t>
  </si>
  <si>
    <t>ăn khuya</t>
  </si>
  <si>
    <t>trứng cá tầm</t>
  </si>
  <si>
    <t>súp</t>
  </si>
  <si>
    <t>quay</t>
  </si>
  <si>
    <t>ngọt</t>
  </si>
  <si>
    <t>tân gia</t>
  </si>
  <si>
    <t>cua hoàng đế</t>
  </si>
  <si>
    <t>cơm</t>
  </si>
  <si>
    <t>trộn</t>
  </si>
  <si>
    <t>thơm</t>
  </si>
  <si>
    <t>kỉ niệm ngày cưới</t>
  </si>
  <si>
    <t>thịt lợn</t>
  </si>
  <si>
    <t>bánh</t>
  </si>
  <si>
    <t>xào</t>
  </si>
  <si>
    <t>cầu hôn</t>
  </si>
  <si>
    <t>mật ong</t>
  </si>
  <si>
    <t>kho quẹt</t>
  </si>
  <si>
    <t>hấp</t>
  </si>
  <si>
    <t>tỏ tình</t>
  </si>
  <si>
    <t>gà đồi</t>
  </si>
  <si>
    <t>cuốn</t>
  </si>
  <si>
    <t>sốt</t>
  </si>
  <si>
    <t>buổi hẹn đầu tiên</t>
  </si>
  <si>
    <t>hành tây</t>
  </si>
  <si>
    <t>bún</t>
  </si>
  <si>
    <t>thành lập công ty</t>
  </si>
  <si>
    <t>hành lá</t>
  </si>
  <si>
    <t>hàu</t>
  </si>
  <si>
    <t>brand</t>
  </si>
  <si>
    <t>pickup_location</t>
  </si>
  <si>
    <t>dropoff_location</t>
  </si>
  <si>
    <t>number_of_passengers</t>
  </si>
  <si>
    <t>type (premium, standard, pet friendly...)</t>
  </si>
  <si>
    <t>Mai Linh</t>
  </si>
  <si>
    <t>tiêu chuẩn</t>
  </si>
  <si>
    <t>Vinasun</t>
  </si>
  <si>
    <t>hạng sang</t>
  </si>
  <si>
    <t>G7</t>
  </si>
  <si>
    <t>&lt;place&gt;, &lt;address&gt;</t>
  </si>
  <si>
    <t>Group</t>
  </si>
  <si>
    <t>Hà Nội Tourist</t>
  </si>
  <si>
    <t>Airport Hà Nội</t>
  </si>
  <si>
    <t>Thanh Nga</t>
  </si>
  <si>
    <t>Xanh SM</t>
  </si>
  <si>
    <t>Long Biên</t>
  </si>
  <si>
    <t>Thăng Long</t>
  </si>
  <si>
    <t>ABC</t>
  </si>
  <si>
    <t>Vic</t>
  </si>
  <si>
    <t>Thủ Đô</t>
  </si>
  <si>
    <t>Hoàng Hợp</t>
  </si>
  <si>
    <t>departure_location</t>
  </si>
  <si>
    <t>arrival_location</t>
  </si>
  <si>
    <t>payment_method</t>
  </si>
  <si>
    <t>type</t>
  </si>
  <si>
    <t>transport_type</t>
  </si>
  <si>
    <t>departure_timeAt</t>
  </si>
  <si>
    <t>momo</t>
  </si>
  <si>
    <t>thường</t>
  </si>
  <si>
    <t>tàu hỏa</t>
  </si>
  <si>
    <t>chuyển khoản ngân hàng</t>
  </si>
  <si>
    <t>thương gia</t>
  </si>
  <si>
    <t>ô tô</t>
  </si>
  <si>
    <t>vnpay</t>
  </si>
  <si>
    <t>vip</t>
  </si>
  <si>
    <t>máy bay</t>
  </si>
  <si>
    <t>tiền mặt</t>
  </si>
  <si>
    <t>hút thuốc</t>
  </si>
  <si>
    <t>tàu điện</t>
  </si>
  <si>
    <t>thẻ ngân hàng</t>
  </si>
  <si>
    <t>cho phép thú cưng</t>
  </si>
  <si>
    <t>ca nô</t>
  </si>
  <si>
    <t>thẻ tín dụng</t>
  </si>
  <si>
    <t>trẻ em</t>
  </si>
  <si>
    <t>tàu thủy</t>
  </si>
  <si>
    <t>xe buýt</t>
  </si>
  <si>
    <t>xuồng</t>
  </si>
  <si>
    <t>actor</t>
  </si>
  <si>
    <t>genre</t>
  </si>
  <si>
    <t>language</t>
  </si>
  <si>
    <t>rating</t>
  </si>
  <si>
    <t>movie_duration</t>
  </si>
  <si>
    <t>kinh dị</t>
  </si>
  <si>
    <t>tiếng anh</t>
  </si>
  <si>
    <t>sáng ngày &lt;day_int&gt;</t>
  </si>
  <si>
    <t>viễn tưởng</t>
  </si>
  <si>
    <t>tiếng trung</t>
  </si>
  <si>
    <t>trưa ngày &lt;day_int&gt;</t>
  </si>
  <si>
    <t>hành động</t>
  </si>
  <si>
    <t>tiếng tây ban nha</t>
  </si>
  <si>
    <t>chiều ngày &lt;day_int&gt;</t>
  </si>
  <si>
    <t>siêu anh hùng</t>
  </si>
  <si>
    <t>tiếng việt</t>
  </si>
  <si>
    <t>tối ngày &lt;day_int&gt;</t>
  </si>
  <si>
    <t>tài liệu</t>
  </si>
  <si>
    <t>tiếng hàn</t>
  </si>
  <si>
    <t>lịch sử</t>
  </si>
  <si>
    <t>tiếng nhật</t>
  </si>
  <si>
    <t>tình cảm</t>
  </si>
  <si>
    <t>tiếng đức</t>
  </si>
  <si>
    <t>kịch tính</t>
  </si>
  <si>
    <t>ca nhạc</t>
  </si>
  <si>
    <t>chiến tranh</t>
  </si>
  <si>
    <t>hài</t>
  </si>
  <si>
    <t>hoạt hình</t>
  </si>
  <si>
    <t>viễn tây</t>
  </si>
  <si>
    <t>tội phạm</t>
  </si>
  <si>
    <t>thiếu nhi</t>
  </si>
  <si>
    <t>number_of_serving</t>
  </si>
  <si>
    <t>&lt;int&gt;</t>
  </si>
  <si>
    <t>nóng</t>
  </si>
  <si>
    <t>ngay bây giờ</t>
  </si>
  <si>
    <t>nguội</t>
  </si>
  <si>
    <t>ăn tiệc</t>
  </si>
  <si>
    <t>liên hoan</t>
  </si>
  <si>
    <t>destination</t>
  </si>
  <si>
    <t>distance</t>
  </si>
  <si>
    <t>travel_duration</t>
  </si>
  <si>
    <t>&lt;int&gt;km</t>
  </si>
  <si>
    <t>taxi</t>
  </si>
  <si>
    <t>xe máy</t>
  </si>
  <si>
    <t>xe đạp</t>
  </si>
  <si>
    <t>đi bộ</t>
  </si>
  <si>
    <t>xe lăn</t>
  </si>
  <si>
    <t>activity</t>
  </si>
  <si>
    <t>ocassion</t>
  </si>
  <si>
    <t>area</t>
  </si>
  <si>
    <t>ăn uống</t>
  </si>
  <si>
    <t>kỉ niệm</t>
  </si>
  <si>
    <t>mua sắm</t>
  </si>
  <si>
    <t>gặp mặt</t>
  </si>
  <si>
    <t>đi chợ</t>
  </si>
  <si>
    <t>gần nhà</t>
  </si>
  <si>
    <t>uống cafe</t>
  </si>
  <si>
    <t>Times City</t>
  </si>
  <si>
    <t>ăn cơm</t>
  </si>
  <si>
    <t>đoạn &lt;street&gt;</t>
  </si>
  <si>
    <t>bơi lội</t>
  </si>
  <si>
    <t>gần &lt;place&gt;</t>
  </si>
  <si>
    <t>tập gym</t>
  </si>
  <si>
    <t>gần phố &lt;street&gt;</t>
  </si>
  <si>
    <t>thể thao</t>
  </si>
  <si>
    <t>khu &lt;university&gt;</t>
  </si>
  <si>
    <t>giải trí</t>
  </si>
  <si>
    <t>hẹn hò</t>
  </si>
  <si>
    <t>đọc sách</t>
  </si>
  <si>
    <t>học tập</t>
  </si>
  <si>
    <t>tự học</t>
  </si>
  <si>
    <t>dã ngoại</t>
  </si>
  <si>
    <t>họp nhóm</t>
  </si>
  <si>
    <t>vui chơi</t>
  </si>
  <si>
    <t>làm việc</t>
  </si>
  <si>
    <t>ngày sinh</t>
  </si>
  <si>
    <t>gặp gỡ</t>
  </si>
  <si>
    <t>họp</t>
  </si>
  <si>
    <t>tháng trước</t>
  </si>
  <si>
    <t>đi dã ngoại</t>
  </si>
  <si>
    <t>tháng tới</t>
  </si>
  <si>
    <t>đi leo núi</t>
  </si>
  <si>
    <t>gặp đối tác</t>
  </si>
  <si>
    <t>gặp bạn bè</t>
  </si>
  <si>
    <t>đi cafe</t>
  </si>
  <si>
    <t>phone_number</t>
  </si>
  <si>
    <t>email</t>
  </si>
  <si>
    <t>person</t>
  </si>
  <si>
    <t>vuducminh@gmail.com</t>
  </si>
  <si>
    <t>minh.vd@sis.hust.edu.vn</t>
  </si>
  <si>
    <t>bố tôi</t>
  </si>
  <si>
    <t>minh@yahoo.com</t>
  </si>
  <si>
    <t>mẹ tôi</t>
  </si>
  <si>
    <t>khanhlt@gmail.com</t>
  </si>
  <si>
    <t>sếp &lt;human_name&gt;</t>
  </si>
  <si>
    <t>bạn &lt;human_name&gt;</t>
  </si>
  <si>
    <t>keyword</t>
  </si>
  <si>
    <t>keyword_timeAt</t>
  </si>
  <si>
    <t>thời sự</t>
  </si>
  <si>
    <t>giá vàng</t>
  </si>
  <si>
    <t>giá xăng</t>
  </si>
  <si>
    <t>cổ phiếu</t>
  </si>
  <si>
    <t>hôm qua</t>
  </si>
  <si>
    <t>lịch chiếu phim</t>
  </si>
  <si>
    <t>thời tiết</t>
  </si>
  <si>
    <t>tháng sau</t>
  </si>
  <si>
    <t>lịch phát sóng</t>
  </si>
  <si>
    <t>lịch học</t>
  </si>
  <si>
    <t>lịch thi đấu bóng đá</t>
  </si>
  <si>
    <t>business_type</t>
  </si>
  <si>
    <t>key_word</t>
  </si>
  <si>
    <t>name</t>
  </si>
  <si>
    <t>phổ thông</t>
  </si>
  <si>
    <t>doanh nhân</t>
  </si>
  <si>
    <t>cao cấp</t>
  </si>
  <si>
    <t>thuốc lá</t>
  </si>
  <si>
    <t>chó mèo</t>
  </si>
  <si>
    <t>trẻ nhỏ</t>
  </si>
  <si>
    <t>dân dụng</t>
  </si>
  <si>
    <t>thương lái</t>
  </si>
  <si>
    <t>đẳng cấp</t>
  </si>
  <si>
    <t>xì gà</t>
  </si>
  <si>
    <t>vật nuôi</t>
  </si>
  <si>
    <t>trẻ thơ</t>
  </si>
  <si>
    <t>đặc biệt</t>
  </si>
  <si>
    <t>khói thuốc</t>
  </si>
  <si>
    <t>trẻ con</t>
  </si>
  <si>
    <t>con nít</t>
  </si>
  <si>
    <t>xe lửa</t>
  </si>
  <si>
    <t>xe hơi</t>
  </si>
  <si>
    <t>xe gắn máy</t>
  </si>
  <si>
    <t>phi cơ</t>
  </si>
  <si>
    <t>xe đạp điện</t>
  </si>
  <si>
    <t>cuốc bộ</t>
  </si>
  <si>
    <t>tàu trên cao</t>
  </si>
  <si>
    <t>tàu biển</t>
  </si>
  <si>
    <t>xe công cộng</t>
  </si>
  <si>
    <t>kayak</t>
  </si>
  <si>
    <t>tàu đường sắt</t>
  </si>
  <si>
    <t>honda</t>
  </si>
  <si>
    <t>trực thăng</t>
  </si>
  <si>
    <t>xích lô</t>
  </si>
  <si>
    <t>chạy bộ</t>
  </si>
  <si>
    <t>điện ngầm</t>
  </si>
  <si>
    <t>tàu cá</t>
  </si>
  <si>
    <t>xe đô thị</t>
  </si>
  <si>
    <t>bè</t>
  </si>
  <si>
    <t>dạo bộ</t>
  </si>
  <si>
    <t>bus</t>
  </si>
  <si>
    <t>rang</t>
  </si>
  <si>
    <t>chiên</t>
  </si>
  <si>
    <t>ninh</t>
  </si>
  <si>
    <t>chói chang</t>
  </si>
  <si>
    <t>rét</t>
  </si>
  <si>
    <t>gắt gao</t>
  </si>
  <si>
    <t>bữa đầu ngày</t>
  </si>
  <si>
    <t>ăn vặt</t>
  </si>
  <si>
    <t>bữa khởi động</t>
  </si>
  <si>
    <t>rùng rợn</t>
  </si>
  <si>
    <t>tưởng tượng</t>
  </si>
  <si>
    <t>đánh nhau</t>
  </si>
  <si>
    <t>siêu nhân</t>
  </si>
  <si>
    <t>tư liệu</t>
  </si>
  <si>
    <t>sử sách</t>
  </si>
  <si>
    <t>yêu đương</t>
  </si>
  <si>
    <t>hồi hộp</t>
  </si>
  <si>
    <t>ca hát</t>
  </si>
  <si>
    <t>chiến đấu</t>
  </si>
  <si>
    <t>vui nhộn</t>
  </si>
  <si>
    <t>hoạt họa</t>
  </si>
  <si>
    <t>phương tây</t>
  </si>
  <si>
    <t>hình sự</t>
  </si>
  <si>
    <t>ma quỷ</t>
  </si>
  <si>
    <t>huyền bí</t>
  </si>
  <si>
    <t>mạo hiểm</t>
  </si>
  <si>
    <t>người hùng</t>
  </si>
  <si>
    <t>sách sử</t>
  </si>
  <si>
    <t>tình yêu</t>
  </si>
  <si>
    <t>ly kỳ</t>
  </si>
  <si>
    <t>nhạc kịch</t>
  </si>
  <si>
    <t>chiến trường</t>
  </si>
  <si>
    <t>hóm hỉnh</t>
  </si>
  <si>
    <t>cao bồi</t>
  </si>
  <si>
    <t>tội ác</t>
  </si>
  <si>
    <t>ma mãnh</t>
  </si>
  <si>
    <t>hành hung</t>
  </si>
  <si>
    <t>siêu năng lực</t>
  </si>
  <si>
    <t>nghẹt thở</t>
  </si>
  <si>
    <t>hát hò</t>
  </si>
  <si>
    <t>xung đột</t>
  </si>
  <si>
    <t>tuổi thơ</t>
  </si>
  <si>
    <t>ám ảnh</t>
  </si>
  <si>
    <t>ma quái</t>
  </si>
  <si>
    <t>đá</t>
  </si>
  <si>
    <t>ấm</t>
  </si>
  <si>
    <t>tuyết</t>
  </si>
  <si>
    <t>mát</t>
  </si>
  <si>
    <t>buốt</t>
  </si>
  <si>
    <t>bỏng</t>
  </si>
  <si>
    <t>băng</t>
  </si>
  <si>
    <t>cóng</t>
  </si>
  <si>
    <t>dùng bữa</t>
  </si>
  <si>
    <t>coi phim</t>
  </si>
  <si>
    <t>sắm sửa</t>
  </si>
  <si>
    <t>họp chợ</t>
  </si>
  <si>
    <t>ngồi cafe</t>
  </si>
  <si>
    <t>bơi sải</t>
  </si>
  <si>
    <t>gym</t>
  </si>
  <si>
    <t>thể dục</t>
  </si>
  <si>
    <t>giải khuây</t>
  </si>
  <si>
    <t>hẹn gặp</t>
  </si>
  <si>
    <t>học hỏi</t>
  </si>
  <si>
    <t>thám hiểm</t>
  </si>
  <si>
    <t>họp bàn</t>
  </si>
  <si>
    <t>chơi bời</t>
  </si>
  <si>
    <t>công việc</t>
  </si>
  <si>
    <t>đớp</t>
  </si>
  <si>
    <t>mua bán</t>
  </si>
  <si>
    <t>mua rau</t>
  </si>
  <si>
    <t>chill cafe</t>
  </si>
  <si>
    <t>cơm nước</t>
  </si>
  <si>
    <t>bơi ếch</t>
  </si>
  <si>
    <t>luyện sức</t>
  </si>
  <si>
    <t>đá bóng</t>
  </si>
  <si>
    <t>thư giãn</t>
  </si>
  <si>
    <t>nâng cao kiến thức</t>
  </si>
  <si>
    <t>picnic</t>
  </si>
  <si>
    <t>cuộc gặp</t>
  </si>
  <si>
    <t>cháy phố</t>
  </si>
  <si>
    <t>công chuyện</t>
  </si>
  <si>
    <t>nốc</t>
  </si>
  <si>
    <t>mua đồ</t>
  </si>
  <si>
    <t>mua thịt</t>
  </si>
  <si>
    <t>cafe học</t>
  </si>
  <si>
    <t>bơi bướm</t>
  </si>
  <si>
    <t>tập cơ</t>
  </si>
  <si>
    <t>cầu lông</t>
  </si>
  <si>
    <t>ôn thi</t>
  </si>
  <si>
    <t>xơi</t>
  </si>
  <si>
    <t>bơi ngửa</t>
  </si>
  <si>
    <t>thể hình</t>
  </si>
  <si>
    <t>bóng rổ</t>
  </si>
  <si>
    <t>lội nước</t>
  </si>
  <si>
    <t>bóng bàn</t>
  </si>
  <si>
    <t>tư nhân</t>
  </si>
  <si>
    <t>công lập</t>
  </si>
  <si>
    <t>nổi tiếng</t>
  </si>
  <si>
    <t>mới nổi</t>
  </si>
  <si>
    <t>tư thục</t>
  </si>
  <si>
    <t xml:space="preserve">công </t>
  </si>
  <si>
    <t>danh tiếng</t>
  </si>
  <si>
    <t>khởi nghiệp</t>
  </si>
  <si>
    <t>cá nhân</t>
  </si>
  <si>
    <t>nhà nước</t>
  </si>
  <si>
    <t>đình đám</t>
  </si>
  <si>
    <t>mới xuất hiện</t>
  </si>
  <si>
    <t>tự chủ</t>
  </si>
  <si>
    <t>tự do</t>
  </si>
  <si>
    <t>trợ lý ảo tra cứu lúc mấy giờ?</t>
  </si>
  <si>
    <t>Bao lâu nữa thì trợ lý ảo tra cứu thời tiết?</t>
  </si>
  <si>
    <t>trạng thái thời tiết thế nào?</t>
  </si>
  <si>
    <t>tra thời tiết ở địa điểm nào ở Việt Nam?</t>
  </si>
  <si>
    <t>Muốn biết thời tiết lúc mấy giờ?</t>
  </si>
  <si>
    <t>Thời tiết diễn ra trong bao lâu</t>
  </si>
  <si>
    <t>trợ lý ảo tra cứu lúc mấy giờ</t>
  </si>
  <si>
    <t>Bao lâu nữa đặt lịch</t>
  </si>
  <si>
    <t>Sự kiện diễn ra lúc nào?</t>
  </si>
  <si>
    <t>Có lịch của sự kiện gì?</t>
  </si>
  <si>
    <t>có lịch ở đâu?</t>
  </si>
  <si>
    <t>có lịch với ai?</t>
  </si>
  <si>
    <t>trợ lý ảo bật nhạc lúc mấy giờ</t>
  </si>
  <si>
    <t>Bao lâu nữa thực hiện lệnh</t>
  </si>
  <si>
    <t>Bật nhạc trong bao lâu</t>
  </si>
  <si>
    <t>tên bài hát</t>
  </si>
  <si>
    <t>tên ca sĩ</t>
  </si>
  <si>
    <t>trợ lý ảo thực hiện lúc mấy giờ</t>
  </si>
  <si>
    <t>sau bao lâu</t>
  </si>
  <si>
    <t>bữa nào trong ngày</t>
  </si>
  <si>
    <t>nguyên liệu</t>
  </si>
  <si>
    <t>tên món</t>
  </si>
  <si>
    <t>nấu trong bao lâu</t>
  </si>
  <si>
    <t>cách nấu chung</t>
  </si>
  <si>
    <t>lưu ý về vị/nhiên liệu...</t>
  </si>
  <si>
    <t>dịp gì</t>
  </si>
  <si>
    <t>trong bao lâu</t>
  </si>
  <si>
    <t>sự kiện gì</t>
  </si>
  <si>
    <t>lặp lại sau bao lâu</t>
  </si>
  <si>
    <t>người tham gia</t>
  </si>
  <si>
    <t>nhắc lại trong bao lâu</t>
  </si>
  <si>
    <t>địa điểm diễn ra event</t>
  </si>
  <si>
    <t>event diễn ra lúc nào</t>
  </si>
  <si>
    <t>hãng taxi</t>
  </si>
  <si>
    <t>điểm đón</t>
  </si>
  <si>
    <t>điểm trả khách</t>
  </si>
  <si>
    <t>số khách</t>
  </si>
  <si>
    <t>loại/hạng vé</t>
  </si>
  <si>
    <t>điểm đến</t>
  </si>
  <si>
    <t>khoảng cách</t>
  </si>
  <si>
    <t>đi trong bao lâu</t>
  </si>
  <si>
    <t>phương tiện gì</t>
  </si>
  <si>
    <t>địa điểm xuất phát</t>
  </si>
  <si>
    <t>địa điểm đến</t>
  </si>
  <si>
    <t>số lượng vé</t>
  </si>
  <si>
    <t>hình thức thanh toán</t>
  </si>
  <si>
    <t>khởi hành lúc nào?</t>
  </si>
  <si>
    <t>tên diễn viên</t>
  </si>
  <si>
    <t>thể loại phim</t>
  </si>
  <si>
    <t>ngôn ngữ</t>
  </si>
  <si>
    <t>đánh giá</t>
  </si>
  <si>
    <t>hoạt động gì</t>
  </si>
  <si>
    <t>ở khu vực nào</t>
  </si>
  <si>
    <t>khoảng cách bao xa</t>
  </si>
  <si>
    <t>listing</t>
  </si>
  <si>
    <t>regex</t>
  </si>
  <si>
    <t>synonym</t>
  </si>
  <si>
    <t>&lt;month_int&gt;</t>
  </si>
  <si>
    <t>&lt;day_int&gt;</t>
  </si>
  <si>
    <t>&lt;hour_int&gt;</t>
  </si>
  <si>
    <t>&lt;min_int&gt;</t>
  </si>
  <si>
    <t>type (premium, …)</t>
  </si>
  <si>
    <t>chuyển khoản</t>
  </si>
  <si>
    <t>tài khoản ngân hàng</t>
  </si>
  <si>
    <t>ngân hàng</t>
  </si>
  <si>
    <t>ví điện tử</t>
  </si>
  <si>
    <t>tiền giấy</t>
  </si>
  <si>
    <t>tiền thật</t>
  </si>
  <si>
    <t>quẹt thẻ</t>
  </si>
  <si>
    <t>thẻ cứng</t>
  </si>
  <si>
    <t>number_of_servings</t>
  </si>
  <si>
    <t>không thịt</t>
  </si>
  <si>
    <t>chỉ rau</t>
  </si>
  <si>
    <t>cay nóng</t>
  </si>
  <si>
    <t>mặn chát</t>
  </si>
  <si>
    <t>mặn đét</t>
  </si>
  <si>
    <t>nhiều muối</t>
  </si>
  <si>
    <t>thêm muối</t>
  </si>
  <si>
    <t>nhiều cay</t>
  </si>
  <si>
    <t>thêm cay</t>
  </si>
  <si>
    <t>thêm đường</t>
  </si>
  <si>
    <t>nhiều đường</t>
  </si>
  <si>
    <t>ngọt lịm</t>
  </si>
  <si>
    <t>ngọt ngào</t>
  </si>
  <si>
    <t>nức mũi</t>
  </si>
  <si>
    <t>thơm phức</t>
  </si>
  <si>
    <t>xe ôm</t>
  </si>
  <si>
    <t>grab</t>
  </si>
  <si>
    <t>uber</t>
  </si>
  <si>
    <t>&lt;int&gt;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</si>
</sst>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FF0000"/>
      <name val="Arial"/>
      <family val="2"/>
      <scheme val="minor"/>
    </font>
    <font>
      <sz val="10"/>
      <color rgb="FF070B11"/>
      <name val="Arial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9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8" fillId="0" borderId="0" xfId="0" applyFont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/>
    <xf numFmtId="0" fontId="10" fillId="2" borderId="0" xfId="0" applyFont="1" applyFill="1" applyAlignment="1">
      <alignment wrapText="1"/>
    </xf>
    <xf numFmtId="0" fontId="11" fillId="2" borderId="0" xfId="0" applyFont="1" applyFill="1"/>
    <xf numFmtId="0" fontId="12" fillId="2" borderId="0" xfId="0" applyFont="1" applyFill="1" applyAlignment="1">
      <alignment horizontal="left"/>
    </xf>
    <xf numFmtId="0" fontId="12" fillId="0" borderId="0" xfId="0" applyFont="1"/>
    <xf numFmtId="0" fontId="7" fillId="0" borderId="0" xfId="0" applyFont="1"/>
    <xf numFmtId="0" fontId="13" fillId="0" borderId="0" xfId="0" applyFont="1"/>
    <xf numFmtId="0" fontId="13" fillId="2" borderId="0" xfId="0" applyFont="1" applyFill="1"/>
    <xf numFmtId="0" fontId="14" fillId="0" borderId="0" xfId="0" applyFont="1"/>
    <xf numFmtId="0" fontId="1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/>
  </sheetViews>
  <sheetFormatPr baseColWidth="10" defaultColWidth="12.6640625" defaultRowHeight="15.75" customHeight="1"/>
  <sheetData>
    <row r="1" spans="1:24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2" t="s">
        <v>11</v>
      </c>
      <c r="B2" s="3" t="s">
        <v>0</v>
      </c>
      <c r="C2" s="3" t="s">
        <v>1</v>
      </c>
      <c r="D2" s="3" t="s">
        <v>2</v>
      </c>
      <c r="E2" s="3" t="s">
        <v>12</v>
      </c>
      <c r="F2" s="3" t="s">
        <v>4</v>
      </c>
      <c r="G2" s="3" t="s">
        <v>13</v>
      </c>
      <c r="H2" s="3" t="s">
        <v>6</v>
      </c>
      <c r="I2" s="3" t="s">
        <v>7</v>
      </c>
      <c r="J2" s="3" t="s">
        <v>8</v>
      </c>
      <c r="K2" s="3" t="s">
        <v>14</v>
      </c>
      <c r="L2" s="3" t="s">
        <v>15</v>
      </c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2" t="s">
        <v>16</v>
      </c>
      <c r="B3" s="3" t="s">
        <v>17</v>
      </c>
      <c r="C3" s="3" t="s">
        <v>18</v>
      </c>
      <c r="D3" s="3"/>
      <c r="E3" s="3" t="s">
        <v>3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2" t="s">
        <v>26</v>
      </c>
      <c r="B4" s="3" t="s">
        <v>27</v>
      </c>
      <c r="C4" s="3"/>
      <c r="D4" s="3"/>
      <c r="E4" s="3" t="s">
        <v>28</v>
      </c>
      <c r="F4" s="3"/>
      <c r="G4" s="3" t="s">
        <v>29</v>
      </c>
      <c r="H4" s="3"/>
      <c r="I4" s="3" t="s">
        <v>30</v>
      </c>
      <c r="J4" s="3" t="s">
        <v>31</v>
      </c>
      <c r="K4" s="3"/>
      <c r="L4" s="3" t="s">
        <v>32</v>
      </c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2" t="s">
        <v>33</v>
      </c>
      <c r="B5" s="3" t="s">
        <v>34</v>
      </c>
      <c r="C5" s="3"/>
      <c r="D5" s="3"/>
      <c r="E5" s="3" t="s">
        <v>35</v>
      </c>
      <c r="F5" s="3"/>
      <c r="G5" s="3" t="s">
        <v>36</v>
      </c>
      <c r="H5" s="3"/>
      <c r="I5" s="3" t="s">
        <v>37</v>
      </c>
      <c r="J5" s="3" t="s">
        <v>38</v>
      </c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2" t="s">
        <v>39</v>
      </c>
      <c r="B6" s="3" t="s">
        <v>40</v>
      </c>
      <c r="C6" s="3"/>
      <c r="D6" s="3"/>
      <c r="E6" s="3"/>
      <c r="F6" s="4"/>
      <c r="G6" s="3"/>
      <c r="H6" s="3"/>
      <c r="I6" s="3" t="s">
        <v>41</v>
      </c>
      <c r="J6" s="3" t="s">
        <v>42</v>
      </c>
      <c r="K6" s="3"/>
      <c r="L6" s="3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2" t="s">
        <v>43</v>
      </c>
      <c r="B7" s="3" t="s">
        <v>44</v>
      </c>
      <c r="C7" s="3"/>
      <c r="D7" s="3"/>
      <c r="E7" s="3"/>
      <c r="F7" s="4"/>
      <c r="G7" s="3"/>
      <c r="H7" s="3"/>
      <c r="I7" s="3" t="s">
        <v>45</v>
      </c>
      <c r="J7" s="3"/>
      <c r="K7" s="3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2" t="s">
        <v>46</v>
      </c>
      <c r="B8" s="3" t="s">
        <v>47</v>
      </c>
      <c r="C8" s="3"/>
      <c r="D8" s="3"/>
      <c r="E8" s="3"/>
      <c r="F8" s="4"/>
      <c r="G8" s="3"/>
      <c r="H8" s="3"/>
      <c r="I8" s="3" t="s">
        <v>48</v>
      </c>
      <c r="J8" s="3"/>
      <c r="K8" s="3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2" t="s">
        <v>49</v>
      </c>
      <c r="B9" s="3" t="s">
        <v>50</v>
      </c>
      <c r="C9" s="3"/>
      <c r="D9" s="3"/>
      <c r="E9" s="3"/>
      <c r="F9" s="3"/>
      <c r="G9" s="3"/>
      <c r="H9" s="3"/>
      <c r="I9" s="3" t="s">
        <v>51</v>
      </c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2" t="s">
        <v>52</v>
      </c>
      <c r="B10" s="3" t="s">
        <v>53</v>
      </c>
      <c r="C10" s="3"/>
      <c r="D10" s="3"/>
      <c r="E10" s="3"/>
      <c r="F10" s="3"/>
      <c r="G10" s="3"/>
      <c r="H10" s="3"/>
      <c r="I10" s="3" t="s">
        <v>54</v>
      </c>
      <c r="J10" s="3"/>
      <c r="K10" s="3"/>
      <c r="L10" s="3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2" t="s">
        <v>55</v>
      </c>
      <c r="B11" s="3" t="s">
        <v>56</v>
      </c>
      <c r="C11" s="3"/>
      <c r="D11" s="3"/>
      <c r="E11" s="3"/>
      <c r="F11" s="3"/>
      <c r="G11" s="3"/>
      <c r="H11" s="3"/>
      <c r="I11" s="3" t="s">
        <v>57</v>
      </c>
      <c r="J11" s="3"/>
      <c r="K11" s="3"/>
      <c r="L11" s="3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2" t="s">
        <v>58</v>
      </c>
      <c r="B12" s="3" t="s">
        <v>59</v>
      </c>
      <c r="C12" s="3"/>
      <c r="D12" s="3"/>
      <c r="E12" s="3"/>
      <c r="F12" s="3"/>
      <c r="G12" s="3"/>
      <c r="H12" s="3"/>
      <c r="I12" s="3" t="s">
        <v>60</v>
      </c>
      <c r="J12" s="3"/>
      <c r="K12" s="3"/>
      <c r="L12" s="3"/>
      <c r="M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2" t="s">
        <v>61</v>
      </c>
      <c r="B13" s="3" t="s">
        <v>62</v>
      </c>
      <c r="C13" s="3"/>
      <c r="D13" s="3"/>
      <c r="E13" s="3"/>
      <c r="F13" s="3"/>
      <c r="G13" s="3"/>
      <c r="H13" s="3"/>
      <c r="I13" s="3" t="s">
        <v>63</v>
      </c>
      <c r="J13" s="3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2" t="s">
        <v>64</v>
      </c>
      <c r="B14" s="3" t="s">
        <v>65</v>
      </c>
      <c r="C14" s="3"/>
      <c r="D14" s="3"/>
      <c r="E14" s="3"/>
      <c r="F14" s="3"/>
      <c r="G14" s="3"/>
      <c r="H14" s="3"/>
      <c r="I14" s="3" t="s">
        <v>66</v>
      </c>
      <c r="J14" s="3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2" t="s">
        <v>67</v>
      </c>
      <c r="B15" s="3" t="s">
        <v>68</v>
      </c>
      <c r="C15" s="3"/>
      <c r="D15" s="3"/>
      <c r="E15" s="3"/>
      <c r="F15" s="3"/>
      <c r="G15" s="3"/>
      <c r="H15" s="3"/>
      <c r="I15" s="3" t="s">
        <v>69</v>
      </c>
      <c r="J15" s="3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2" t="s">
        <v>70</v>
      </c>
      <c r="B16" s="3" t="s">
        <v>71</v>
      </c>
      <c r="C16" s="3"/>
      <c r="D16" s="3"/>
      <c r="E16" s="3"/>
      <c r="F16" s="3"/>
      <c r="G16" s="3"/>
      <c r="H16" s="3"/>
      <c r="I16" s="3" t="s">
        <v>72</v>
      </c>
      <c r="J16" s="3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2" t="s">
        <v>73</v>
      </c>
      <c r="B17" s="3" t="s">
        <v>74</v>
      </c>
      <c r="C17" s="3"/>
      <c r="D17" s="3"/>
      <c r="E17" s="3"/>
      <c r="F17" s="3"/>
      <c r="G17" s="3"/>
      <c r="H17" s="3"/>
      <c r="I17" s="3" t="s">
        <v>75</v>
      </c>
      <c r="J17" s="3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2" t="s">
        <v>76</v>
      </c>
      <c r="B18" s="3" t="s">
        <v>77</v>
      </c>
      <c r="C18" s="3"/>
      <c r="D18" s="3"/>
      <c r="E18" s="3"/>
      <c r="F18" s="3"/>
      <c r="G18" s="3"/>
      <c r="H18" s="3"/>
      <c r="I18" s="3" t="s">
        <v>78</v>
      </c>
      <c r="J18" s="3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" t="s">
        <v>79</v>
      </c>
      <c r="B19" s="3" t="s">
        <v>80</v>
      </c>
      <c r="C19" s="3"/>
      <c r="D19" s="3"/>
      <c r="E19" s="3"/>
      <c r="F19" s="3"/>
      <c r="G19" s="3"/>
      <c r="H19" s="3"/>
      <c r="I19" s="3" t="s">
        <v>81</v>
      </c>
      <c r="J19" s="3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" t="s">
        <v>82</v>
      </c>
      <c r="B20" s="3" t="s">
        <v>83</v>
      </c>
      <c r="C20" s="3"/>
      <c r="D20" s="3"/>
      <c r="E20" s="3"/>
      <c r="F20" s="3"/>
      <c r="G20" s="3"/>
      <c r="H20" s="3"/>
      <c r="I20" s="3" t="s">
        <v>84</v>
      </c>
      <c r="J20" s="3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" t="s">
        <v>85</v>
      </c>
      <c r="B21" s="3" t="s">
        <v>86</v>
      </c>
      <c r="C21" s="3"/>
      <c r="D21" s="3"/>
      <c r="E21" s="3"/>
      <c r="F21" s="3"/>
      <c r="G21" s="3"/>
      <c r="H21" s="3"/>
      <c r="J21" s="3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" t="s">
        <v>87</v>
      </c>
      <c r="B22" s="3" t="s">
        <v>88</v>
      </c>
      <c r="C22" s="3"/>
      <c r="D22" s="3"/>
      <c r="E22" s="3"/>
      <c r="F22" s="3"/>
      <c r="G22" s="3"/>
      <c r="H22" s="3"/>
      <c r="J22" s="3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" t="s">
        <v>89</v>
      </c>
      <c r="B23" s="3" t="s">
        <v>90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" t="s">
        <v>91</v>
      </c>
      <c r="B24" s="3" t="s">
        <v>92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B25" s="3" t="s">
        <v>93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3"/>
      <c r="B26" s="3" t="s">
        <v>94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3"/>
      <c r="B27" s="3" t="s">
        <v>95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3"/>
      <c r="B28" s="3" t="s">
        <v>96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3"/>
      <c r="B29" s="3" t="s">
        <v>97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3"/>
      <c r="B30" s="3" t="s">
        <v>98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">
      <c r="A60" s="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">
      <c r="A64" s="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">
      <c r="A67" s="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">
      <c r="A68" s="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">
      <c r="A69" s="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">
      <c r="A75" s="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">
      <c r="A76" s="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">
      <c r="A77" s="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">
      <c r="A80" s="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6"/>
  <sheetViews>
    <sheetView workbookViewId="0"/>
  </sheetViews>
  <sheetFormatPr baseColWidth="10" defaultColWidth="12.6640625" defaultRowHeight="15.75" customHeight="1"/>
  <cols>
    <col min="3" max="3" width="11.83203125" customWidth="1"/>
    <col min="4" max="4" width="16" customWidth="1"/>
  </cols>
  <sheetData>
    <row r="1" spans="1:26" ht="15.75" customHeight="1">
      <c r="A1" s="8" t="s">
        <v>381</v>
      </c>
      <c r="B1" s="20" t="s">
        <v>393</v>
      </c>
      <c r="C1" s="20" t="s">
        <v>394</v>
      </c>
      <c r="D1" s="20" t="s">
        <v>448</v>
      </c>
      <c r="E1" s="20" t="s">
        <v>458</v>
      </c>
      <c r="F1" s="20" t="s">
        <v>459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160</v>
      </c>
      <c r="C2" s="6" t="s">
        <v>158</v>
      </c>
      <c r="D2" s="6" t="s">
        <v>158</v>
      </c>
      <c r="E2" s="6" t="s">
        <v>147</v>
      </c>
      <c r="F2" s="9" t="s">
        <v>148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E3" s="6" t="s">
        <v>460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E4" s="6" t="s">
        <v>461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E5" s="6" t="s">
        <v>154</v>
      </c>
    </row>
    <row r="6" spans="1:26" ht="15.75" customHeight="1">
      <c r="E6" s="6" t="s">
        <v>462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15"/>
  <sheetViews>
    <sheetView workbookViewId="0">
      <selection activeCell="D9" sqref="D2:D9"/>
    </sheetView>
  </sheetViews>
  <sheetFormatPr baseColWidth="10" defaultColWidth="12.6640625" defaultRowHeight="15.75" customHeight="1"/>
  <cols>
    <col min="1" max="1" width="12.6640625" customWidth="1"/>
    <col min="2" max="2" width="23.1640625" customWidth="1"/>
    <col min="3" max="3" width="24.5" customWidth="1"/>
    <col min="7" max="7" width="11.6640625" customWidth="1"/>
  </cols>
  <sheetData>
    <row r="1" spans="1:26" ht="15.75" customHeight="1">
      <c r="A1" s="8" t="s">
        <v>382</v>
      </c>
      <c r="B1" s="18" t="s">
        <v>393</v>
      </c>
      <c r="C1" s="18" t="s">
        <v>394</v>
      </c>
      <c r="D1" s="18" t="s">
        <v>463</v>
      </c>
      <c r="E1" s="18" t="s">
        <v>464</v>
      </c>
      <c r="F1" s="18" t="s">
        <v>465</v>
      </c>
      <c r="G1" s="18" t="s">
        <v>466</v>
      </c>
      <c r="H1" s="18" t="s">
        <v>467</v>
      </c>
      <c r="I1" s="18" t="s">
        <v>468</v>
      </c>
      <c r="J1" s="18" t="s">
        <v>469</v>
      </c>
      <c r="K1" s="9" t="s">
        <v>903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157</v>
      </c>
      <c r="C2" s="6" t="s">
        <v>158</v>
      </c>
      <c r="D2" s="6" t="s">
        <v>470</v>
      </c>
      <c r="E2" s="9" t="s">
        <v>471</v>
      </c>
      <c r="F2" s="9" t="s">
        <v>472</v>
      </c>
      <c r="G2" s="6" t="s">
        <v>158</v>
      </c>
      <c r="H2" s="9" t="s">
        <v>473</v>
      </c>
      <c r="I2" s="9" t="s">
        <v>474</v>
      </c>
      <c r="J2" s="9" t="s">
        <v>475</v>
      </c>
      <c r="K2" s="9" t="s">
        <v>607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D3" s="6" t="s">
        <v>476</v>
      </c>
      <c r="E3" s="9" t="s">
        <v>477</v>
      </c>
      <c r="F3" s="9" t="s">
        <v>478</v>
      </c>
      <c r="H3" s="9" t="s">
        <v>479</v>
      </c>
      <c r="I3" s="9" t="s">
        <v>485</v>
      </c>
      <c r="J3" s="6" t="s">
        <v>480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D4" s="6" t="s">
        <v>481</v>
      </c>
      <c r="E4" s="9" t="s">
        <v>482</v>
      </c>
      <c r="F4" s="9" t="s">
        <v>483</v>
      </c>
      <c r="G4" s="11"/>
      <c r="H4" s="9" t="s">
        <v>484</v>
      </c>
      <c r="I4" s="9" t="s">
        <v>491</v>
      </c>
      <c r="J4" s="9" t="s">
        <v>486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D5" s="6" t="s">
        <v>487</v>
      </c>
      <c r="E5" s="9" t="s">
        <v>488</v>
      </c>
      <c r="F5" s="9" t="s">
        <v>489</v>
      </c>
      <c r="G5" s="9"/>
      <c r="H5" s="9" t="s">
        <v>490</v>
      </c>
      <c r="I5" s="9" t="s">
        <v>497</v>
      </c>
      <c r="J5" s="9" t="s">
        <v>492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D6" s="6" t="s">
        <v>493</v>
      </c>
      <c r="E6" s="9" t="s">
        <v>494</v>
      </c>
      <c r="F6" s="9" t="s">
        <v>495</v>
      </c>
      <c r="G6" s="9"/>
      <c r="H6" s="9" t="s">
        <v>496</v>
      </c>
      <c r="I6" s="9" t="s">
        <v>503</v>
      </c>
      <c r="J6" s="9" t="s">
        <v>498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D7" s="6" t="s">
        <v>499</v>
      </c>
      <c r="E7" s="9" t="s">
        <v>500</v>
      </c>
      <c r="F7" s="9" t="s">
        <v>501</v>
      </c>
      <c r="G7" s="9"/>
      <c r="H7" s="9" t="s">
        <v>502</v>
      </c>
      <c r="I7" s="9" t="s">
        <v>508</v>
      </c>
      <c r="J7" s="9" t="s">
        <v>504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E8" s="9" t="s">
        <v>505</v>
      </c>
      <c r="F8" s="9" t="s">
        <v>506</v>
      </c>
      <c r="G8" s="9"/>
      <c r="H8" s="9" t="s">
        <v>507</v>
      </c>
      <c r="I8" s="9"/>
      <c r="J8" s="9" t="s">
        <v>509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E9" s="9" t="s">
        <v>510</v>
      </c>
      <c r="F9" s="9" t="s">
        <v>511</v>
      </c>
      <c r="G9" s="9"/>
      <c r="H9" s="9" t="s">
        <v>512</v>
      </c>
      <c r="I9" s="9"/>
      <c r="J9" s="9" t="s">
        <v>513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B10" s="9"/>
      <c r="C10" s="9"/>
      <c r="D10" s="9"/>
      <c r="E10" s="9" t="s">
        <v>514</v>
      </c>
      <c r="F10" s="9" t="s">
        <v>515</v>
      </c>
      <c r="G10" s="9"/>
      <c r="H10" s="9" t="s">
        <v>516</v>
      </c>
      <c r="I10" s="9"/>
      <c r="J10" s="9" t="s">
        <v>517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9"/>
      <c r="C11" s="9"/>
      <c r="D11" s="9"/>
      <c r="E11" s="9" t="s">
        <v>518</v>
      </c>
      <c r="F11" s="9" t="s">
        <v>519</v>
      </c>
      <c r="G11" s="9"/>
      <c r="H11" s="9" t="s">
        <v>520</v>
      </c>
      <c r="I11" s="9"/>
      <c r="J11" s="9" t="s">
        <v>521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9"/>
      <c r="C12" s="9"/>
      <c r="D12" s="9"/>
      <c r="E12" s="9" t="s">
        <v>522</v>
      </c>
      <c r="F12" s="9" t="s">
        <v>523</v>
      </c>
      <c r="G12" s="9"/>
      <c r="H12" s="9"/>
      <c r="I12" s="9"/>
      <c r="J12" s="9" t="s">
        <v>524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9"/>
      <c r="B13" s="9"/>
      <c r="C13" s="9"/>
      <c r="D13" s="9"/>
      <c r="E13" s="9" t="s">
        <v>525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9"/>
      <c r="B14" s="9"/>
      <c r="C14" s="9"/>
      <c r="D14" s="9"/>
      <c r="E14" s="9" t="s">
        <v>483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>
      <c r="A15" s="9"/>
      <c r="B15" s="9"/>
      <c r="C15" s="9"/>
      <c r="D15" s="9"/>
      <c r="E15" s="9" t="s">
        <v>526</v>
      </c>
      <c r="F15" s="9"/>
      <c r="G15" s="9"/>
      <c r="H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Z15"/>
  <sheetViews>
    <sheetView workbookViewId="0">
      <selection activeCell="H1" sqref="H1"/>
    </sheetView>
  </sheetViews>
  <sheetFormatPr baseColWidth="10" defaultColWidth="12.6640625" defaultRowHeight="15.75" customHeight="1"/>
  <cols>
    <col min="3" max="3" width="31.33203125" customWidth="1"/>
    <col min="6" max="6" width="11.83203125" customWidth="1"/>
  </cols>
  <sheetData>
    <row r="1" spans="1:26" ht="15.75" customHeight="1">
      <c r="A1" s="8" t="s">
        <v>384</v>
      </c>
      <c r="B1" s="18" t="s">
        <v>393</v>
      </c>
      <c r="C1" s="18" t="s">
        <v>394</v>
      </c>
      <c r="D1" s="18" t="s">
        <v>527</v>
      </c>
      <c r="E1" s="18" t="s">
        <v>528</v>
      </c>
      <c r="F1" s="18" t="s">
        <v>529</v>
      </c>
      <c r="G1" s="18" t="s">
        <v>530</v>
      </c>
      <c r="H1" s="18" t="s">
        <v>894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160</v>
      </c>
      <c r="C2" s="6" t="s">
        <v>158</v>
      </c>
      <c r="D2" s="6" t="s">
        <v>532</v>
      </c>
      <c r="E2" s="6" t="s">
        <v>145</v>
      </c>
      <c r="F2" s="6" t="s">
        <v>145</v>
      </c>
      <c r="G2" s="6">
        <v>1</v>
      </c>
      <c r="H2" s="9" t="s">
        <v>533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D3" s="6" t="s">
        <v>534</v>
      </c>
      <c r="E3" s="9" t="s">
        <v>131</v>
      </c>
      <c r="F3" s="9" t="s">
        <v>131</v>
      </c>
      <c r="G3" s="9">
        <v>2</v>
      </c>
      <c r="H3" s="9" t="s">
        <v>535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D4" s="6" t="s">
        <v>536</v>
      </c>
      <c r="E4" s="9" t="s">
        <v>537</v>
      </c>
      <c r="F4" s="9" t="s">
        <v>537</v>
      </c>
      <c r="G4" s="9">
        <v>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D5" s="6" t="s">
        <v>538</v>
      </c>
      <c r="G5" s="9">
        <v>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D6" s="21" t="s">
        <v>539</v>
      </c>
      <c r="G6" s="9">
        <v>5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C7" s="9"/>
      <c r="D7" s="9" t="s">
        <v>540</v>
      </c>
      <c r="G7" s="9">
        <v>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C8" s="9"/>
      <c r="D8" s="9" t="s">
        <v>541</v>
      </c>
      <c r="E8" s="9"/>
      <c r="F8" s="9"/>
      <c r="G8" s="9">
        <v>7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9"/>
      <c r="C9" s="9"/>
      <c r="D9" s="9" t="s">
        <v>542</v>
      </c>
      <c r="E9" s="9"/>
      <c r="F9" s="9"/>
      <c r="G9" s="9">
        <v>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D10" s="6" t="s">
        <v>543</v>
      </c>
    </row>
    <row r="11" spans="1:26" ht="15.75" customHeight="1">
      <c r="D11" s="6" t="s">
        <v>544</v>
      </c>
    </row>
    <row r="12" spans="1:26" ht="15.75" customHeight="1">
      <c r="D12" s="6" t="s">
        <v>545</v>
      </c>
    </row>
    <row r="13" spans="1:26" ht="15.75" customHeight="1">
      <c r="D13" s="6" t="s">
        <v>546</v>
      </c>
    </row>
    <row r="14" spans="1:26" ht="15.75" customHeight="1">
      <c r="D14" s="6" t="s">
        <v>547</v>
      </c>
    </row>
    <row r="15" spans="1:26" ht="15.75" customHeight="1">
      <c r="D15" s="6" t="s">
        <v>548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17"/>
  <sheetViews>
    <sheetView tabSelected="1" workbookViewId="0">
      <selection activeCell="I10" sqref="I10"/>
    </sheetView>
  </sheetViews>
  <sheetFormatPr baseColWidth="10" defaultColWidth="12.6640625" defaultRowHeight="15.75" customHeight="1"/>
  <cols>
    <col min="2" max="2" width="18.83203125" customWidth="1"/>
    <col min="3" max="3" width="23" customWidth="1"/>
    <col min="4" max="4" width="13" customWidth="1"/>
    <col min="6" max="6" width="27.5" customWidth="1"/>
    <col min="10" max="10" width="15.33203125" customWidth="1"/>
  </cols>
  <sheetData>
    <row r="1" spans="1:26" ht="15.75" customHeight="1">
      <c r="A1" s="8" t="s">
        <v>386</v>
      </c>
      <c r="B1" s="18" t="s">
        <v>393</v>
      </c>
      <c r="C1" s="18" t="s">
        <v>394</v>
      </c>
      <c r="D1" s="18" t="s">
        <v>549</v>
      </c>
      <c r="E1" s="18" t="s">
        <v>550</v>
      </c>
      <c r="F1" s="18" t="s">
        <v>530</v>
      </c>
      <c r="G1" s="18" t="s">
        <v>551</v>
      </c>
      <c r="H1" s="18" t="s">
        <v>552</v>
      </c>
      <c r="I1" s="18" t="s">
        <v>553</v>
      </c>
      <c r="J1" s="19" t="s">
        <v>554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9"/>
      <c r="B2" s="6" t="s">
        <v>157</v>
      </c>
      <c r="C2" s="6" t="s">
        <v>156</v>
      </c>
      <c r="D2" s="6" t="s">
        <v>150</v>
      </c>
      <c r="E2" s="6" t="s">
        <v>150</v>
      </c>
      <c r="F2" s="9">
        <v>1</v>
      </c>
      <c r="G2" s="9" t="s">
        <v>555</v>
      </c>
      <c r="H2" s="9" t="s">
        <v>556</v>
      </c>
      <c r="I2" s="9" t="s">
        <v>557</v>
      </c>
      <c r="J2" s="9" t="s">
        <v>157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9"/>
      <c r="B3" s="9"/>
      <c r="D3" s="9"/>
      <c r="E3" s="9" t="s">
        <v>151</v>
      </c>
      <c r="F3" s="9">
        <v>2</v>
      </c>
      <c r="G3" s="9" t="s">
        <v>558</v>
      </c>
      <c r="H3" s="9" t="s">
        <v>559</v>
      </c>
      <c r="I3" s="9" t="s">
        <v>560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9"/>
      <c r="B4" s="9"/>
      <c r="D4" s="6"/>
      <c r="E4" s="6"/>
      <c r="F4" s="9">
        <v>3</v>
      </c>
      <c r="G4" s="9" t="s">
        <v>561</v>
      </c>
      <c r="H4" s="9" t="s">
        <v>562</v>
      </c>
      <c r="I4" s="9" t="s">
        <v>563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9"/>
      <c r="B5" s="9"/>
      <c r="C5" s="9"/>
      <c r="D5" s="9"/>
      <c r="E5" s="9"/>
      <c r="F5" s="9">
        <v>4</v>
      </c>
      <c r="G5" s="9" t="s">
        <v>564</v>
      </c>
      <c r="H5" s="9" t="s">
        <v>565</v>
      </c>
      <c r="I5" s="6" t="s">
        <v>566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9"/>
      <c r="B6" s="9"/>
      <c r="C6" s="9"/>
      <c r="D6" s="9"/>
      <c r="E6" s="9"/>
      <c r="F6" s="9">
        <v>5</v>
      </c>
      <c r="G6" s="9" t="s">
        <v>567</v>
      </c>
      <c r="H6" s="9" t="s">
        <v>568</v>
      </c>
      <c r="I6" s="6" t="s">
        <v>569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F7" s="6">
        <v>6</v>
      </c>
      <c r="G7" s="6" t="s">
        <v>570</v>
      </c>
      <c r="H7" s="6" t="s">
        <v>571</v>
      </c>
      <c r="I7" s="6" t="s">
        <v>572</v>
      </c>
    </row>
    <row r="8" spans="1:26" ht="15.75" customHeight="1">
      <c r="F8" s="6">
        <v>7</v>
      </c>
      <c r="I8" s="6" t="s">
        <v>573</v>
      </c>
    </row>
    <row r="9" spans="1:26" ht="15.75" customHeight="1">
      <c r="F9" s="6">
        <v>8</v>
      </c>
      <c r="I9" s="6" t="s">
        <v>574</v>
      </c>
    </row>
    <row r="10" spans="1:26" ht="15.75" customHeight="1">
      <c r="F10" s="6">
        <v>9</v>
      </c>
    </row>
    <row r="11" spans="1:26" ht="15.75" customHeight="1">
      <c r="F11" s="6">
        <v>10</v>
      </c>
    </row>
    <row r="12" spans="1:26" ht="15.75" customHeight="1">
      <c r="F12" s="6">
        <v>11</v>
      </c>
    </row>
    <row r="13" spans="1:26" ht="15.75" customHeight="1">
      <c r="F13" s="6">
        <v>12</v>
      </c>
    </row>
    <row r="14" spans="1:26" ht="15.75" customHeight="1">
      <c r="F14" s="6">
        <v>13</v>
      </c>
    </row>
    <row r="15" spans="1:26" ht="15.75" customHeight="1">
      <c r="F15" s="6">
        <v>14</v>
      </c>
    </row>
    <row r="16" spans="1:26" ht="15.75" customHeight="1">
      <c r="F16" s="6">
        <v>15</v>
      </c>
    </row>
    <row r="17" spans="6:6" ht="15.75" customHeight="1">
      <c r="F17" s="6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6"/>
  <sheetViews>
    <sheetView workbookViewId="0"/>
  </sheetViews>
  <sheetFormatPr baseColWidth="10" defaultColWidth="12.6640625" defaultRowHeight="15.75" customHeight="1"/>
  <cols>
    <col min="2" max="2" width="23.1640625" customWidth="1"/>
    <col min="3" max="3" width="16.6640625" customWidth="1"/>
    <col min="4" max="4" width="17.6640625" customWidth="1"/>
  </cols>
  <sheetData>
    <row r="1" spans="1:9" ht="15.75" customHeight="1">
      <c r="A1" s="8" t="s">
        <v>387</v>
      </c>
      <c r="B1" s="18" t="s">
        <v>393</v>
      </c>
      <c r="C1" s="18" t="s">
        <v>394</v>
      </c>
      <c r="D1" s="18" t="s">
        <v>448</v>
      </c>
      <c r="E1" s="18" t="s">
        <v>575</v>
      </c>
      <c r="F1" s="18" t="s">
        <v>576</v>
      </c>
      <c r="G1" s="18" t="s">
        <v>577</v>
      </c>
      <c r="H1" s="18" t="s">
        <v>578</v>
      </c>
      <c r="I1" s="19" t="s">
        <v>579</v>
      </c>
    </row>
    <row r="2" spans="1:9" ht="15.75" customHeight="1">
      <c r="A2" s="9"/>
      <c r="B2" s="6" t="s">
        <v>160</v>
      </c>
      <c r="C2" s="9" t="s">
        <v>156</v>
      </c>
      <c r="D2" s="9" t="s">
        <v>156</v>
      </c>
      <c r="E2" s="9" t="s">
        <v>149</v>
      </c>
      <c r="F2" s="9" t="s">
        <v>580</v>
      </c>
      <c r="G2" s="9" t="s">
        <v>581</v>
      </c>
      <c r="H2" s="9" t="s">
        <v>165</v>
      </c>
      <c r="I2" s="6" t="s">
        <v>158</v>
      </c>
    </row>
    <row r="3" spans="1:9" ht="15.75" customHeight="1">
      <c r="A3" s="9"/>
      <c r="B3" s="9" t="s">
        <v>582</v>
      </c>
      <c r="C3" s="9"/>
      <c r="D3" s="9"/>
      <c r="E3" s="9"/>
      <c r="F3" s="9" t="s">
        <v>583</v>
      </c>
      <c r="G3" s="9" t="s">
        <v>584</v>
      </c>
      <c r="H3" s="9"/>
    </row>
    <row r="4" spans="1:9" ht="15.75" customHeight="1">
      <c r="A4" s="9"/>
      <c r="B4" s="9" t="s">
        <v>585</v>
      </c>
      <c r="E4" s="9"/>
      <c r="F4" s="9" t="s">
        <v>586</v>
      </c>
      <c r="G4" s="9" t="s">
        <v>587</v>
      </c>
      <c r="H4" s="9"/>
    </row>
    <row r="5" spans="1:9" ht="15.75" customHeight="1">
      <c r="A5" s="9"/>
      <c r="B5" s="9" t="s">
        <v>588</v>
      </c>
      <c r="C5" s="9"/>
      <c r="D5" s="9"/>
      <c r="E5" s="9"/>
      <c r="F5" s="9" t="s">
        <v>589</v>
      </c>
      <c r="G5" s="9" t="s">
        <v>590</v>
      </c>
      <c r="H5" s="9"/>
    </row>
    <row r="6" spans="1:9" ht="15.75" customHeight="1">
      <c r="A6" s="9"/>
      <c r="B6" s="9" t="s">
        <v>591</v>
      </c>
      <c r="C6" s="9"/>
      <c r="D6" s="9"/>
      <c r="E6" s="9"/>
      <c r="F6" s="9" t="s">
        <v>592</v>
      </c>
      <c r="G6" s="9" t="s">
        <v>593</v>
      </c>
      <c r="H6" s="9"/>
    </row>
    <row r="7" spans="1:9" ht="15.75" customHeight="1">
      <c r="A7" s="9"/>
      <c r="B7" s="9"/>
      <c r="C7" s="9"/>
      <c r="D7" s="9"/>
      <c r="E7" s="9"/>
      <c r="F7" s="9" t="s">
        <v>594</v>
      </c>
      <c r="G7" s="9" t="s">
        <v>595</v>
      </c>
      <c r="H7" s="9"/>
    </row>
    <row r="8" spans="1:9" ht="15.75" customHeight="1">
      <c r="A8" s="9"/>
      <c r="B8" s="9"/>
      <c r="C8" s="9"/>
      <c r="D8" s="9"/>
      <c r="E8" s="9"/>
      <c r="F8" s="9" t="s">
        <v>596</v>
      </c>
      <c r="G8" s="9" t="s">
        <v>597</v>
      </c>
      <c r="H8" s="9"/>
    </row>
    <row r="9" spans="1:9" ht="15.75" customHeight="1">
      <c r="F9" s="6" t="s">
        <v>598</v>
      </c>
    </row>
    <row r="10" spans="1:9" ht="15.75" customHeight="1">
      <c r="F10" s="6" t="s">
        <v>599</v>
      </c>
    </row>
    <row r="11" spans="1:9" ht="15.75" customHeight="1">
      <c r="F11" s="6" t="s">
        <v>600</v>
      </c>
    </row>
    <row r="12" spans="1:9" ht="15.75" customHeight="1">
      <c r="F12" s="6" t="s">
        <v>601</v>
      </c>
    </row>
    <row r="13" spans="1:9" ht="15.75" customHeight="1">
      <c r="F13" s="6" t="s">
        <v>602</v>
      </c>
    </row>
    <row r="14" spans="1:9" ht="15.75" customHeight="1">
      <c r="F14" s="6" t="s">
        <v>603</v>
      </c>
    </row>
    <row r="15" spans="1:9" ht="15.75" customHeight="1">
      <c r="F15" s="6" t="s">
        <v>604</v>
      </c>
    </row>
    <row r="16" spans="1:9" ht="15.75" customHeight="1">
      <c r="F16" s="6" t="s">
        <v>605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1"/>
  <sheetViews>
    <sheetView workbookViewId="0">
      <selection activeCell="E15" sqref="E15"/>
    </sheetView>
  </sheetViews>
  <sheetFormatPr baseColWidth="10" defaultColWidth="12.6640625" defaultRowHeight="15.75" customHeight="1"/>
  <sheetData>
    <row r="1" spans="1:11" ht="15.75" customHeight="1">
      <c r="A1" s="8" t="s">
        <v>391</v>
      </c>
      <c r="B1" s="18" t="s">
        <v>393</v>
      </c>
      <c r="C1" s="18" t="s">
        <v>394</v>
      </c>
      <c r="D1" s="18" t="s">
        <v>465</v>
      </c>
      <c r="E1" s="18" t="s">
        <v>463</v>
      </c>
      <c r="F1" s="18" t="s">
        <v>606</v>
      </c>
      <c r="G1" s="18" t="s">
        <v>468</v>
      </c>
      <c r="H1" s="18" t="s">
        <v>469</v>
      </c>
      <c r="I1" s="18" t="s">
        <v>396</v>
      </c>
      <c r="K1" s="9"/>
    </row>
    <row r="2" spans="1:11" ht="15.75" customHeight="1">
      <c r="A2" s="9"/>
      <c r="B2" s="9" t="s">
        <v>157</v>
      </c>
      <c r="C2" s="9" t="s">
        <v>156</v>
      </c>
      <c r="D2" s="6" t="s">
        <v>166</v>
      </c>
      <c r="E2" s="6" t="s">
        <v>470</v>
      </c>
      <c r="F2" s="9" t="s">
        <v>607</v>
      </c>
      <c r="G2" s="9" t="s">
        <v>608</v>
      </c>
      <c r="H2" s="9" t="s">
        <v>480</v>
      </c>
      <c r="I2" s="9" t="s">
        <v>145</v>
      </c>
      <c r="K2" s="9"/>
    </row>
    <row r="3" spans="1:11" ht="15.75" customHeight="1">
      <c r="A3" s="9"/>
      <c r="B3" s="9" t="s">
        <v>609</v>
      </c>
      <c r="C3" s="9"/>
      <c r="D3" s="6" t="s">
        <v>167</v>
      </c>
      <c r="E3" s="6" t="s">
        <v>476</v>
      </c>
      <c r="F3" s="9"/>
      <c r="G3" s="9" t="s">
        <v>610</v>
      </c>
      <c r="H3" s="9" t="s">
        <v>611</v>
      </c>
      <c r="I3" s="9"/>
      <c r="K3" s="9"/>
    </row>
    <row r="4" spans="1:11" ht="15.75" customHeight="1">
      <c r="A4" s="9"/>
      <c r="B4" s="9" t="s">
        <v>192</v>
      </c>
      <c r="C4" s="9"/>
      <c r="E4" s="6" t="s">
        <v>481</v>
      </c>
      <c r="F4" s="9"/>
      <c r="G4" s="9" t="s">
        <v>416</v>
      </c>
      <c r="H4" s="9" t="s">
        <v>612</v>
      </c>
      <c r="I4" s="9"/>
      <c r="K4" s="9"/>
    </row>
    <row r="5" spans="1:11" ht="15.75" customHeight="1">
      <c r="A5" s="9"/>
      <c r="B5" s="9"/>
      <c r="C5" s="9"/>
      <c r="E5" s="6" t="s">
        <v>487</v>
      </c>
      <c r="F5" s="9"/>
      <c r="G5" s="9"/>
      <c r="H5" s="9"/>
      <c r="I5" s="9"/>
      <c r="K5" s="9"/>
    </row>
    <row r="6" spans="1:11" ht="15.75" customHeight="1">
      <c r="A6" s="9"/>
      <c r="B6" s="9"/>
      <c r="C6" s="9"/>
      <c r="E6" s="6" t="s">
        <v>493</v>
      </c>
      <c r="F6" s="9"/>
      <c r="H6" s="9"/>
      <c r="I6" s="9"/>
      <c r="K6" s="9"/>
    </row>
    <row r="7" spans="1:11" ht="15.75" customHeight="1">
      <c r="A7" s="9"/>
      <c r="B7" s="9"/>
      <c r="C7" s="9"/>
      <c r="E7" s="6" t="s">
        <v>499</v>
      </c>
      <c r="F7" s="9"/>
      <c r="H7" s="9"/>
      <c r="I7" s="9"/>
      <c r="K7" s="9"/>
    </row>
    <row r="8" spans="1:11" ht="15.75" customHeight="1">
      <c r="A8" s="9"/>
      <c r="B8" s="9"/>
      <c r="C8" s="9"/>
      <c r="F8" s="9"/>
      <c r="G8" s="9"/>
      <c r="H8" s="9"/>
      <c r="I8" s="9"/>
      <c r="J8" s="9"/>
      <c r="K8" s="9"/>
    </row>
    <row r="9" spans="1:11" ht="15.75" customHeight="1">
      <c r="A9" s="9"/>
      <c r="B9" s="9"/>
      <c r="C9" s="9"/>
      <c r="F9" s="9"/>
      <c r="G9" s="9"/>
      <c r="H9" s="9"/>
      <c r="I9" s="9"/>
      <c r="J9" s="9"/>
      <c r="K9" s="9"/>
    </row>
    <row r="10" spans="1:11" ht="15.75" customHeight="1">
      <c r="A10" s="9"/>
      <c r="B10" s="9"/>
      <c r="C10" s="9"/>
      <c r="E10" s="9"/>
      <c r="F10" s="9"/>
      <c r="G10" s="9"/>
      <c r="H10" s="9"/>
      <c r="I10" s="9"/>
      <c r="J10" s="9"/>
      <c r="K10" s="9"/>
    </row>
    <row r="11" spans="1:11" ht="15.75" customHeight="1">
      <c r="A11" s="9"/>
      <c r="B11" s="9"/>
      <c r="C11" s="9"/>
      <c r="E11" s="9"/>
      <c r="F11" s="9"/>
      <c r="G11" s="9"/>
      <c r="H11" s="9"/>
      <c r="I11" s="9"/>
      <c r="J11" s="9"/>
      <c r="K11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16"/>
  <sheetViews>
    <sheetView workbookViewId="0">
      <selection activeCell="G10" sqref="G2:G10"/>
    </sheetView>
  </sheetViews>
  <sheetFormatPr baseColWidth="10" defaultColWidth="12.6640625" defaultRowHeight="15.75" customHeight="1"/>
  <cols>
    <col min="2" max="2" width="20.5" customWidth="1"/>
    <col min="3" max="3" width="24.5" customWidth="1"/>
    <col min="6" max="6" width="18.1640625" customWidth="1"/>
  </cols>
  <sheetData>
    <row r="1" spans="1:26" ht="15.75" customHeight="1">
      <c r="A1" s="8" t="s">
        <v>385</v>
      </c>
      <c r="B1" s="18" t="s">
        <v>393</v>
      </c>
      <c r="C1" s="18" t="s">
        <v>394</v>
      </c>
      <c r="D1" s="19" t="s">
        <v>613</v>
      </c>
      <c r="E1" s="19" t="s">
        <v>614</v>
      </c>
      <c r="F1" s="19" t="s">
        <v>615</v>
      </c>
      <c r="G1" s="19" t="s">
        <v>553</v>
      </c>
      <c r="H1" s="9"/>
      <c r="I1" s="9"/>
      <c r="J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160</v>
      </c>
      <c r="C2" s="6" t="s">
        <v>158</v>
      </c>
      <c r="D2" s="6" t="s">
        <v>131</v>
      </c>
      <c r="E2" s="6" t="s">
        <v>616</v>
      </c>
      <c r="F2" s="6" t="s">
        <v>156</v>
      </c>
      <c r="G2" s="9" t="s">
        <v>573</v>
      </c>
      <c r="H2" s="9"/>
      <c r="I2" s="9"/>
      <c r="J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D3" s="6" t="s">
        <v>145</v>
      </c>
      <c r="E3" s="6"/>
      <c r="G3" s="9" t="s">
        <v>617</v>
      </c>
      <c r="H3" s="9"/>
      <c r="I3" s="9"/>
      <c r="J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E4" s="9"/>
      <c r="F4" s="9"/>
      <c r="G4" s="9" t="s">
        <v>618</v>
      </c>
      <c r="H4" s="9"/>
      <c r="I4" s="9"/>
      <c r="J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E5" s="9"/>
      <c r="F5" s="9"/>
      <c r="G5" s="9" t="s">
        <v>619</v>
      </c>
      <c r="H5" s="9"/>
      <c r="I5" s="9"/>
      <c r="J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C6" s="9"/>
      <c r="E6" s="9"/>
      <c r="F6" s="9"/>
      <c r="G6" s="9" t="s">
        <v>620</v>
      </c>
      <c r="H6" s="9"/>
      <c r="I6" s="9"/>
      <c r="J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B7" s="9"/>
      <c r="C7" s="9"/>
      <c r="E7" s="9"/>
      <c r="F7" s="9"/>
      <c r="G7" s="9" t="s">
        <v>621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B8" s="9"/>
      <c r="C8" s="9"/>
      <c r="D8" s="9"/>
      <c r="E8" s="9"/>
      <c r="F8" s="9"/>
      <c r="G8" s="9" t="s">
        <v>566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B9" s="9"/>
      <c r="C9" s="9"/>
      <c r="D9" s="9"/>
      <c r="E9" s="9"/>
      <c r="F9" s="9"/>
      <c r="G9" s="9" t="s">
        <v>560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2" spans="1:26" ht="15.75" customHeight="1">
      <c r="G12" s="9"/>
    </row>
    <row r="14" spans="1:26" ht="15.75" customHeight="1">
      <c r="G14" s="9"/>
    </row>
    <row r="15" spans="1:26" ht="15.75" customHeight="1">
      <c r="G15" s="9"/>
    </row>
    <row r="16" spans="1:26" ht="15.75" customHeight="1">
      <c r="G16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19"/>
  <sheetViews>
    <sheetView workbookViewId="0">
      <selection activeCell="G3" sqref="G3"/>
    </sheetView>
  </sheetViews>
  <sheetFormatPr baseColWidth="10" defaultColWidth="12.6640625" defaultRowHeight="15.75" customHeight="1"/>
  <cols>
    <col min="4" max="4" width="24.5" customWidth="1"/>
  </cols>
  <sheetData>
    <row r="1" spans="1:7" ht="15.75" customHeight="1">
      <c r="A1" s="8" t="s">
        <v>388</v>
      </c>
      <c r="B1" s="18" t="s">
        <v>393</v>
      </c>
      <c r="C1" s="18" t="s">
        <v>394</v>
      </c>
      <c r="D1" s="18" t="s">
        <v>622</v>
      </c>
      <c r="E1" s="18" t="s">
        <v>623</v>
      </c>
      <c r="F1" s="18" t="s">
        <v>624</v>
      </c>
      <c r="G1" s="18" t="s">
        <v>614</v>
      </c>
    </row>
    <row r="2" spans="1:7" ht="15.75" customHeight="1">
      <c r="A2" s="9"/>
      <c r="B2" s="6" t="s">
        <v>157</v>
      </c>
      <c r="C2" s="6" t="s">
        <v>158</v>
      </c>
      <c r="D2" s="9" t="s">
        <v>625</v>
      </c>
      <c r="E2" s="9" t="s">
        <v>480</v>
      </c>
      <c r="F2" s="9" t="s">
        <v>146</v>
      </c>
      <c r="G2" s="9" t="s">
        <v>922</v>
      </c>
    </row>
    <row r="3" spans="1:7" ht="15.75" customHeight="1">
      <c r="A3" s="9"/>
      <c r="B3" s="9"/>
      <c r="C3" s="9"/>
      <c r="D3" s="9" t="s">
        <v>446</v>
      </c>
      <c r="E3" s="9" t="s">
        <v>626</v>
      </c>
      <c r="F3" s="9" t="s">
        <v>296</v>
      </c>
      <c r="G3" s="9"/>
    </row>
    <row r="4" spans="1:7" ht="15.75" customHeight="1">
      <c r="A4" s="9"/>
      <c r="B4" s="9"/>
      <c r="C4" s="9"/>
      <c r="D4" s="9" t="s">
        <v>627</v>
      </c>
      <c r="E4" s="9" t="s">
        <v>628</v>
      </c>
      <c r="F4" s="9" t="s">
        <v>150</v>
      </c>
      <c r="G4" s="9"/>
    </row>
    <row r="5" spans="1:7" ht="15.75" customHeight="1">
      <c r="A5" s="9"/>
      <c r="B5" s="9"/>
      <c r="C5" s="9"/>
      <c r="D5" s="9" t="s">
        <v>629</v>
      </c>
      <c r="E5" s="9"/>
      <c r="F5" s="6" t="s">
        <v>630</v>
      </c>
      <c r="G5" s="9"/>
    </row>
    <row r="6" spans="1:7" ht="15.75" customHeight="1">
      <c r="A6" s="9"/>
      <c r="B6" s="9"/>
      <c r="C6" s="9"/>
      <c r="D6" s="9" t="s">
        <v>631</v>
      </c>
      <c r="E6" s="9"/>
      <c r="F6" s="6" t="s">
        <v>632</v>
      </c>
      <c r="G6" s="9"/>
    </row>
    <row r="7" spans="1:7" ht="15.75" customHeight="1">
      <c r="A7" s="9"/>
      <c r="B7" s="9"/>
      <c r="C7" s="9"/>
      <c r="D7" s="9" t="s">
        <v>633</v>
      </c>
      <c r="E7" s="9"/>
      <c r="F7" s="6" t="s">
        <v>634</v>
      </c>
      <c r="G7" s="9"/>
    </row>
    <row r="8" spans="1:7" ht="15.75" customHeight="1">
      <c r="A8" s="9"/>
      <c r="B8" s="9"/>
      <c r="C8" s="9"/>
      <c r="D8" s="9" t="s">
        <v>635</v>
      </c>
      <c r="E8" s="9"/>
      <c r="F8" s="6" t="s">
        <v>636</v>
      </c>
      <c r="G8" s="9"/>
    </row>
    <row r="9" spans="1:7" ht="15.75" customHeight="1">
      <c r="A9" s="9"/>
      <c r="B9" s="9"/>
      <c r="C9" s="9"/>
      <c r="D9" s="9" t="s">
        <v>637</v>
      </c>
      <c r="E9" s="9"/>
      <c r="F9" s="6" t="s">
        <v>638</v>
      </c>
      <c r="G9" s="9"/>
    </row>
    <row r="10" spans="1:7" ht="15.75" customHeight="1">
      <c r="D10" s="6" t="s">
        <v>639</v>
      </c>
      <c r="F10" s="6" t="s">
        <v>640</v>
      </c>
    </row>
    <row r="11" spans="1:7" ht="15.75" customHeight="1">
      <c r="D11" s="6" t="s">
        <v>641</v>
      </c>
    </row>
    <row r="12" spans="1:7" ht="15.75" customHeight="1">
      <c r="D12" s="6" t="s">
        <v>642</v>
      </c>
    </row>
    <row r="13" spans="1:7" ht="15.75" customHeight="1">
      <c r="D13" s="6" t="s">
        <v>643</v>
      </c>
    </row>
    <row r="14" spans="1:7" ht="15.75" customHeight="1">
      <c r="D14" s="6" t="s">
        <v>644</v>
      </c>
    </row>
    <row r="15" spans="1:7" ht="15.75" customHeight="1">
      <c r="D15" s="6" t="s">
        <v>645</v>
      </c>
    </row>
    <row r="16" spans="1:7" ht="15.75" customHeight="1">
      <c r="D16" s="6" t="s">
        <v>646</v>
      </c>
      <c r="F16" s="6"/>
    </row>
    <row r="17" spans="4:4" ht="15.75" customHeight="1">
      <c r="D17" s="6" t="s">
        <v>647</v>
      </c>
    </row>
    <row r="18" spans="4:4" ht="15.75" customHeight="1">
      <c r="D18" s="6" t="s">
        <v>648</v>
      </c>
    </row>
    <row r="19" spans="4:4" ht="15.75" customHeight="1">
      <c r="D19" s="6" t="s">
        <v>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6"/>
  <sheetViews>
    <sheetView workbookViewId="0">
      <selection activeCell="K29" sqref="K29"/>
    </sheetView>
  </sheetViews>
  <sheetFormatPr baseColWidth="10" defaultColWidth="12.6640625" defaultRowHeight="15.75" customHeight="1"/>
  <sheetData>
    <row r="1" spans="1:4" ht="15.75" customHeight="1">
      <c r="A1" s="6" t="s">
        <v>623</v>
      </c>
      <c r="B1" s="6" t="s">
        <v>480</v>
      </c>
      <c r="C1" s="6" t="s">
        <v>626</v>
      </c>
      <c r="D1" s="6" t="s">
        <v>628</v>
      </c>
    </row>
    <row r="2" spans="1:4" ht="15.75" customHeight="1">
      <c r="A2" s="9" t="s">
        <v>480</v>
      </c>
      <c r="B2" s="6" t="s">
        <v>650</v>
      </c>
      <c r="D2" s="6" t="s">
        <v>651</v>
      </c>
    </row>
    <row r="3" spans="1:4" ht="15.75" customHeight="1">
      <c r="A3" s="9" t="s">
        <v>626</v>
      </c>
      <c r="D3" s="6" t="s">
        <v>642</v>
      </c>
    </row>
    <row r="4" spans="1:4" ht="15.75" customHeight="1">
      <c r="A4" s="9" t="s">
        <v>628</v>
      </c>
    </row>
    <row r="5" spans="1:4" ht="15.75" customHeight="1">
      <c r="A5" s="9"/>
    </row>
    <row r="6" spans="1:4" ht="15.75" customHeight="1">
      <c r="A6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2"/>
  <sheetViews>
    <sheetView workbookViewId="0"/>
  </sheetViews>
  <sheetFormatPr baseColWidth="10" defaultColWidth="12.6640625" defaultRowHeight="15.75" customHeight="1"/>
  <sheetData>
    <row r="1" spans="1:6" ht="15.75" customHeight="1">
      <c r="A1" s="8" t="s">
        <v>389</v>
      </c>
      <c r="B1" s="18" t="s">
        <v>393</v>
      </c>
      <c r="C1" s="18" t="s">
        <v>394</v>
      </c>
      <c r="D1" s="18" t="s">
        <v>422</v>
      </c>
      <c r="E1" s="19" t="s">
        <v>421</v>
      </c>
      <c r="F1" s="9"/>
    </row>
    <row r="2" spans="1:6" ht="15.75" customHeight="1">
      <c r="A2" s="9"/>
      <c r="B2" s="9" t="s">
        <v>157</v>
      </c>
      <c r="C2" s="6" t="s">
        <v>219</v>
      </c>
      <c r="D2" s="9" t="s">
        <v>652</v>
      </c>
      <c r="E2" s="6" t="s">
        <v>157</v>
      </c>
      <c r="F2" s="9"/>
    </row>
    <row r="3" spans="1:6" ht="15.75" customHeight="1">
      <c r="A3" s="9"/>
      <c r="B3" s="9"/>
      <c r="C3" s="9" t="s">
        <v>189</v>
      </c>
      <c r="D3" s="9" t="s">
        <v>625</v>
      </c>
      <c r="E3" s="6" t="s">
        <v>162</v>
      </c>
      <c r="F3" s="9"/>
    </row>
    <row r="4" spans="1:6" ht="15.75" customHeight="1">
      <c r="A4" s="9"/>
      <c r="B4" s="9"/>
      <c r="C4" s="9"/>
      <c r="D4" s="9" t="s">
        <v>649</v>
      </c>
      <c r="E4" s="6" t="s">
        <v>653</v>
      </c>
      <c r="F4" s="9"/>
    </row>
    <row r="5" spans="1:6" ht="15.75" customHeight="1">
      <c r="A5" s="9"/>
      <c r="B5" s="9"/>
      <c r="C5" s="9"/>
      <c r="D5" s="9" t="s">
        <v>654</v>
      </c>
      <c r="E5" s="6" t="s">
        <v>655</v>
      </c>
      <c r="F5" s="9"/>
    </row>
    <row r="6" spans="1:6" ht="15.75" customHeight="1">
      <c r="A6" s="9"/>
      <c r="B6" s="9"/>
      <c r="C6" s="9"/>
      <c r="D6" s="9" t="s">
        <v>656</v>
      </c>
      <c r="F6" s="9"/>
    </row>
    <row r="7" spans="1:6" ht="15.75" customHeight="1">
      <c r="A7" s="9"/>
      <c r="B7" s="9"/>
      <c r="C7" s="9"/>
      <c r="D7" s="9" t="s">
        <v>657</v>
      </c>
      <c r="F7" s="9"/>
    </row>
    <row r="8" spans="1:6" ht="15.75" customHeight="1">
      <c r="D8" s="6" t="s">
        <v>644</v>
      </c>
    </row>
    <row r="9" spans="1:6" ht="15.75" customHeight="1">
      <c r="D9" s="6" t="s">
        <v>658</v>
      </c>
    </row>
    <row r="10" spans="1:6" ht="15.75" customHeight="1">
      <c r="D10" s="6" t="s">
        <v>659</v>
      </c>
    </row>
    <row r="11" spans="1:6" ht="15.75" customHeight="1">
      <c r="D11" s="6" t="s">
        <v>446</v>
      </c>
    </row>
    <row r="12" spans="1:6" ht="15.75" customHeight="1">
      <c r="D12" s="6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>
      <selection activeCell="A16" sqref="A2:A16"/>
    </sheetView>
  </sheetViews>
  <sheetFormatPr baseColWidth="10" defaultColWidth="12.6640625" defaultRowHeight="15.75" customHeight="1"/>
  <cols>
    <col min="1" max="1" width="19.5" customWidth="1"/>
    <col min="2" max="2" width="15" customWidth="1"/>
  </cols>
  <sheetData>
    <row r="1" spans="1:3" ht="15.75" customHeight="1">
      <c r="A1" s="5" t="s">
        <v>99</v>
      </c>
      <c r="B1" s="5" t="s">
        <v>100</v>
      </c>
      <c r="C1" s="5" t="s">
        <v>101</v>
      </c>
    </row>
    <row r="2" spans="1:3" ht="15.75" customHeight="1">
      <c r="A2" s="6" t="s">
        <v>102</v>
      </c>
      <c r="B2" s="6" t="s">
        <v>103</v>
      </c>
      <c r="C2" s="6" t="s">
        <v>104</v>
      </c>
    </row>
    <row r="3" spans="1:3" ht="15.75" customHeight="1">
      <c r="A3" s="6" t="s">
        <v>105</v>
      </c>
      <c r="B3" s="6" t="s">
        <v>106</v>
      </c>
    </row>
    <row r="4" spans="1:3" ht="15.75" customHeight="1">
      <c r="A4" s="6" t="s">
        <v>107</v>
      </c>
      <c r="B4" s="6" t="s">
        <v>108</v>
      </c>
    </row>
    <row r="5" spans="1:3" ht="15.75" customHeight="1">
      <c r="A5" s="6" t="s">
        <v>109</v>
      </c>
      <c r="B5" s="6" t="s">
        <v>110</v>
      </c>
    </row>
    <row r="6" spans="1:3" ht="15.75" customHeight="1">
      <c r="A6" s="6" t="s">
        <v>111</v>
      </c>
      <c r="B6" s="6" t="s">
        <v>112</v>
      </c>
    </row>
    <row r="7" spans="1:3" ht="15.75" customHeight="1">
      <c r="A7" s="6" t="s">
        <v>113</v>
      </c>
      <c r="B7" s="6" t="s">
        <v>114</v>
      </c>
    </row>
    <row r="8" spans="1:3" ht="15.75" customHeight="1">
      <c r="A8" s="6" t="s">
        <v>115</v>
      </c>
      <c r="B8" s="6" t="s">
        <v>116</v>
      </c>
    </row>
    <row r="9" spans="1:3" ht="15.75" customHeight="1">
      <c r="A9" s="6" t="s">
        <v>117</v>
      </c>
      <c r="B9" s="6" t="s">
        <v>118</v>
      </c>
    </row>
    <row r="10" spans="1:3" ht="15.75" customHeight="1">
      <c r="A10" s="6" t="s">
        <v>119</v>
      </c>
      <c r="B10" s="6" t="s">
        <v>120</v>
      </c>
    </row>
    <row r="11" spans="1:3" ht="15.75" customHeight="1">
      <c r="A11" s="6" t="s">
        <v>121</v>
      </c>
      <c r="B11" s="6" t="s">
        <v>122</v>
      </c>
    </row>
    <row r="12" spans="1:3" ht="15.75" customHeight="1">
      <c r="A12" s="6" t="s">
        <v>123</v>
      </c>
      <c r="B12" s="6" t="s">
        <v>124</v>
      </c>
    </row>
    <row r="13" spans="1:3" ht="15.75" customHeight="1">
      <c r="A13" s="6" t="s">
        <v>125</v>
      </c>
      <c r="B13" s="6" t="s">
        <v>126</v>
      </c>
    </row>
    <row r="14" spans="1:3" ht="15.75" customHeight="1">
      <c r="A14" s="6" t="s">
        <v>127</v>
      </c>
      <c r="B14" s="6" t="s">
        <v>128</v>
      </c>
    </row>
    <row r="15" spans="1:3" ht="15.75" customHeight="1">
      <c r="A15" s="6" t="s">
        <v>129</v>
      </c>
      <c r="B15" s="6" t="s">
        <v>130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7"/>
  <sheetViews>
    <sheetView workbookViewId="0"/>
  </sheetViews>
  <sheetFormatPr baseColWidth="10" defaultColWidth="12.6640625" defaultRowHeight="15.75" customHeight="1"/>
  <cols>
    <col min="5" max="5" width="14.5" customWidth="1"/>
    <col min="7" max="7" width="12.1640625" customWidth="1"/>
  </cols>
  <sheetData>
    <row r="1" spans="1:8" ht="15.75" customHeight="1">
      <c r="A1" s="8" t="s">
        <v>390</v>
      </c>
      <c r="B1" s="18" t="s">
        <v>393</v>
      </c>
      <c r="C1" s="18" t="s">
        <v>394</v>
      </c>
      <c r="D1" s="18" t="s">
        <v>448</v>
      </c>
      <c r="E1" s="18" t="s">
        <v>660</v>
      </c>
      <c r="F1" s="18" t="s">
        <v>661</v>
      </c>
      <c r="G1" s="18" t="s">
        <v>662</v>
      </c>
      <c r="H1" s="9"/>
    </row>
    <row r="2" spans="1:8" ht="15.75" customHeight="1">
      <c r="A2" s="9"/>
      <c r="B2" s="9" t="s">
        <v>157</v>
      </c>
      <c r="C2" s="6" t="s">
        <v>156</v>
      </c>
      <c r="D2" s="6" t="s">
        <v>156</v>
      </c>
      <c r="E2" s="9" t="s">
        <v>168</v>
      </c>
      <c r="F2" s="9" t="s">
        <v>663</v>
      </c>
      <c r="G2" s="9" t="s">
        <v>164</v>
      </c>
      <c r="H2" s="9"/>
    </row>
    <row r="3" spans="1:8" ht="15.75" customHeight="1">
      <c r="A3" s="9"/>
      <c r="B3" s="9" t="s">
        <v>609</v>
      </c>
      <c r="C3" s="9"/>
      <c r="D3" s="9"/>
      <c r="E3" s="9"/>
      <c r="F3" s="9" t="s">
        <v>664</v>
      </c>
      <c r="G3" s="9" t="s">
        <v>665</v>
      </c>
      <c r="H3" s="9"/>
    </row>
    <row r="4" spans="1:8" ht="15.75" customHeight="1">
      <c r="A4" s="9"/>
      <c r="B4" s="9" t="s">
        <v>192</v>
      </c>
      <c r="D4" s="9"/>
      <c r="E4" s="9"/>
      <c r="F4" s="9" t="s">
        <v>666</v>
      </c>
      <c r="G4" s="9" t="s">
        <v>667</v>
      </c>
      <c r="H4" s="9"/>
    </row>
    <row r="5" spans="1:8" ht="15.75" customHeight="1">
      <c r="A5" s="9"/>
      <c r="B5" s="9" t="s">
        <v>221</v>
      </c>
      <c r="C5" s="9"/>
      <c r="D5" s="9"/>
      <c r="E5" s="9"/>
      <c r="F5" s="9" t="s">
        <v>668</v>
      </c>
      <c r="G5" s="9" t="s">
        <v>669</v>
      </c>
      <c r="H5" s="9"/>
    </row>
    <row r="6" spans="1:8" ht="15.75" customHeight="1">
      <c r="A6" s="9"/>
      <c r="C6" s="9"/>
      <c r="D6" s="9"/>
      <c r="E6" s="9"/>
      <c r="F6" s="9"/>
      <c r="G6" s="9" t="s">
        <v>670</v>
      </c>
      <c r="H6" s="9"/>
    </row>
    <row r="7" spans="1:8" ht="15.75" customHeight="1">
      <c r="B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0"/>
  <sheetViews>
    <sheetView workbookViewId="0"/>
  </sheetViews>
  <sheetFormatPr baseColWidth="10" defaultColWidth="12.6640625" defaultRowHeight="15.75" customHeight="1"/>
  <cols>
    <col min="5" max="5" width="15.83203125" customWidth="1"/>
    <col min="6" max="6" width="15.5" customWidth="1"/>
  </cols>
  <sheetData>
    <row r="1" spans="1:6" ht="15.75" customHeight="1">
      <c r="A1" s="8" t="s">
        <v>392</v>
      </c>
      <c r="B1" s="18" t="s">
        <v>393</v>
      </c>
      <c r="C1" s="18" t="s">
        <v>394</v>
      </c>
      <c r="D1" s="18" t="s">
        <v>671</v>
      </c>
      <c r="E1" s="18" t="s">
        <v>672</v>
      </c>
      <c r="F1" s="18"/>
    </row>
    <row r="2" spans="1:6" ht="15.75" customHeight="1">
      <c r="A2" s="9"/>
      <c r="B2" s="6" t="s">
        <v>157</v>
      </c>
      <c r="C2" s="6" t="s">
        <v>156</v>
      </c>
      <c r="D2" s="9" t="s">
        <v>673</v>
      </c>
      <c r="E2" s="6" t="s">
        <v>157</v>
      </c>
    </row>
    <row r="3" spans="1:6" ht="15.75" customHeight="1">
      <c r="A3" s="9"/>
      <c r="B3" s="9" t="s">
        <v>609</v>
      </c>
      <c r="C3" s="9"/>
      <c r="D3" s="9" t="s">
        <v>674</v>
      </c>
      <c r="E3" s="9" t="s">
        <v>609</v>
      </c>
    </row>
    <row r="4" spans="1:6" ht="15.75" customHeight="1">
      <c r="A4" s="9"/>
      <c r="B4" s="9" t="s">
        <v>192</v>
      </c>
      <c r="C4" s="9"/>
      <c r="D4" s="9" t="s">
        <v>675</v>
      </c>
      <c r="E4" s="9" t="s">
        <v>192</v>
      </c>
    </row>
    <row r="5" spans="1:6" ht="15.75" customHeight="1">
      <c r="A5" s="9"/>
      <c r="B5" s="9" t="s">
        <v>221</v>
      </c>
      <c r="C5" s="9"/>
      <c r="D5" s="9" t="s">
        <v>676</v>
      </c>
      <c r="E5" s="9" t="s">
        <v>677</v>
      </c>
    </row>
    <row r="6" spans="1:6" ht="15.75" customHeight="1">
      <c r="A6" s="9"/>
      <c r="C6" s="9"/>
      <c r="D6" s="9" t="s">
        <v>678</v>
      </c>
      <c r="E6" s="9" t="s">
        <v>221</v>
      </c>
    </row>
    <row r="7" spans="1:6" ht="15.75" customHeight="1">
      <c r="D7" s="6" t="s">
        <v>679</v>
      </c>
      <c r="E7" s="6" t="s">
        <v>680</v>
      </c>
    </row>
    <row r="8" spans="1:6" ht="15.75" customHeight="1">
      <c r="D8" s="6" t="s">
        <v>681</v>
      </c>
      <c r="E8" s="6" t="s">
        <v>653</v>
      </c>
    </row>
    <row r="9" spans="1:6" ht="15.75" customHeight="1">
      <c r="D9" s="6" t="s">
        <v>682</v>
      </c>
    </row>
    <row r="10" spans="1:6" ht="15.75" customHeight="1">
      <c r="D10" s="6" t="s">
        <v>683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C22"/>
  <sheetViews>
    <sheetView workbookViewId="0">
      <selection activeCell="E17" sqref="E17"/>
    </sheetView>
  </sheetViews>
  <sheetFormatPr baseColWidth="10" defaultColWidth="12.6640625" defaultRowHeight="15.75" customHeight="1"/>
  <cols>
    <col min="1" max="1" width="12.5" customWidth="1"/>
    <col min="2" max="2" width="17.1640625" customWidth="1"/>
    <col min="3" max="3" width="14" customWidth="1"/>
  </cols>
  <sheetData>
    <row r="1" spans="1:3" ht="15.75" customHeight="1">
      <c r="A1" s="6" t="s">
        <v>887</v>
      </c>
      <c r="B1" s="6" t="s">
        <v>888</v>
      </c>
      <c r="C1" s="6" t="s">
        <v>889</v>
      </c>
    </row>
    <row r="2" spans="1:3" ht="15.75" customHeight="1">
      <c r="A2" s="18" t="s">
        <v>423</v>
      </c>
      <c r="B2" s="18" t="s">
        <v>550</v>
      </c>
      <c r="C2" s="18" t="s">
        <v>622</v>
      </c>
    </row>
    <row r="3" spans="1:3" ht="15.75" customHeight="1">
      <c r="A3" s="18" t="s">
        <v>575</v>
      </c>
      <c r="B3" s="18" t="s">
        <v>448</v>
      </c>
      <c r="C3" s="18" t="s">
        <v>684</v>
      </c>
    </row>
    <row r="4" spans="1:3" ht="15.75" customHeight="1">
      <c r="A4" s="18" t="s">
        <v>624</v>
      </c>
      <c r="B4" s="18" t="s">
        <v>466</v>
      </c>
      <c r="C4" s="18" t="s">
        <v>468</v>
      </c>
    </row>
    <row r="5" spans="1:3" ht="15.75" customHeight="1">
      <c r="A5" s="18" t="s">
        <v>527</v>
      </c>
      <c r="B5" s="18" t="s">
        <v>394</v>
      </c>
      <c r="C5" s="18" t="s">
        <v>576</v>
      </c>
    </row>
    <row r="6" spans="1:3" ht="15.75" customHeight="1">
      <c r="A6" s="19" t="s">
        <v>613</v>
      </c>
      <c r="B6" s="18" t="s">
        <v>549</v>
      </c>
      <c r="C6" s="22" t="s">
        <v>395</v>
      </c>
    </row>
    <row r="7" spans="1:3" ht="15.75" customHeight="1">
      <c r="A7" s="18" t="s">
        <v>465</v>
      </c>
      <c r="B7" s="19" t="s">
        <v>614</v>
      </c>
      <c r="C7" s="18" t="s">
        <v>463</v>
      </c>
    </row>
    <row r="8" spans="1:3" ht="15.75" customHeight="1">
      <c r="A8" s="18" t="s">
        <v>529</v>
      </c>
      <c r="B8" s="18" t="s">
        <v>661</v>
      </c>
      <c r="C8" s="18" t="s">
        <v>467</v>
      </c>
    </row>
    <row r="9" spans="1:3" ht="15.75" customHeight="1">
      <c r="A9" s="18" t="s">
        <v>422</v>
      </c>
      <c r="B9" s="18" t="s">
        <v>530</v>
      </c>
      <c r="C9" s="18" t="s">
        <v>623</v>
      </c>
    </row>
    <row r="10" spans="1:3" ht="15.75" customHeight="1">
      <c r="A10" s="18" t="s">
        <v>685</v>
      </c>
      <c r="B10" s="18" t="s">
        <v>450</v>
      </c>
      <c r="C10" s="22" t="s">
        <v>551</v>
      </c>
    </row>
    <row r="11" spans="1:3" ht="15.75" customHeight="1">
      <c r="A11" s="18" t="s">
        <v>577</v>
      </c>
      <c r="B11" s="18" t="s">
        <v>449</v>
      </c>
      <c r="C11" s="19" t="s">
        <v>553</v>
      </c>
    </row>
    <row r="12" spans="1:3" ht="15.75" customHeight="1">
      <c r="A12" s="18" t="s">
        <v>686</v>
      </c>
      <c r="B12" s="18" t="s">
        <v>393</v>
      </c>
      <c r="C12" s="18" t="s">
        <v>531</v>
      </c>
    </row>
    <row r="13" spans="1:3" ht="15.75" customHeight="1">
      <c r="A13" s="18" t="s">
        <v>660</v>
      </c>
      <c r="B13" s="19" t="s">
        <v>615</v>
      </c>
      <c r="C13" s="18"/>
    </row>
    <row r="14" spans="1:3" ht="15.75" customHeight="1">
      <c r="A14" s="18" t="s">
        <v>528</v>
      </c>
      <c r="B14" s="19" t="s">
        <v>397</v>
      </c>
      <c r="C14" s="18"/>
    </row>
    <row r="15" spans="1:3" ht="15.75" customHeight="1">
      <c r="A15" s="6" t="s">
        <v>464</v>
      </c>
      <c r="B15" s="18" t="s">
        <v>903</v>
      </c>
    </row>
    <row r="16" spans="1:3" ht="15.75" customHeight="1">
      <c r="B16" s="18"/>
    </row>
    <row r="20" spans="3:3" ht="15.75" customHeight="1">
      <c r="C20" s="18"/>
    </row>
    <row r="21" spans="3:3" ht="15.75" customHeight="1">
      <c r="C21" s="18"/>
    </row>
    <row r="22" spans="3:3" ht="15.75" customHeight="1">
      <c r="C22" s="18"/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7"/>
  <sheetViews>
    <sheetView workbookViewId="0"/>
  </sheetViews>
  <sheetFormatPr baseColWidth="10" defaultColWidth="12.6640625" defaultRowHeight="15.75" customHeight="1"/>
  <cols>
    <col min="2" max="2" width="8.33203125" customWidth="1"/>
  </cols>
  <sheetData>
    <row r="1" spans="1:7" ht="15.75" customHeight="1">
      <c r="A1" s="6" t="s">
        <v>894</v>
      </c>
      <c r="B1" s="6" t="s">
        <v>556</v>
      </c>
      <c r="C1" s="6" t="s">
        <v>559</v>
      </c>
      <c r="D1" s="6" t="s">
        <v>562</v>
      </c>
      <c r="E1" s="6" t="s">
        <v>565</v>
      </c>
      <c r="F1" s="6" t="s">
        <v>568</v>
      </c>
      <c r="G1" s="6" t="s">
        <v>571</v>
      </c>
    </row>
    <row r="2" spans="1:7" ht="15.75" customHeight="1">
      <c r="A2" s="9" t="s">
        <v>556</v>
      </c>
      <c r="B2" s="6" t="s">
        <v>687</v>
      </c>
      <c r="C2" s="6" t="s">
        <v>688</v>
      </c>
      <c r="D2" s="6" t="s">
        <v>689</v>
      </c>
      <c r="E2" s="6" t="s">
        <v>690</v>
      </c>
      <c r="F2" s="6" t="s">
        <v>691</v>
      </c>
      <c r="G2" s="6" t="s">
        <v>692</v>
      </c>
    </row>
    <row r="3" spans="1:7" ht="15.75" customHeight="1">
      <c r="A3" s="9" t="s">
        <v>559</v>
      </c>
      <c r="B3" s="6" t="s">
        <v>693</v>
      </c>
      <c r="C3" s="6" t="s">
        <v>694</v>
      </c>
      <c r="D3" s="6" t="s">
        <v>695</v>
      </c>
      <c r="E3" s="6" t="s">
        <v>696</v>
      </c>
      <c r="F3" s="6" t="s">
        <v>697</v>
      </c>
      <c r="G3" s="6" t="s">
        <v>698</v>
      </c>
    </row>
    <row r="4" spans="1:7" ht="15.75" customHeight="1">
      <c r="A4" s="9" t="s">
        <v>562</v>
      </c>
      <c r="D4" s="6" t="s">
        <v>699</v>
      </c>
      <c r="E4" s="6" t="s">
        <v>700</v>
      </c>
      <c r="G4" s="6" t="s">
        <v>701</v>
      </c>
    </row>
    <row r="5" spans="1:7" ht="15.75" customHeight="1">
      <c r="A5" s="9" t="s">
        <v>565</v>
      </c>
      <c r="G5" s="6" t="s">
        <v>702</v>
      </c>
    </row>
    <row r="6" spans="1:7" ht="15.75" customHeight="1">
      <c r="A6" s="9" t="s">
        <v>568</v>
      </c>
    </row>
    <row r="7" spans="1:7" ht="15.75" customHeight="1">
      <c r="A7" s="6" t="s">
        <v>571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N12"/>
  <sheetViews>
    <sheetView workbookViewId="0">
      <selection activeCell="M3" sqref="M3"/>
    </sheetView>
  </sheetViews>
  <sheetFormatPr baseColWidth="10" defaultColWidth="12.6640625" defaultRowHeight="15.75" customHeight="1"/>
  <sheetData>
    <row r="1" spans="1:14" ht="15.75" customHeight="1">
      <c r="A1" s="6" t="s">
        <v>553</v>
      </c>
      <c r="B1" s="6" t="s">
        <v>557</v>
      </c>
      <c r="C1" s="6" t="s">
        <v>560</v>
      </c>
      <c r="D1" s="6" t="s">
        <v>618</v>
      </c>
      <c r="E1" s="6" t="s">
        <v>563</v>
      </c>
      <c r="F1" s="6" t="s">
        <v>619</v>
      </c>
      <c r="G1" s="6" t="s">
        <v>620</v>
      </c>
      <c r="H1" s="6" t="s">
        <v>566</v>
      </c>
      <c r="I1" s="6" t="s">
        <v>569</v>
      </c>
      <c r="J1" s="6" t="s">
        <v>572</v>
      </c>
      <c r="K1" s="6" t="s">
        <v>573</v>
      </c>
      <c r="L1" s="6" t="s">
        <v>574</v>
      </c>
      <c r="M1" s="9" t="s">
        <v>621</v>
      </c>
      <c r="N1" s="6" t="s">
        <v>617</v>
      </c>
    </row>
    <row r="2" spans="1:14" ht="15.75" customHeight="1">
      <c r="A2" s="9" t="s">
        <v>557</v>
      </c>
      <c r="B2" s="6" t="s">
        <v>703</v>
      </c>
      <c r="C2" s="6" t="s">
        <v>704</v>
      </c>
      <c r="D2" s="6" t="s">
        <v>705</v>
      </c>
      <c r="E2" s="6" t="s">
        <v>706</v>
      </c>
      <c r="F2" s="6" t="s">
        <v>707</v>
      </c>
      <c r="G2" s="6" t="s">
        <v>708</v>
      </c>
      <c r="H2" s="6" t="s">
        <v>709</v>
      </c>
      <c r="J2" s="6" t="s">
        <v>710</v>
      </c>
      <c r="K2" s="6" t="s">
        <v>711</v>
      </c>
      <c r="L2" s="6" t="s">
        <v>712</v>
      </c>
      <c r="M2" s="9"/>
      <c r="N2" s="6" t="s">
        <v>920</v>
      </c>
    </row>
    <row r="3" spans="1:14" ht="15.75" customHeight="1">
      <c r="A3" s="9" t="s">
        <v>560</v>
      </c>
      <c r="B3" s="6" t="s">
        <v>713</v>
      </c>
      <c r="D3" s="6" t="s">
        <v>714</v>
      </c>
      <c r="E3" s="6" t="s">
        <v>715</v>
      </c>
      <c r="F3" s="6" t="s">
        <v>716</v>
      </c>
      <c r="G3" s="6" t="s">
        <v>717</v>
      </c>
      <c r="H3" s="6" t="s">
        <v>718</v>
      </c>
      <c r="J3" s="6" t="s">
        <v>719</v>
      </c>
      <c r="K3" s="6" t="s">
        <v>720</v>
      </c>
      <c r="L3" s="6" t="s">
        <v>721</v>
      </c>
      <c r="M3" s="9"/>
      <c r="N3" s="6" t="s">
        <v>921</v>
      </c>
    </row>
    <row r="4" spans="1:14" ht="15.75" customHeight="1">
      <c r="A4" s="9" t="s">
        <v>618</v>
      </c>
      <c r="D4" s="6" t="s">
        <v>919</v>
      </c>
      <c r="G4" s="6" t="s">
        <v>722</v>
      </c>
      <c r="K4" s="6" t="s">
        <v>723</v>
      </c>
      <c r="M4" s="9"/>
    </row>
    <row r="5" spans="1:14" ht="15.75" customHeight="1">
      <c r="A5" s="9" t="s">
        <v>563</v>
      </c>
      <c r="M5" s="9"/>
    </row>
    <row r="6" spans="1:14" ht="15.75" customHeight="1">
      <c r="A6" s="9" t="s">
        <v>619</v>
      </c>
      <c r="M6" s="9"/>
    </row>
    <row r="7" spans="1:14" ht="15.75" customHeight="1">
      <c r="A7" s="6" t="s">
        <v>620</v>
      </c>
      <c r="M7" s="9"/>
    </row>
    <row r="8" spans="1:14" ht="15.75" customHeight="1">
      <c r="A8" s="6" t="s">
        <v>566</v>
      </c>
      <c r="M8" s="9"/>
    </row>
    <row r="9" spans="1:14" ht="15.75" customHeight="1">
      <c r="A9" s="6" t="s">
        <v>569</v>
      </c>
    </row>
    <row r="10" spans="1:14" ht="15.75" customHeight="1">
      <c r="A10" s="6" t="s">
        <v>572</v>
      </c>
    </row>
    <row r="11" spans="1:14" ht="15.75" customHeight="1">
      <c r="A11" s="6" t="s">
        <v>573</v>
      </c>
    </row>
    <row r="12" spans="1:14" ht="15.75" customHeight="1">
      <c r="A12" s="6" t="s">
        <v>574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5D61-3B43-EF4B-8521-2DBBFB94B5ED}">
  <dimension ref="A1:G9"/>
  <sheetViews>
    <sheetView workbookViewId="0">
      <selection activeCell="F4" sqref="F4"/>
    </sheetView>
  </sheetViews>
  <sheetFormatPr baseColWidth="10" defaultRowHeight="13"/>
  <sheetData>
    <row r="1" spans="1:7" ht="28">
      <c r="A1" s="18" t="s">
        <v>551</v>
      </c>
      <c r="B1" s="27" t="s">
        <v>555</v>
      </c>
      <c r="C1" s="27" t="s">
        <v>558</v>
      </c>
      <c r="D1" s="27" t="s">
        <v>561</v>
      </c>
      <c r="E1" s="27" t="s">
        <v>564</v>
      </c>
      <c r="F1" s="27" t="s">
        <v>567</v>
      </c>
      <c r="G1" s="27" t="s">
        <v>570</v>
      </c>
    </row>
    <row r="2" spans="1:7" ht="14">
      <c r="A2" s="28" t="s">
        <v>555</v>
      </c>
      <c r="B2" s="27" t="s">
        <v>898</v>
      </c>
      <c r="C2" s="27" t="s">
        <v>895</v>
      </c>
      <c r="D2" s="27"/>
      <c r="E2" s="27" t="s">
        <v>899</v>
      </c>
      <c r="F2" s="27" t="s">
        <v>901</v>
      </c>
    </row>
    <row r="3" spans="1:7" ht="42">
      <c r="A3" s="28" t="s">
        <v>558</v>
      </c>
      <c r="C3" s="27" t="s">
        <v>896</v>
      </c>
      <c r="E3" s="27" t="s">
        <v>900</v>
      </c>
      <c r="F3" s="27" t="s">
        <v>902</v>
      </c>
    </row>
    <row r="4" spans="1:7" ht="14">
      <c r="A4" s="28" t="s">
        <v>561</v>
      </c>
      <c r="C4" s="27" t="s">
        <v>897</v>
      </c>
    </row>
    <row r="5" spans="1:7" ht="14">
      <c r="A5" s="28" t="s">
        <v>564</v>
      </c>
    </row>
    <row r="6" spans="1:7" ht="28">
      <c r="A6" s="28" t="s">
        <v>567</v>
      </c>
    </row>
    <row r="7" spans="1:7">
      <c r="A7" s="27" t="s">
        <v>570</v>
      </c>
    </row>
    <row r="8" spans="1:7">
      <c r="A8" s="27"/>
    </row>
    <row r="9" spans="1:7">
      <c r="A9" s="2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13"/>
  <sheetViews>
    <sheetView workbookViewId="0"/>
  </sheetViews>
  <sheetFormatPr baseColWidth="10" defaultColWidth="12.6640625" defaultRowHeight="15.75" customHeight="1"/>
  <sheetData>
    <row r="1" spans="1:11" ht="15.75" customHeight="1">
      <c r="A1" s="6" t="s">
        <v>467</v>
      </c>
      <c r="B1" s="6" t="s">
        <v>473</v>
      </c>
      <c r="C1" s="6" t="s">
        <v>484</v>
      </c>
      <c r="D1" s="6" t="s">
        <v>490</v>
      </c>
      <c r="E1" s="6" t="s">
        <v>496</v>
      </c>
      <c r="F1" s="6" t="s">
        <v>502</v>
      </c>
      <c r="G1" s="6" t="s">
        <v>507</v>
      </c>
      <c r="H1" s="6" t="s">
        <v>512</v>
      </c>
      <c r="I1" s="6" t="s">
        <v>516</v>
      </c>
      <c r="J1" s="6" t="s">
        <v>520</v>
      </c>
      <c r="K1" s="6" t="s">
        <v>724</v>
      </c>
    </row>
    <row r="2" spans="1:11" ht="15.75" customHeight="1">
      <c r="A2" s="9" t="s">
        <v>473</v>
      </c>
      <c r="B2" s="6" t="s">
        <v>725</v>
      </c>
      <c r="D2" s="6" t="s">
        <v>726</v>
      </c>
    </row>
    <row r="3" spans="1:11" ht="15.75" customHeight="1">
      <c r="A3" s="9" t="s">
        <v>479</v>
      </c>
    </row>
    <row r="4" spans="1:11" ht="15.75" customHeight="1">
      <c r="A4" s="9" t="s">
        <v>484</v>
      </c>
    </row>
    <row r="5" spans="1:11" ht="15.75" customHeight="1">
      <c r="A5" s="9" t="s">
        <v>490</v>
      </c>
    </row>
    <row r="6" spans="1:11" ht="15.75" customHeight="1">
      <c r="A6" s="9" t="s">
        <v>496</v>
      </c>
    </row>
    <row r="7" spans="1:11" ht="15.75" customHeight="1">
      <c r="A7" s="9" t="s">
        <v>502</v>
      </c>
    </row>
    <row r="8" spans="1:11" ht="15.75" customHeight="1">
      <c r="A8" s="9" t="s">
        <v>507</v>
      </c>
    </row>
    <row r="9" spans="1:11" ht="15.75" customHeight="1">
      <c r="A9" s="9" t="s">
        <v>512</v>
      </c>
    </row>
    <row r="10" spans="1:11" ht="15.75" customHeight="1">
      <c r="A10" s="9" t="s">
        <v>516</v>
      </c>
    </row>
    <row r="11" spans="1:11" ht="15.75" customHeight="1">
      <c r="A11" s="9" t="s">
        <v>520</v>
      </c>
    </row>
    <row r="12" spans="1:11" ht="15.75" customHeight="1">
      <c r="A12" s="9" t="s">
        <v>724</v>
      </c>
    </row>
    <row r="13" spans="1:11" ht="15.75" customHeight="1">
      <c r="A13" s="6" t="s">
        <v>726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15"/>
  <sheetViews>
    <sheetView workbookViewId="0">
      <selection activeCell="M29" sqref="M29"/>
    </sheetView>
  </sheetViews>
  <sheetFormatPr baseColWidth="10" defaultColWidth="12.6640625" defaultRowHeight="15.75" customHeight="1"/>
  <sheetData>
    <row r="1" spans="1:11" ht="15.75" customHeight="1">
      <c r="A1" s="6" t="s">
        <v>395</v>
      </c>
      <c r="B1" s="6" t="s">
        <v>399</v>
      </c>
      <c r="C1" s="6" t="s">
        <v>401</v>
      </c>
      <c r="D1" s="6" t="s">
        <v>404</v>
      </c>
      <c r="E1" s="6" t="s">
        <v>406</v>
      </c>
      <c r="F1" s="6" t="s">
        <v>408</v>
      </c>
      <c r="G1" s="6" t="s">
        <v>415</v>
      </c>
      <c r="H1" s="6" t="s">
        <v>416</v>
      </c>
      <c r="I1" s="6" t="s">
        <v>417</v>
      </c>
      <c r="J1" s="6" t="s">
        <v>419</v>
      </c>
      <c r="K1" s="6" t="s">
        <v>420</v>
      </c>
    </row>
    <row r="2" spans="1:11" ht="15.75" customHeight="1">
      <c r="A2" s="6" t="s">
        <v>399</v>
      </c>
      <c r="B2" s="6" t="s">
        <v>727</v>
      </c>
      <c r="C2" s="6" t="s">
        <v>410</v>
      </c>
      <c r="H2" s="6" t="s">
        <v>728</v>
      </c>
    </row>
    <row r="3" spans="1:11" ht="15.75" customHeight="1">
      <c r="A3" s="6" t="s">
        <v>401</v>
      </c>
      <c r="B3" s="6" t="s">
        <v>729</v>
      </c>
      <c r="C3" s="6" t="s">
        <v>413</v>
      </c>
    </row>
    <row r="4" spans="1:11" ht="15.75" customHeight="1">
      <c r="A4" s="6" t="s">
        <v>404</v>
      </c>
      <c r="B4" s="6" t="s">
        <v>414</v>
      </c>
      <c r="C4" s="6" t="s">
        <v>418</v>
      </c>
    </row>
    <row r="5" spans="1:11" ht="15.75" customHeight="1">
      <c r="A5" s="6" t="s">
        <v>406</v>
      </c>
      <c r="B5" s="6"/>
    </row>
    <row r="6" spans="1:11" ht="15.75" customHeight="1">
      <c r="A6" s="6" t="s">
        <v>408</v>
      </c>
    </row>
    <row r="7" spans="1:11" ht="15.75" customHeight="1">
      <c r="A7" s="6" t="s">
        <v>410</v>
      </c>
    </row>
    <row r="8" spans="1:11" ht="15.75" customHeight="1">
      <c r="A8" s="6" t="s">
        <v>413</v>
      </c>
    </row>
    <row r="9" spans="1:11" ht="15.75" customHeight="1">
      <c r="A9" s="6" t="s">
        <v>414</v>
      </c>
    </row>
    <row r="10" spans="1:11" ht="15.75" customHeight="1">
      <c r="A10" s="6" t="s">
        <v>415</v>
      </c>
    </row>
    <row r="11" spans="1:11" ht="15.75" customHeight="1">
      <c r="A11" s="9" t="s">
        <v>416</v>
      </c>
    </row>
    <row r="12" spans="1:11" ht="15.75" customHeight="1">
      <c r="A12" s="9" t="s">
        <v>417</v>
      </c>
    </row>
    <row r="13" spans="1:11" ht="15.75" customHeight="1">
      <c r="A13" s="6" t="s">
        <v>418</v>
      </c>
    </row>
    <row r="14" spans="1:11" ht="15.75" customHeight="1">
      <c r="A14" s="6" t="s">
        <v>419</v>
      </c>
    </row>
    <row r="15" spans="1:11" ht="15.75" customHeight="1">
      <c r="A15" s="6" t="s">
        <v>420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G7"/>
  <sheetViews>
    <sheetView workbookViewId="0"/>
  </sheetViews>
  <sheetFormatPr baseColWidth="10" defaultColWidth="12.6640625" defaultRowHeight="15.75" customHeight="1"/>
  <sheetData>
    <row r="1" spans="1:7" ht="15.75" customHeight="1">
      <c r="A1" s="6" t="s">
        <v>463</v>
      </c>
      <c r="B1" s="6" t="s">
        <v>470</v>
      </c>
      <c r="C1" s="6" t="s">
        <v>476</v>
      </c>
      <c r="D1" s="6" t="s">
        <v>481</v>
      </c>
      <c r="E1" s="6" t="s">
        <v>487</v>
      </c>
      <c r="F1" s="6" t="s">
        <v>493</v>
      </c>
      <c r="G1" s="6" t="s">
        <v>499</v>
      </c>
    </row>
    <row r="2" spans="1:7" ht="15.75" customHeight="1">
      <c r="A2" s="6" t="s">
        <v>470</v>
      </c>
      <c r="B2" s="6" t="s">
        <v>730</v>
      </c>
      <c r="C2" s="6" t="s">
        <v>731</v>
      </c>
    </row>
    <row r="3" spans="1:7" ht="15.75" customHeight="1">
      <c r="A3" s="6" t="s">
        <v>476</v>
      </c>
      <c r="B3" s="6" t="s">
        <v>732</v>
      </c>
    </row>
    <row r="4" spans="1:7" ht="15.75" customHeight="1">
      <c r="A4" s="6" t="s">
        <v>481</v>
      </c>
    </row>
    <row r="5" spans="1:7" ht="15.75" customHeight="1">
      <c r="A5" s="6" t="s">
        <v>487</v>
      </c>
    </row>
    <row r="6" spans="1:7" ht="15.75" customHeight="1">
      <c r="A6" s="6" t="s">
        <v>493</v>
      </c>
    </row>
    <row r="7" spans="1:7" ht="15.75" customHeight="1">
      <c r="A7" s="6" t="s">
        <v>499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Q16"/>
  <sheetViews>
    <sheetView workbookViewId="0"/>
  </sheetViews>
  <sheetFormatPr baseColWidth="10" defaultColWidth="12.6640625" defaultRowHeight="15.75" customHeight="1"/>
  <sheetData>
    <row r="1" spans="1:17" ht="15.75" customHeight="1">
      <c r="A1" s="19" t="s">
        <v>576</v>
      </c>
      <c r="B1" s="19" t="s">
        <v>580</v>
      </c>
      <c r="C1" s="19" t="s">
        <v>583</v>
      </c>
      <c r="D1" s="19" t="s">
        <v>586</v>
      </c>
      <c r="E1" s="19" t="s">
        <v>589</v>
      </c>
      <c r="F1" s="19" t="s">
        <v>592</v>
      </c>
      <c r="G1" s="19" t="s">
        <v>594</v>
      </c>
      <c r="H1" s="19" t="s">
        <v>596</v>
      </c>
      <c r="I1" s="19" t="s">
        <v>598</v>
      </c>
      <c r="J1" s="19" t="s">
        <v>599</v>
      </c>
      <c r="K1" s="19" t="s">
        <v>600</v>
      </c>
      <c r="L1" s="19" t="s">
        <v>601</v>
      </c>
      <c r="M1" s="19" t="s">
        <v>602</v>
      </c>
      <c r="N1" s="19" t="s">
        <v>603</v>
      </c>
      <c r="O1" s="19" t="s">
        <v>604</v>
      </c>
      <c r="P1" s="19" t="s">
        <v>605</v>
      </c>
      <c r="Q1" s="19"/>
    </row>
    <row r="2" spans="1:17" ht="15.75" customHeight="1">
      <c r="A2" s="9" t="s">
        <v>580</v>
      </c>
      <c r="B2" s="6" t="s">
        <v>733</v>
      </c>
      <c r="C2" s="6" t="s">
        <v>734</v>
      </c>
      <c r="D2" s="6" t="s">
        <v>735</v>
      </c>
      <c r="E2" s="6" t="s">
        <v>736</v>
      </c>
      <c r="F2" s="6" t="s">
        <v>737</v>
      </c>
      <c r="G2" s="6" t="s">
        <v>738</v>
      </c>
      <c r="H2" s="6" t="s">
        <v>739</v>
      </c>
      <c r="I2" s="6" t="s">
        <v>740</v>
      </c>
      <c r="J2" s="6" t="s">
        <v>741</v>
      </c>
      <c r="K2" s="6" t="s">
        <v>742</v>
      </c>
      <c r="L2" s="6" t="s">
        <v>743</v>
      </c>
      <c r="M2" s="6" t="s">
        <v>744</v>
      </c>
      <c r="N2" s="6" t="s">
        <v>745</v>
      </c>
      <c r="O2" s="6" t="s">
        <v>746</v>
      </c>
      <c r="P2" s="6" t="s">
        <v>701</v>
      </c>
    </row>
    <row r="3" spans="1:17" ht="15.75" customHeight="1">
      <c r="A3" s="9" t="s">
        <v>583</v>
      </c>
      <c r="B3" s="6" t="s">
        <v>747</v>
      </c>
      <c r="C3" s="6" t="s">
        <v>748</v>
      </c>
      <c r="D3" s="6" t="s">
        <v>749</v>
      </c>
      <c r="E3" s="6" t="s">
        <v>750</v>
      </c>
      <c r="G3" s="6" t="s">
        <v>751</v>
      </c>
      <c r="H3" s="6" t="s">
        <v>752</v>
      </c>
      <c r="I3" s="6" t="s">
        <v>753</v>
      </c>
      <c r="J3" s="6" t="s">
        <v>754</v>
      </c>
      <c r="K3" s="6" t="s">
        <v>755</v>
      </c>
      <c r="L3" s="6" t="s">
        <v>756</v>
      </c>
      <c r="N3" s="6" t="s">
        <v>757</v>
      </c>
      <c r="O3" s="6" t="s">
        <v>758</v>
      </c>
      <c r="P3" s="6" t="s">
        <v>571</v>
      </c>
    </row>
    <row r="4" spans="1:17" ht="15.75" customHeight="1">
      <c r="A4" s="9" t="s">
        <v>586</v>
      </c>
      <c r="B4" s="6" t="s">
        <v>759</v>
      </c>
      <c r="D4" s="6" t="s">
        <v>760</v>
      </c>
      <c r="E4" s="6" t="s">
        <v>761</v>
      </c>
      <c r="I4" s="6" t="s">
        <v>762</v>
      </c>
      <c r="J4" s="6" t="s">
        <v>763</v>
      </c>
      <c r="K4" s="6" t="s">
        <v>764</v>
      </c>
      <c r="P4" s="6" t="s">
        <v>765</v>
      </c>
    </row>
    <row r="5" spans="1:17" ht="15.75" customHeight="1">
      <c r="A5" s="9" t="s">
        <v>589</v>
      </c>
      <c r="B5" s="6" t="s">
        <v>766</v>
      </c>
      <c r="P5" s="6" t="s">
        <v>698</v>
      </c>
    </row>
    <row r="6" spans="1:17" ht="15.75" customHeight="1">
      <c r="A6" s="9" t="s">
        <v>592</v>
      </c>
      <c r="B6" s="6" t="s">
        <v>767</v>
      </c>
      <c r="P6" s="6" t="s">
        <v>702</v>
      </c>
    </row>
    <row r="7" spans="1:17" ht="15.75" customHeight="1">
      <c r="A7" s="9" t="s">
        <v>594</v>
      </c>
    </row>
    <row r="8" spans="1:17" ht="15.75" customHeight="1">
      <c r="A8" s="9" t="s">
        <v>596</v>
      </c>
    </row>
    <row r="9" spans="1:17" ht="15.75" customHeight="1">
      <c r="A9" s="6" t="s">
        <v>598</v>
      </c>
    </row>
    <row r="10" spans="1:17" ht="15.75" customHeight="1">
      <c r="A10" s="6" t="s">
        <v>599</v>
      </c>
    </row>
    <row r="11" spans="1:17" ht="15.75" customHeight="1">
      <c r="A11" s="6" t="s">
        <v>600</v>
      </c>
    </row>
    <row r="12" spans="1:17" ht="15.75" customHeight="1">
      <c r="A12" s="6" t="s">
        <v>601</v>
      </c>
    </row>
    <row r="13" spans="1:17" ht="15.75" customHeight="1">
      <c r="A13" s="6" t="s">
        <v>602</v>
      </c>
    </row>
    <row r="14" spans="1:17" ht="15.75" customHeight="1">
      <c r="A14" s="6" t="s">
        <v>603</v>
      </c>
    </row>
    <row r="15" spans="1:17" ht="15.75" customHeight="1">
      <c r="A15" s="6" t="s">
        <v>604</v>
      </c>
    </row>
    <row r="16" spans="1:17" ht="15.75" customHeight="1">
      <c r="A16" s="6" t="s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1000"/>
  <sheetViews>
    <sheetView topLeftCell="AB1" workbookViewId="0">
      <selection activeCell="AR1" sqref="AR1"/>
    </sheetView>
  </sheetViews>
  <sheetFormatPr baseColWidth="10" defaultColWidth="12.6640625" defaultRowHeight="15.75" customHeight="1"/>
  <cols>
    <col min="1" max="1" width="19.6640625" customWidth="1"/>
    <col min="11" max="11" width="19.6640625" customWidth="1"/>
    <col min="15" max="15" width="15" customWidth="1"/>
    <col min="16" max="16" width="28.1640625" customWidth="1"/>
    <col min="17" max="17" width="11.1640625" customWidth="1"/>
    <col min="18" max="18" width="23.6640625" customWidth="1"/>
    <col min="19" max="19" width="13.6640625" customWidth="1"/>
    <col min="20" max="20" width="12.83203125" customWidth="1"/>
    <col min="21" max="21" width="18.1640625" customWidth="1"/>
    <col min="22" max="22" width="17.83203125" customWidth="1"/>
    <col min="23" max="23" width="8.5" customWidth="1"/>
    <col min="24" max="24" width="12.6640625" customWidth="1"/>
    <col min="25" max="25" width="18" customWidth="1"/>
    <col min="26" max="26" width="11.1640625" customWidth="1"/>
    <col min="27" max="27" width="13.1640625" customWidth="1"/>
    <col min="28" max="28" width="22.6640625" customWidth="1"/>
    <col min="29" max="29" width="24.5" customWidth="1"/>
    <col min="30" max="30" width="13.33203125" customWidth="1"/>
    <col min="31" max="31" width="23.1640625" customWidth="1"/>
    <col min="32" max="33" width="27.1640625" customWidth="1"/>
    <col min="34" max="34" width="8.33203125" customWidth="1"/>
  </cols>
  <sheetData>
    <row r="1" spans="1:43" ht="15.75" customHeight="1">
      <c r="A1" s="5" t="s">
        <v>131</v>
      </c>
      <c r="B1" s="7" t="s">
        <v>132</v>
      </c>
      <c r="C1" s="7" t="s">
        <v>133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M1" s="5" t="s">
        <v>143</v>
      </c>
      <c r="N1" s="7" t="s">
        <v>135</v>
      </c>
      <c r="O1" s="7" t="s">
        <v>144</v>
      </c>
      <c r="P1" s="5" t="s">
        <v>145</v>
      </c>
      <c r="Q1" s="5" t="s">
        <v>146</v>
      </c>
      <c r="R1" s="5" t="s">
        <v>147</v>
      </c>
      <c r="S1" s="5" t="s">
        <v>148</v>
      </c>
      <c r="T1" s="5" t="s">
        <v>149</v>
      </c>
      <c r="U1" s="5" t="s">
        <v>150</v>
      </c>
      <c r="V1" s="5" t="s">
        <v>151</v>
      </c>
      <c r="W1" s="5" t="s">
        <v>152</v>
      </c>
      <c r="X1" s="5" t="s">
        <v>153</v>
      </c>
      <c r="Y1" s="5" t="s">
        <v>154</v>
      </c>
      <c r="Z1" s="5" t="s">
        <v>155</v>
      </c>
      <c r="AA1" s="5" t="s">
        <v>156</v>
      </c>
      <c r="AB1" s="5" t="s">
        <v>157</v>
      </c>
      <c r="AC1" s="5" t="s">
        <v>158</v>
      </c>
      <c r="AD1" s="5" t="s">
        <v>159</v>
      </c>
      <c r="AE1" s="5" t="s">
        <v>160</v>
      </c>
      <c r="AF1" s="5" t="s">
        <v>161</v>
      </c>
      <c r="AG1" s="5" t="s">
        <v>162</v>
      </c>
      <c r="AH1" s="5" t="s">
        <v>163</v>
      </c>
      <c r="AI1" s="5" t="s">
        <v>164</v>
      </c>
      <c r="AJ1" s="8" t="s">
        <v>165</v>
      </c>
      <c r="AK1" s="5" t="s">
        <v>166</v>
      </c>
      <c r="AL1" s="5" t="s">
        <v>167</v>
      </c>
      <c r="AM1" s="5" t="s">
        <v>168</v>
      </c>
      <c r="AN1" s="5" t="s">
        <v>890</v>
      </c>
      <c r="AO1" s="5" t="s">
        <v>891</v>
      </c>
      <c r="AP1" s="5" t="s">
        <v>892</v>
      </c>
      <c r="AQ1" s="5" t="s">
        <v>893</v>
      </c>
    </row>
    <row r="2" spans="1:43" ht="15.75" customHeight="1">
      <c r="A2" s="6" t="s">
        <v>132</v>
      </c>
      <c r="B2" s="6" t="s">
        <v>142</v>
      </c>
      <c r="C2" s="6" t="s">
        <v>169</v>
      </c>
      <c r="D2" s="6" t="s">
        <v>141</v>
      </c>
      <c r="E2" s="6" t="s">
        <v>136</v>
      </c>
      <c r="F2" s="6" t="s">
        <v>170</v>
      </c>
      <c r="G2" s="6" t="s">
        <v>138</v>
      </c>
      <c r="H2" s="6" t="s">
        <v>171</v>
      </c>
      <c r="I2" s="6" t="s">
        <v>172</v>
      </c>
      <c r="J2" s="6" t="s">
        <v>173</v>
      </c>
      <c r="K2" s="6" t="s">
        <v>174</v>
      </c>
      <c r="L2" s="6" t="s">
        <v>175</v>
      </c>
      <c r="M2" s="6" t="s">
        <v>176</v>
      </c>
      <c r="N2" s="6" t="s">
        <v>177</v>
      </c>
      <c r="O2" s="6" t="s">
        <v>178</v>
      </c>
      <c r="P2" s="6" t="s">
        <v>179</v>
      </c>
      <c r="Q2" s="6" t="s">
        <v>180</v>
      </c>
      <c r="R2" s="6" t="s">
        <v>181</v>
      </c>
      <c r="S2" s="6" t="s">
        <v>182</v>
      </c>
      <c r="T2" s="6" t="s">
        <v>183</v>
      </c>
      <c r="U2" s="6" t="s">
        <v>184</v>
      </c>
      <c r="V2" s="6" t="s">
        <v>185</v>
      </c>
      <c r="W2" s="6" t="s">
        <v>186</v>
      </c>
      <c r="X2" s="6" t="s">
        <v>187</v>
      </c>
      <c r="Y2" s="6" t="s">
        <v>188</v>
      </c>
      <c r="Z2" s="6">
        <v>70</v>
      </c>
      <c r="AA2" s="6" t="s">
        <v>158</v>
      </c>
      <c r="AB2" s="6" t="s">
        <v>160</v>
      </c>
      <c r="AC2" s="2" t="s">
        <v>189</v>
      </c>
      <c r="AD2" s="6" t="s">
        <v>190</v>
      </c>
      <c r="AE2" s="6" t="s">
        <v>191</v>
      </c>
      <c r="AF2" s="6" t="s">
        <v>192</v>
      </c>
      <c r="AG2" s="6" t="s">
        <v>193</v>
      </c>
      <c r="AH2" s="6" t="s">
        <v>194</v>
      </c>
      <c r="AI2" s="6" t="s">
        <v>195</v>
      </c>
      <c r="AJ2" s="6">
        <v>1</v>
      </c>
      <c r="AK2" s="9" t="s">
        <v>196</v>
      </c>
      <c r="AL2" s="6" t="s">
        <v>197</v>
      </c>
      <c r="AM2" s="10" t="s">
        <v>198</v>
      </c>
      <c r="AN2" s="27">
        <v>1</v>
      </c>
      <c r="AO2" s="27">
        <v>1</v>
      </c>
      <c r="AP2" s="27">
        <v>1</v>
      </c>
      <c r="AQ2" s="27">
        <v>1</v>
      </c>
    </row>
    <row r="3" spans="1:43" ht="15.75" customHeight="1">
      <c r="A3" s="6" t="s">
        <v>133</v>
      </c>
      <c r="B3" s="6" t="s">
        <v>143</v>
      </c>
      <c r="C3" s="6" t="s">
        <v>199</v>
      </c>
      <c r="D3" s="6" t="s">
        <v>143</v>
      </c>
      <c r="E3" s="6" t="s">
        <v>200</v>
      </c>
      <c r="F3" s="6" t="s">
        <v>201</v>
      </c>
      <c r="G3" s="6" t="s">
        <v>202</v>
      </c>
      <c r="H3" s="6"/>
      <c r="I3" s="6" t="s">
        <v>203</v>
      </c>
      <c r="J3" s="6" t="s">
        <v>204</v>
      </c>
      <c r="K3" s="6" t="s">
        <v>205</v>
      </c>
      <c r="L3" s="6" t="s">
        <v>206</v>
      </c>
      <c r="M3" s="6" t="s">
        <v>207</v>
      </c>
      <c r="N3" s="6" t="s">
        <v>201</v>
      </c>
      <c r="O3" s="6" t="s">
        <v>208</v>
      </c>
      <c r="P3" s="6" t="s">
        <v>209</v>
      </c>
      <c r="Q3" s="6" t="s">
        <v>210</v>
      </c>
      <c r="R3" s="6" t="s">
        <v>211</v>
      </c>
      <c r="S3" s="6" t="s">
        <v>212</v>
      </c>
      <c r="T3" s="6" t="s">
        <v>213</v>
      </c>
      <c r="U3" s="6" t="s">
        <v>214</v>
      </c>
      <c r="V3" s="6" t="s">
        <v>215</v>
      </c>
      <c r="W3" s="6" t="s">
        <v>216</v>
      </c>
      <c r="X3" s="6" t="s">
        <v>217</v>
      </c>
      <c r="Y3" s="6" t="s">
        <v>218</v>
      </c>
      <c r="Z3" s="6">
        <v>80</v>
      </c>
      <c r="AA3" s="6" t="s">
        <v>159</v>
      </c>
      <c r="AB3" s="6" t="s">
        <v>161</v>
      </c>
      <c r="AC3" s="2" t="s">
        <v>219</v>
      </c>
      <c r="AD3" s="6"/>
      <c r="AE3" s="6" t="s">
        <v>220</v>
      </c>
      <c r="AF3" s="6" t="s">
        <v>221</v>
      </c>
      <c r="AG3" s="6"/>
      <c r="AH3" s="6" t="s">
        <v>222</v>
      </c>
      <c r="AI3" s="6" t="s">
        <v>223</v>
      </c>
      <c r="AJ3" s="6">
        <v>2</v>
      </c>
      <c r="AK3" s="9" t="s">
        <v>224</v>
      </c>
      <c r="AL3" s="6" t="s">
        <v>225</v>
      </c>
      <c r="AM3" s="6" t="s">
        <v>226</v>
      </c>
      <c r="AN3" s="27">
        <v>2</v>
      </c>
      <c r="AO3" s="27">
        <v>2</v>
      </c>
      <c r="AP3" s="27">
        <v>2</v>
      </c>
      <c r="AQ3" s="27">
        <v>2</v>
      </c>
    </row>
    <row r="4" spans="1:43" ht="15.75" customHeight="1">
      <c r="A4" s="6" t="s">
        <v>134</v>
      </c>
      <c r="B4" s="6"/>
      <c r="C4" s="6" t="s">
        <v>143</v>
      </c>
      <c r="F4" s="6" t="s">
        <v>227</v>
      </c>
      <c r="I4" s="6" t="s">
        <v>228</v>
      </c>
      <c r="J4" s="6" t="s">
        <v>229</v>
      </c>
      <c r="K4" s="6" t="s">
        <v>230</v>
      </c>
      <c r="L4" s="6" t="s">
        <v>231</v>
      </c>
      <c r="M4" s="6" t="s">
        <v>232</v>
      </c>
      <c r="N4" s="6" t="s">
        <v>170</v>
      </c>
      <c r="O4" s="6" t="s">
        <v>233</v>
      </c>
      <c r="P4" s="6" t="s">
        <v>234</v>
      </c>
      <c r="Q4" s="6" t="s">
        <v>235</v>
      </c>
      <c r="R4" s="6" t="s">
        <v>236</v>
      </c>
      <c r="S4" s="6" t="s">
        <v>237</v>
      </c>
      <c r="T4" s="6" t="s">
        <v>238</v>
      </c>
      <c r="U4" s="6" t="s">
        <v>239</v>
      </c>
      <c r="V4" s="6" t="s">
        <v>240</v>
      </c>
      <c r="W4" s="6" t="s">
        <v>241</v>
      </c>
      <c r="X4" s="6" t="s">
        <v>242</v>
      </c>
      <c r="Y4" s="6" t="s">
        <v>243</v>
      </c>
      <c r="Z4" s="6">
        <v>90</v>
      </c>
      <c r="AA4" s="6"/>
      <c r="AB4" s="6" t="s">
        <v>244</v>
      </c>
      <c r="AC4" s="2" t="s">
        <v>245</v>
      </c>
      <c r="AD4" s="6"/>
      <c r="AE4" s="6" t="s">
        <v>246</v>
      </c>
      <c r="AF4" s="6" t="s">
        <v>247</v>
      </c>
      <c r="AG4" s="6"/>
      <c r="AH4" s="6" t="s">
        <v>248</v>
      </c>
      <c r="AI4" s="6" t="s">
        <v>249</v>
      </c>
      <c r="AJ4" s="6">
        <v>3</v>
      </c>
      <c r="AK4" s="9" t="s">
        <v>250</v>
      </c>
      <c r="AL4" s="6" t="s">
        <v>251</v>
      </c>
      <c r="AM4" s="6" t="s">
        <v>252</v>
      </c>
      <c r="AN4" s="27">
        <v>3</v>
      </c>
      <c r="AO4" s="27">
        <v>3</v>
      </c>
      <c r="AP4" s="27">
        <v>3</v>
      </c>
      <c r="AQ4" s="27">
        <v>3</v>
      </c>
    </row>
    <row r="5" spans="1:43" ht="15.75" customHeight="1">
      <c r="A5" s="6" t="s">
        <v>135</v>
      </c>
      <c r="B5" s="6"/>
      <c r="C5" s="6" t="s">
        <v>253</v>
      </c>
      <c r="F5" s="6" t="s">
        <v>254</v>
      </c>
      <c r="J5" s="6" t="s">
        <v>255</v>
      </c>
      <c r="K5" s="6" t="s">
        <v>256</v>
      </c>
      <c r="L5" s="6" t="s">
        <v>257</v>
      </c>
      <c r="M5" s="6"/>
      <c r="N5" s="6"/>
      <c r="O5" s="6" t="s">
        <v>258</v>
      </c>
      <c r="P5" s="6" t="s">
        <v>259</v>
      </c>
      <c r="Q5" s="6" t="s">
        <v>260</v>
      </c>
      <c r="R5" s="6" t="s">
        <v>261</v>
      </c>
      <c r="S5" s="6" t="s">
        <v>262</v>
      </c>
      <c r="T5" s="6" t="s">
        <v>263</v>
      </c>
      <c r="U5" s="6" t="s">
        <v>264</v>
      </c>
      <c r="V5" s="6" t="s">
        <v>265</v>
      </c>
      <c r="W5" s="6" t="s">
        <v>266</v>
      </c>
      <c r="X5" s="6" t="s">
        <v>267</v>
      </c>
      <c r="Y5" s="6"/>
      <c r="Z5" s="6"/>
      <c r="AA5" s="6"/>
      <c r="AB5" s="6"/>
      <c r="AC5" s="6" t="s">
        <v>268</v>
      </c>
      <c r="AD5" s="6"/>
      <c r="AE5" s="6"/>
      <c r="AF5" s="6" t="s">
        <v>269</v>
      </c>
      <c r="AG5" s="6"/>
      <c r="AH5" s="6" t="s">
        <v>270</v>
      </c>
      <c r="AI5" s="6" t="s">
        <v>271</v>
      </c>
      <c r="AJ5" s="6">
        <v>4</v>
      </c>
      <c r="AK5" s="9" t="s">
        <v>272</v>
      </c>
      <c r="AL5" s="6" t="s">
        <v>273</v>
      </c>
      <c r="AM5" s="6" t="s">
        <v>274</v>
      </c>
      <c r="AN5" s="27">
        <v>4</v>
      </c>
      <c r="AO5" s="27">
        <v>4</v>
      </c>
      <c r="AP5" s="27">
        <v>4</v>
      </c>
      <c r="AQ5" s="27">
        <v>4</v>
      </c>
    </row>
    <row r="6" spans="1:43" ht="15.75" customHeight="1">
      <c r="A6" s="6" t="s">
        <v>137</v>
      </c>
      <c r="B6" s="6"/>
      <c r="C6" s="6"/>
      <c r="J6" s="6" t="s">
        <v>275</v>
      </c>
      <c r="K6" s="6" t="s">
        <v>276</v>
      </c>
      <c r="L6" s="6" t="s">
        <v>277</v>
      </c>
      <c r="M6" s="6"/>
      <c r="N6" s="6"/>
      <c r="O6" s="6" t="s">
        <v>278</v>
      </c>
      <c r="P6" s="6" t="s">
        <v>279</v>
      </c>
      <c r="Q6" s="6" t="s">
        <v>280</v>
      </c>
      <c r="R6" s="6" t="s">
        <v>281</v>
      </c>
      <c r="S6" s="6" t="s">
        <v>282</v>
      </c>
      <c r="T6" s="6" t="s">
        <v>283</v>
      </c>
      <c r="U6" s="6" t="s">
        <v>284</v>
      </c>
      <c r="V6" s="6" t="s">
        <v>285</v>
      </c>
      <c r="W6" s="6" t="s">
        <v>286</v>
      </c>
      <c r="X6" s="6" t="s">
        <v>287</v>
      </c>
      <c r="Y6" s="6"/>
      <c r="Z6" s="6"/>
      <c r="AA6" s="6"/>
      <c r="AB6" s="6"/>
      <c r="AC6" s="6"/>
      <c r="AD6" s="6"/>
      <c r="AE6" s="6"/>
      <c r="AF6" s="6"/>
      <c r="AG6" s="6"/>
      <c r="AH6" s="6" t="s">
        <v>288</v>
      </c>
      <c r="AI6" s="6" t="s">
        <v>289</v>
      </c>
      <c r="AJ6" s="6">
        <v>5</v>
      </c>
      <c r="AK6" s="9" t="s">
        <v>290</v>
      </c>
      <c r="AL6" s="6" t="s">
        <v>291</v>
      </c>
      <c r="AM6" s="6" t="s">
        <v>292</v>
      </c>
      <c r="AN6" s="27">
        <v>5</v>
      </c>
      <c r="AO6" s="27">
        <v>5</v>
      </c>
      <c r="AP6" s="27">
        <v>5</v>
      </c>
      <c r="AQ6" s="27">
        <v>5</v>
      </c>
    </row>
    <row r="7" spans="1:43" ht="15.75" customHeight="1">
      <c r="A7" s="6" t="s">
        <v>140</v>
      </c>
      <c r="B7" s="6"/>
      <c r="C7" s="6"/>
      <c r="D7" s="6"/>
      <c r="E7" s="6"/>
      <c r="F7" s="6"/>
      <c r="G7" s="6"/>
      <c r="H7" s="6"/>
      <c r="I7" s="6"/>
      <c r="J7" s="6" t="s">
        <v>293</v>
      </c>
      <c r="K7" s="6" t="s">
        <v>294</v>
      </c>
      <c r="L7" s="6"/>
      <c r="M7" s="6"/>
      <c r="N7" s="6"/>
      <c r="O7" s="6" t="s">
        <v>295</v>
      </c>
      <c r="P7" s="6" t="s">
        <v>296</v>
      </c>
      <c r="Q7" s="6" t="s">
        <v>297</v>
      </c>
      <c r="R7" s="6" t="s">
        <v>298</v>
      </c>
      <c r="S7" s="6" t="s">
        <v>299</v>
      </c>
      <c r="T7" s="6" t="s">
        <v>300</v>
      </c>
      <c r="U7" s="6" t="s">
        <v>301</v>
      </c>
      <c r="W7" s="6" t="s">
        <v>302</v>
      </c>
      <c r="X7" s="6" t="s">
        <v>303</v>
      </c>
      <c r="Y7" s="6"/>
      <c r="Z7" s="6"/>
      <c r="AA7" s="6"/>
      <c r="AB7" s="6"/>
      <c r="AC7" s="6"/>
      <c r="AD7" s="6"/>
      <c r="AE7" s="6"/>
      <c r="AF7" s="6"/>
      <c r="AG7" s="6"/>
      <c r="AH7" s="6" t="s">
        <v>304</v>
      </c>
      <c r="AI7" s="6" t="s">
        <v>305</v>
      </c>
      <c r="AJ7" s="6"/>
      <c r="AK7" s="9" t="s">
        <v>306</v>
      </c>
      <c r="AL7" s="6" t="s">
        <v>307</v>
      </c>
      <c r="AM7" s="6"/>
      <c r="AN7" s="27">
        <v>6</v>
      </c>
      <c r="AO7" s="27">
        <v>6</v>
      </c>
      <c r="AP7" s="27">
        <v>6</v>
      </c>
      <c r="AQ7" s="27">
        <v>6</v>
      </c>
    </row>
    <row r="8" spans="1:43" ht="15.75" customHeight="1">
      <c r="A8" s="6" t="s">
        <v>139</v>
      </c>
      <c r="B8" s="6"/>
      <c r="D8" s="6"/>
      <c r="E8" s="6"/>
      <c r="F8" s="6"/>
      <c r="G8" s="6"/>
      <c r="H8" s="6"/>
      <c r="I8" s="6"/>
      <c r="J8" s="6" t="s">
        <v>308</v>
      </c>
      <c r="K8" s="6" t="s">
        <v>309</v>
      </c>
      <c r="L8" s="6"/>
      <c r="M8" s="6"/>
      <c r="N8" s="6"/>
      <c r="O8" s="6" t="s">
        <v>310</v>
      </c>
      <c r="P8" s="11" t="s">
        <v>311</v>
      </c>
      <c r="Q8" s="6" t="s">
        <v>312</v>
      </c>
      <c r="R8" s="6" t="s">
        <v>313</v>
      </c>
      <c r="S8" s="6" t="s">
        <v>314</v>
      </c>
      <c r="T8" s="6" t="s">
        <v>315</v>
      </c>
      <c r="U8" s="6" t="s">
        <v>316</v>
      </c>
      <c r="W8" s="6" t="s">
        <v>317</v>
      </c>
      <c r="X8" s="6" t="s">
        <v>318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 t="s">
        <v>319</v>
      </c>
      <c r="AJ8" s="6"/>
      <c r="AK8" s="9" t="s">
        <v>320</v>
      </c>
      <c r="AL8" s="6" t="s">
        <v>321</v>
      </c>
      <c r="AM8" s="6"/>
      <c r="AN8" s="27">
        <v>7</v>
      </c>
      <c r="AO8" s="27">
        <v>7</v>
      </c>
      <c r="AP8" s="27">
        <v>7</v>
      </c>
      <c r="AQ8" s="27">
        <v>7</v>
      </c>
    </row>
    <row r="9" spans="1:43" ht="15.75" customHeight="1">
      <c r="B9" s="6"/>
      <c r="D9" s="6"/>
      <c r="E9" s="6"/>
      <c r="F9" s="6"/>
      <c r="G9" s="6"/>
      <c r="H9" s="6"/>
      <c r="I9" s="6"/>
      <c r="J9" s="6" t="s">
        <v>322</v>
      </c>
      <c r="K9" s="6"/>
      <c r="L9" s="6"/>
      <c r="M9" s="6"/>
      <c r="N9" s="6"/>
      <c r="O9" s="6" t="s">
        <v>235</v>
      </c>
      <c r="P9" s="11" t="s">
        <v>323</v>
      </c>
      <c r="Q9" s="6" t="s">
        <v>324</v>
      </c>
      <c r="R9" s="6" t="s">
        <v>325</v>
      </c>
      <c r="S9" s="6" t="s">
        <v>326</v>
      </c>
      <c r="T9" s="6"/>
      <c r="U9" s="6" t="s">
        <v>327</v>
      </c>
      <c r="W9" s="6"/>
      <c r="X9" s="6" t="s">
        <v>328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 t="s">
        <v>329</v>
      </c>
      <c r="AJ9" s="6"/>
      <c r="AK9" s="9" t="s">
        <v>330</v>
      </c>
      <c r="AM9" s="6"/>
      <c r="AN9" s="27">
        <v>8</v>
      </c>
      <c r="AO9" s="27">
        <v>8</v>
      </c>
      <c r="AP9" s="27">
        <v>8</v>
      </c>
      <c r="AQ9" s="27">
        <v>8</v>
      </c>
    </row>
    <row r="10" spans="1:43" ht="15.75" customHeight="1">
      <c r="B10" s="6"/>
      <c r="D10" s="6"/>
      <c r="E10" s="6"/>
      <c r="F10" s="6"/>
      <c r="G10" s="6"/>
      <c r="H10" s="6"/>
      <c r="I10" s="6"/>
      <c r="J10" s="6" t="s">
        <v>331</v>
      </c>
      <c r="K10" s="6"/>
      <c r="N10" s="6"/>
      <c r="O10" s="6" t="s">
        <v>332</v>
      </c>
      <c r="P10" s="6"/>
      <c r="Q10" s="6"/>
      <c r="R10" s="6" t="s">
        <v>333</v>
      </c>
      <c r="S10" s="6" t="s">
        <v>334</v>
      </c>
      <c r="T10" s="6"/>
      <c r="U10" s="6" t="s">
        <v>335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 t="s">
        <v>336</v>
      </c>
      <c r="AJ10" s="6"/>
      <c r="AK10" s="9" t="s">
        <v>337</v>
      </c>
      <c r="AL10" s="6"/>
      <c r="AM10" s="6"/>
      <c r="AN10" s="27">
        <v>9</v>
      </c>
      <c r="AO10" s="27">
        <v>9</v>
      </c>
      <c r="AP10" s="27">
        <v>9</v>
      </c>
      <c r="AQ10" s="27">
        <v>9</v>
      </c>
    </row>
    <row r="11" spans="1:43" ht="15.75" customHeigh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338</v>
      </c>
      <c r="P11" s="6"/>
      <c r="Q11" s="6"/>
      <c r="R11" s="6" t="s">
        <v>339</v>
      </c>
      <c r="S11" s="6" t="s">
        <v>340</v>
      </c>
      <c r="T11" s="6"/>
      <c r="U11" s="6" t="s">
        <v>341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 t="s">
        <v>342</v>
      </c>
      <c r="AJ11" s="6"/>
      <c r="AK11" s="9" t="s">
        <v>343</v>
      </c>
      <c r="AL11" s="6"/>
      <c r="AM11" s="6"/>
      <c r="AN11" s="27">
        <v>10</v>
      </c>
      <c r="AO11" s="27">
        <v>10</v>
      </c>
      <c r="AP11" s="27">
        <v>10</v>
      </c>
      <c r="AQ11" s="27">
        <v>10</v>
      </c>
    </row>
    <row r="12" spans="1:43" ht="15.7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s">
        <v>344</v>
      </c>
      <c r="P12" s="6"/>
      <c r="Q12" s="6"/>
      <c r="R12" s="6" t="s">
        <v>345</v>
      </c>
      <c r="S12" s="6" t="s">
        <v>346</v>
      </c>
      <c r="T12" s="6"/>
      <c r="U12" s="6" t="s">
        <v>347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 t="s">
        <v>348</v>
      </c>
      <c r="AJ12" s="6"/>
      <c r="AK12" s="6" t="s">
        <v>349</v>
      </c>
      <c r="AL12" s="6"/>
      <c r="AM12" s="6"/>
      <c r="AN12" s="27">
        <v>11</v>
      </c>
      <c r="AO12" s="27">
        <v>11</v>
      </c>
      <c r="AP12" s="27">
        <v>11</v>
      </c>
      <c r="AQ12" s="27">
        <v>11</v>
      </c>
    </row>
    <row r="13" spans="1:43" ht="15.75" customHeigh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">
        <v>350</v>
      </c>
      <c r="P13" s="6"/>
      <c r="Q13" s="6"/>
      <c r="R13" s="6" t="s">
        <v>351</v>
      </c>
      <c r="S13" s="6"/>
      <c r="T13" s="6"/>
      <c r="U13" s="6" t="s">
        <v>352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 t="s">
        <v>353</v>
      </c>
      <c r="AJ13" s="6"/>
      <c r="AK13" s="6" t="s">
        <v>354</v>
      </c>
      <c r="AL13" s="6"/>
      <c r="AM13" s="6"/>
      <c r="AN13" s="27">
        <v>12</v>
      </c>
      <c r="AO13" s="27">
        <v>12</v>
      </c>
      <c r="AP13" s="27">
        <v>12</v>
      </c>
      <c r="AQ13" s="27">
        <v>12</v>
      </c>
    </row>
    <row r="14" spans="1:43" ht="15.7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s">
        <v>355</v>
      </c>
      <c r="P14" s="6"/>
      <c r="Q14" s="6"/>
      <c r="R14" s="6" t="s">
        <v>356</v>
      </c>
      <c r="S14" s="6"/>
      <c r="T14" s="6"/>
      <c r="U14" s="6" t="s">
        <v>357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 t="s">
        <v>358</v>
      </c>
      <c r="AJ14" s="6"/>
      <c r="AK14" s="6" t="s">
        <v>359</v>
      </c>
      <c r="AL14" s="6"/>
      <c r="AM14" s="6"/>
      <c r="AO14" s="27">
        <v>13</v>
      </c>
      <c r="AP14" s="27">
        <v>13</v>
      </c>
      <c r="AQ14" s="27">
        <v>13</v>
      </c>
    </row>
    <row r="15" spans="1:43" ht="15.75" customHeigh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 t="s">
        <v>360</v>
      </c>
      <c r="S15" s="6"/>
      <c r="T15" s="6"/>
      <c r="U15" s="6" t="s">
        <v>361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 t="s">
        <v>362</v>
      </c>
      <c r="AJ15" s="6"/>
      <c r="AK15" s="6" t="s">
        <v>363</v>
      </c>
      <c r="AL15" s="6"/>
      <c r="AM15" s="6"/>
      <c r="AO15" s="27">
        <v>14</v>
      </c>
      <c r="AP15" s="27">
        <v>14</v>
      </c>
      <c r="AQ15" s="27">
        <v>14</v>
      </c>
    </row>
    <row r="16" spans="1:43" ht="15.75" customHeigh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364</v>
      </c>
      <c r="S16" s="6"/>
      <c r="T16" s="6"/>
      <c r="U16" s="6" t="s">
        <v>365</v>
      </c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 t="s">
        <v>366</v>
      </c>
      <c r="AJ16" s="6"/>
      <c r="AK16" s="6" t="s">
        <v>367</v>
      </c>
      <c r="AL16" s="6"/>
      <c r="AM16" s="6"/>
      <c r="AO16" s="27">
        <v>15</v>
      </c>
      <c r="AP16" s="27">
        <v>15</v>
      </c>
      <c r="AQ16" s="27">
        <v>15</v>
      </c>
    </row>
    <row r="17" spans="1:43" ht="15.75" customHeigh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 t="s">
        <v>368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 t="s">
        <v>369</v>
      </c>
      <c r="AJ17" s="6"/>
      <c r="AK17" s="6" t="s">
        <v>370</v>
      </c>
      <c r="AL17" s="6"/>
      <c r="AM17" s="6"/>
      <c r="AO17" s="27">
        <v>16</v>
      </c>
      <c r="AP17" s="27">
        <v>16</v>
      </c>
      <c r="AQ17" s="27">
        <v>16</v>
      </c>
    </row>
    <row r="18" spans="1:43" ht="15.75" customHeigh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371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 t="s">
        <v>372</v>
      </c>
      <c r="AJ18" s="6"/>
      <c r="AK18" s="6"/>
      <c r="AL18" s="6"/>
      <c r="AM18" s="6"/>
      <c r="AO18" s="27">
        <v>17</v>
      </c>
      <c r="AP18" s="27">
        <v>17</v>
      </c>
      <c r="AQ18" s="27">
        <v>17</v>
      </c>
    </row>
    <row r="19" spans="1:43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 t="s">
        <v>373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 t="s">
        <v>374</v>
      </c>
      <c r="AJ19" s="6"/>
      <c r="AK19" s="6"/>
      <c r="AL19" s="6"/>
      <c r="AM19" s="6"/>
      <c r="AO19" s="27">
        <v>18</v>
      </c>
      <c r="AP19" s="27">
        <v>18</v>
      </c>
      <c r="AQ19" s="27">
        <v>18</v>
      </c>
    </row>
    <row r="20" spans="1:43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375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 t="s">
        <v>376</v>
      </c>
      <c r="AJ20" s="6"/>
      <c r="AK20" s="6"/>
      <c r="AL20" s="6"/>
      <c r="AM20" s="6"/>
      <c r="AO20" s="27">
        <v>19</v>
      </c>
      <c r="AP20" s="27">
        <v>19</v>
      </c>
      <c r="AQ20" s="27">
        <v>19</v>
      </c>
    </row>
    <row r="21" spans="1:43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 t="s">
        <v>377</v>
      </c>
      <c r="AJ21" s="6"/>
      <c r="AK21" s="6"/>
      <c r="AL21" s="6"/>
      <c r="AM21" s="6"/>
      <c r="AO21" s="27">
        <v>20</v>
      </c>
      <c r="AP21" s="27">
        <v>20</v>
      </c>
      <c r="AQ21" s="27">
        <v>20</v>
      </c>
    </row>
    <row r="22" spans="1:43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 t="s">
        <v>378</v>
      </c>
      <c r="AJ22" s="6"/>
      <c r="AK22" s="6"/>
      <c r="AL22" s="6"/>
      <c r="AM22" s="6"/>
      <c r="AO22" s="27">
        <v>21</v>
      </c>
      <c r="AP22" s="27">
        <v>21</v>
      </c>
      <c r="AQ22" s="27">
        <v>21</v>
      </c>
    </row>
    <row r="23" spans="1:4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 t="s">
        <v>379</v>
      </c>
      <c r="AJ23" s="6"/>
      <c r="AK23" s="6"/>
      <c r="AL23" s="6"/>
      <c r="AM23" s="6"/>
      <c r="AO23" s="27">
        <v>22</v>
      </c>
      <c r="AP23" s="27">
        <v>22</v>
      </c>
      <c r="AQ23" s="27">
        <v>22</v>
      </c>
    </row>
    <row r="24" spans="1:43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O24" s="27">
        <v>23</v>
      </c>
      <c r="AP24" s="27">
        <v>23</v>
      </c>
      <c r="AQ24" s="27">
        <v>23</v>
      </c>
    </row>
    <row r="25" spans="1:43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O25" s="27">
        <v>24</v>
      </c>
      <c r="AP25" s="27">
        <v>24</v>
      </c>
      <c r="AQ25" s="27">
        <v>24</v>
      </c>
    </row>
    <row r="26" spans="1:43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O26" s="27">
        <v>25</v>
      </c>
      <c r="AP26" s="27"/>
      <c r="AQ26" s="27">
        <v>25</v>
      </c>
    </row>
    <row r="27" spans="1:43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O27" s="27">
        <v>26</v>
      </c>
      <c r="AP27" s="27"/>
      <c r="AQ27" s="27">
        <v>26</v>
      </c>
    </row>
    <row r="28" spans="1:43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O28" s="27">
        <v>27</v>
      </c>
      <c r="AP28" s="27"/>
      <c r="AQ28" s="27">
        <v>27</v>
      </c>
    </row>
    <row r="29" spans="1:43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O29" s="27">
        <v>28</v>
      </c>
      <c r="AP29" s="27"/>
      <c r="AQ29" s="27">
        <v>28</v>
      </c>
    </row>
    <row r="30" spans="1:43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O30" s="27">
        <v>29</v>
      </c>
      <c r="AP30" s="27"/>
      <c r="AQ30" s="27">
        <v>29</v>
      </c>
    </row>
    <row r="31" spans="1:43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P31" s="27"/>
      <c r="AQ31" s="27">
        <v>30</v>
      </c>
    </row>
    <row r="32" spans="1:43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P32" s="27"/>
      <c r="AQ32" s="27">
        <v>35</v>
      </c>
    </row>
    <row r="33" spans="1:4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P33" s="27"/>
      <c r="AQ33" s="27">
        <v>40</v>
      </c>
    </row>
    <row r="34" spans="1:43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P34" s="27"/>
      <c r="AQ34" s="27">
        <v>45</v>
      </c>
    </row>
    <row r="35" spans="1:43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Q35" s="27">
        <v>50</v>
      </c>
    </row>
    <row r="36" spans="1:43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Q36" s="27">
        <v>55</v>
      </c>
    </row>
    <row r="37" spans="1:43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Q37" s="27">
        <v>60</v>
      </c>
    </row>
    <row r="38" spans="1:43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43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43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43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43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43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43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43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43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43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ht="1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ht="1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ht="1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ht="1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ht="1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ht="1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ht="1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ht="1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ht="1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ht="1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ht="1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ht="1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ht="1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ht="1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ht="1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ht="1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ht="1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ht="1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ht="1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ht="1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ht="1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ht="1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ht="1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ht="1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ht="1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ht="1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ht="1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ht="1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ht="1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ht="1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ht="1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ht="1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ht="1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ht="1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ht="1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ht="1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ht="1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ht="1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ht="1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ht="1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ht="1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ht="1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ht="1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ht="1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ht="1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ht="1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ht="1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ht="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ht="1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ht="1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ht="1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ht="1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ht="1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ht="1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ht="1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ht="1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ht="1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ht="1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ht="1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ht="1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ht="1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ht="1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ht="1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ht="1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ht="1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ht="1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ht="1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ht="1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ht="1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ht="1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ht="1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ht="1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ht="1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ht="1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ht="1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ht="1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ht="1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1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ht="1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ht="1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ht="1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ht="1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ht="1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ht="1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ht="1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ht="1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ht="1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ht="1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ht="1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ht="1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ht="1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ht="1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ht="1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ht="1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ht="1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ht="1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ht="1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ht="1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ht="1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ht="1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ht="1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ht="1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ht="1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ht="1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ht="1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ht="1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ht="1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ht="1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ht="1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ht="1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ht="1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ht="1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ht="1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ht="1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ht="1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ht="1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ht="1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ht="1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ht="1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ht="1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ht="1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ht="1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ht="1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ht="1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ht="1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ht="1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ht="1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ht="1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ht="1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ht="1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ht="1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ht="1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ht="1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ht="1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ht="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ht="1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ht="1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ht="1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ht="1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ht="1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ht="1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ht="1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ht="1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ht="1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ht="1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ht="1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ht="1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ht="1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ht="1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ht="1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ht="1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1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ht="1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1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ht="1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1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ht="1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ht="1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ht="1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ht="1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ht="1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ht="1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ht="1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ht="1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ht="1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ht="1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ht="1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ht="1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ht="1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ht="1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ht="1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ht="1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ht="1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ht="1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ht="1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ht="1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ht="1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ht="1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ht="1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ht="1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ht="1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ht="1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ht="1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ht="1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ht="1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ht="1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ht="1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ht="1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ht="1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ht="1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ht="1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ht="1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ht="1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ht="1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ht="1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ht="1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ht="1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ht="1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ht="1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ht="1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ht="1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ht="1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ht="1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ht="1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ht="1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ht="1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ht="1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ht="1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ht="1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ht="1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ht="1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ht="1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ht="1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ht="1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ht="1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ht="1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ht="1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ht="1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ht="1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ht="1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ht="1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ht="1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ht="1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ht="1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ht="1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ht="1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ht="1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ht="1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ht="1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ht="1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ht="1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ht="1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ht="1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ht="1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ht="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ht="1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ht="1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ht="1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ht="1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ht="1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ht="1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ht="1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ht="1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ht="1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ht="1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ht="1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ht="1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ht="1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ht="1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ht="1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ht="1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ht="1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ht="1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ht="1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ht="1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ht="1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ht="1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ht="1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ht="1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ht="1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ht="1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ht="1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ht="1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ht="1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ht="1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ht="1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ht="1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ht="1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ht="1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ht="1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ht="1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ht="1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ht="1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ht="1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ht="1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ht="1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ht="1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ht="1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ht="1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ht="1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ht="1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ht="1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ht="1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ht="1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ht="1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ht="1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ht="1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ht="1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ht="1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ht="1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ht="1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ht="1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ht="1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ht="1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ht="1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ht="1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ht="1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ht="1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ht="1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ht="1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ht="1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ht="1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ht="1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ht="1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ht="1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ht="1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ht="1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ht="1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ht="1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ht="1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ht="1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ht="1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ht="1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ht="1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ht="1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ht="1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ht="1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ht="1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ht="1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ht="1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ht="1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ht="1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ht="1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ht="1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ht="1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ht="1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ht="1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ht="1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ht="1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ht="1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ht="1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ht="1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ht="1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ht="1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ht="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ht="1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ht="1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ht="1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ht="1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ht="1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ht="1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ht="1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ht="1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ht="1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ht="1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ht="1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ht="1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ht="1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ht="1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ht="1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ht="1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ht="1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ht="1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ht="1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ht="1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ht="1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ht="1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ht="1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ht="1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ht="1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ht="1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ht="1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ht="1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ht="1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ht="1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ht="1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ht="1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ht="1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ht="1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ht="1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ht="1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ht="1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ht="1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ht="1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ht="1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ht="1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ht="1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ht="1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ht="1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ht="1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ht="1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ht="1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ht="1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ht="1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ht="1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ht="1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ht="1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ht="1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ht="1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ht="1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ht="1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ht="1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ht="1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ht="1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ht="1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ht="1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ht="1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ht="1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ht="1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ht="1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ht="1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spans="1:39" ht="1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spans="1:39" ht="1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spans="1:39" ht="1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spans="1:39" ht="1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spans="1:39" ht="1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spans="1:39" ht="1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spans="1:39" ht="1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spans="1:39" ht="1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spans="1:39" ht="1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spans="1:39" ht="1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spans="1:39" ht="1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spans="1:39" ht="1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spans="1:39" ht="1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spans="1:39" ht="1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spans="1:39" ht="1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spans="1:39" ht="1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spans="1:39" ht="1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spans="1:39" ht="1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spans="1:39" ht="1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spans="1:39" ht="1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spans="1:39" ht="1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spans="1:39" ht="1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spans="1:39" ht="1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spans="1:39" ht="1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spans="1:39" ht="1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spans="1:39" ht="1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spans="1:39" ht="1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spans="1:39" ht="1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spans="1:39" ht="1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spans="1:39" ht="1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spans="1:39" ht="1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spans="1:39" ht="1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spans="1:39" ht="1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spans="1:39" ht="1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spans="1:39" ht="1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spans="1:39" ht="1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spans="1:39" ht="1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7"/>
  <sheetViews>
    <sheetView workbookViewId="0">
      <selection activeCell="G2" sqref="G2"/>
    </sheetView>
  </sheetViews>
  <sheetFormatPr baseColWidth="10" defaultColWidth="12.6640625" defaultRowHeight="15.75" customHeight="1"/>
  <sheetData>
    <row r="1" spans="1:11" ht="15.75" customHeight="1">
      <c r="A1" s="19" t="s">
        <v>468</v>
      </c>
      <c r="B1" s="19" t="s">
        <v>608</v>
      </c>
      <c r="C1" s="19" t="s">
        <v>768</v>
      </c>
      <c r="D1" s="19" t="s">
        <v>610</v>
      </c>
      <c r="E1" s="19" t="s">
        <v>416</v>
      </c>
      <c r="F1" s="9" t="s">
        <v>474</v>
      </c>
      <c r="G1" s="19" t="s">
        <v>485</v>
      </c>
      <c r="H1" s="19" t="s">
        <v>491</v>
      </c>
      <c r="I1" s="19" t="s">
        <v>497</v>
      </c>
      <c r="J1" s="19" t="s">
        <v>503</v>
      </c>
      <c r="K1" s="19" t="s">
        <v>508</v>
      </c>
    </row>
    <row r="2" spans="1:11" ht="15.75" customHeight="1">
      <c r="A2" s="9" t="s">
        <v>608</v>
      </c>
      <c r="B2" s="6" t="s">
        <v>769</v>
      </c>
      <c r="C2" s="6" t="s">
        <v>770</v>
      </c>
      <c r="D2" s="6" t="s">
        <v>771</v>
      </c>
      <c r="E2" s="6" t="s">
        <v>772</v>
      </c>
      <c r="F2" s="9" t="s">
        <v>904</v>
      </c>
      <c r="H2" s="6" t="s">
        <v>907</v>
      </c>
      <c r="I2" s="27" t="s">
        <v>906</v>
      </c>
      <c r="J2" s="27" t="s">
        <v>913</v>
      </c>
      <c r="K2" s="27" t="s">
        <v>917</v>
      </c>
    </row>
    <row r="3" spans="1:11" ht="15.75" customHeight="1">
      <c r="A3" s="9" t="s">
        <v>768</v>
      </c>
      <c r="B3" s="6" t="s">
        <v>773</v>
      </c>
      <c r="C3" s="6" t="s">
        <v>774</v>
      </c>
      <c r="E3" s="6" t="s">
        <v>775</v>
      </c>
      <c r="F3" s="9" t="s">
        <v>905</v>
      </c>
      <c r="H3" s="27" t="s">
        <v>908</v>
      </c>
      <c r="I3" s="27" t="s">
        <v>911</v>
      </c>
      <c r="J3" s="27" t="s">
        <v>914</v>
      </c>
      <c r="K3" s="27" t="s">
        <v>918</v>
      </c>
    </row>
    <row r="4" spans="1:11" ht="15.75" customHeight="1">
      <c r="A4" s="9" t="s">
        <v>416</v>
      </c>
      <c r="F4" s="9"/>
      <c r="H4" s="27" t="s">
        <v>909</v>
      </c>
      <c r="I4" s="27" t="s">
        <v>912</v>
      </c>
      <c r="J4" s="27" t="s">
        <v>915</v>
      </c>
    </row>
    <row r="5" spans="1:11" ht="15.75" customHeight="1">
      <c r="A5" s="9" t="s">
        <v>610</v>
      </c>
      <c r="F5" s="9"/>
      <c r="H5" s="27" t="s">
        <v>910</v>
      </c>
      <c r="J5" s="27" t="s">
        <v>916</v>
      </c>
    </row>
    <row r="6" spans="1:11" ht="15.75" customHeight="1">
      <c r="A6" s="9"/>
      <c r="F6" s="9"/>
    </row>
    <row r="7" spans="1:11" ht="15.75" customHeight="1">
      <c r="F7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T9"/>
  <sheetViews>
    <sheetView workbookViewId="0"/>
  </sheetViews>
  <sheetFormatPr baseColWidth="10" defaultColWidth="12.6640625" defaultRowHeight="15.75" customHeight="1"/>
  <sheetData>
    <row r="1" spans="1:20" ht="15.75" customHeight="1">
      <c r="A1" s="23" t="s">
        <v>622</v>
      </c>
      <c r="B1" s="23" t="s">
        <v>625</v>
      </c>
      <c r="C1" s="23" t="s">
        <v>446</v>
      </c>
      <c r="D1" s="19" t="s">
        <v>627</v>
      </c>
      <c r="E1" s="19" t="s">
        <v>629</v>
      </c>
      <c r="F1" s="19" t="s">
        <v>631</v>
      </c>
      <c r="G1" s="19" t="s">
        <v>633</v>
      </c>
      <c r="H1" s="19" t="s">
        <v>635</v>
      </c>
      <c r="I1" s="19" t="s">
        <v>637</v>
      </c>
      <c r="J1" s="19" t="s">
        <v>639</v>
      </c>
      <c r="K1" s="19" t="s">
        <v>641</v>
      </c>
      <c r="L1" s="19" t="s">
        <v>642</v>
      </c>
      <c r="M1" s="19" t="s">
        <v>643</v>
      </c>
      <c r="N1" s="19" t="s">
        <v>644</v>
      </c>
      <c r="O1" s="19" t="s">
        <v>645</v>
      </c>
      <c r="P1" s="19" t="s">
        <v>646</v>
      </c>
      <c r="Q1" s="19" t="s">
        <v>647</v>
      </c>
      <c r="R1" s="19" t="s">
        <v>648</v>
      </c>
      <c r="S1" s="19" t="s">
        <v>649</v>
      </c>
      <c r="T1" s="19"/>
    </row>
    <row r="2" spans="1:20" ht="15.75" customHeight="1">
      <c r="A2" s="9"/>
      <c r="B2" s="2" t="s">
        <v>776</v>
      </c>
      <c r="C2" s="2" t="s">
        <v>777</v>
      </c>
      <c r="D2" s="6" t="s">
        <v>778</v>
      </c>
      <c r="E2" s="6" t="s">
        <v>779</v>
      </c>
      <c r="F2" s="6" t="s">
        <v>780</v>
      </c>
      <c r="G2" s="6" t="s">
        <v>506</v>
      </c>
      <c r="H2" s="6" t="s">
        <v>781</v>
      </c>
      <c r="I2" s="6" t="s">
        <v>782</v>
      </c>
      <c r="J2" s="6" t="s">
        <v>783</v>
      </c>
      <c r="K2" s="6" t="s">
        <v>784</v>
      </c>
      <c r="L2" s="6" t="s">
        <v>785</v>
      </c>
      <c r="N2" s="6" t="s">
        <v>786</v>
      </c>
      <c r="P2" s="6" t="s">
        <v>787</v>
      </c>
      <c r="Q2" s="6" t="s">
        <v>788</v>
      </c>
      <c r="R2" s="6" t="s">
        <v>789</v>
      </c>
      <c r="S2" s="6" t="s">
        <v>790</v>
      </c>
    </row>
    <row r="3" spans="1:20" ht="15.75" customHeight="1">
      <c r="A3" s="9"/>
      <c r="B3" s="2" t="s">
        <v>791</v>
      </c>
      <c r="C3" s="2"/>
      <c r="D3" s="6" t="s">
        <v>792</v>
      </c>
      <c r="E3" s="6" t="s">
        <v>793</v>
      </c>
      <c r="F3" s="6" t="s">
        <v>794</v>
      </c>
      <c r="G3" s="6" t="s">
        <v>795</v>
      </c>
      <c r="H3" s="6" t="s">
        <v>796</v>
      </c>
      <c r="I3" s="6" t="s">
        <v>797</v>
      </c>
      <c r="J3" s="6" t="s">
        <v>798</v>
      </c>
      <c r="K3" s="6" t="s">
        <v>799</v>
      </c>
      <c r="L3" s="6" t="s">
        <v>651</v>
      </c>
      <c r="N3" s="6" t="s">
        <v>800</v>
      </c>
      <c r="P3" s="6" t="s">
        <v>801</v>
      </c>
      <c r="Q3" s="6" t="s">
        <v>802</v>
      </c>
      <c r="R3" s="6" t="s">
        <v>803</v>
      </c>
      <c r="S3" s="6" t="s">
        <v>804</v>
      </c>
    </row>
    <row r="4" spans="1:20" ht="15.75" customHeight="1">
      <c r="A4" s="9"/>
      <c r="B4" s="2" t="s">
        <v>805</v>
      </c>
      <c r="C4" s="2"/>
      <c r="D4" s="6" t="s">
        <v>806</v>
      </c>
      <c r="E4" s="6" t="s">
        <v>807</v>
      </c>
      <c r="F4" s="6" t="s">
        <v>808</v>
      </c>
      <c r="H4" s="6" t="s">
        <v>809</v>
      </c>
      <c r="I4" s="6" t="s">
        <v>810</v>
      </c>
      <c r="J4" s="6" t="s">
        <v>811</v>
      </c>
      <c r="N4" s="6" t="s">
        <v>812</v>
      </c>
    </row>
    <row r="5" spans="1:20" ht="15.75" customHeight="1">
      <c r="A5" s="9"/>
      <c r="B5" s="2" t="s">
        <v>813</v>
      </c>
      <c r="C5" s="2"/>
      <c r="H5" s="6" t="s">
        <v>814</v>
      </c>
      <c r="I5" s="6" t="s">
        <v>815</v>
      </c>
      <c r="J5" s="6" t="s">
        <v>816</v>
      </c>
    </row>
    <row r="6" spans="1:20" ht="15.75" customHeight="1">
      <c r="A6" s="9"/>
      <c r="B6" s="2"/>
      <c r="C6" s="2"/>
      <c r="H6" s="6" t="s">
        <v>817</v>
      </c>
      <c r="J6" s="6" t="s">
        <v>818</v>
      </c>
    </row>
    <row r="7" spans="1:20" ht="15.75" customHeight="1">
      <c r="A7" s="9"/>
      <c r="B7" s="2"/>
      <c r="C7" s="2"/>
    </row>
    <row r="8" spans="1:20" ht="15.75" customHeight="1">
      <c r="A8" s="9"/>
    </row>
    <row r="9" spans="1:20" ht="15.75" customHeight="1">
      <c r="A9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F7"/>
  <sheetViews>
    <sheetView workbookViewId="0"/>
  </sheetViews>
  <sheetFormatPr baseColWidth="10" defaultColWidth="12.6640625" defaultRowHeight="15.75" customHeight="1"/>
  <sheetData>
    <row r="1" spans="1:6" ht="15.75" customHeight="1">
      <c r="A1" s="6" t="s">
        <v>684</v>
      </c>
      <c r="B1" s="6" t="s">
        <v>819</v>
      </c>
      <c r="C1" s="6" t="s">
        <v>820</v>
      </c>
      <c r="D1" s="6" t="s">
        <v>432</v>
      </c>
      <c r="E1" s="6" t="s">
        <v>821</v>
      </c>
      <c r="F1" s="6" t="s">
        <v>822</v>
      </c>
    </row>
    <row r="2" spans="1:6" ht="15.75" customHeight="1">
      <c r="A2" s="9" t="s">
        <v>819</v>
      </c>
      <c r="B2" s="6" t="s">
        <v>823</v>
      </c>
      <c r="C2" s="6" t="s">
        <v>824</v>
      </c>
      <c r="E2" s="6" t="s">
        <v>825</v>
      </c>
      <c r="F2" s="6" t="s">
        <v>826</v>
      </c>
    </row>
    <row r="3" spans="1:6" ht="15.75" customHeight="1">
      <c r="A3" s="9" t="s">
        <v>820</v>
      </c>
      <c r="B3" s="6" t="s">
        <v>827</v>
      </c>
      <c r="C3" s="6" t="s">
        <v>828</v>
      </c>
      <c r="E3" s="6" t="s">
        <v>829</v>
      </c>
      <c r="F3" s="6" t="s">
        <v>830</v>
      </c>
    </row>
    <row r="4" spans="1:6" ht="15.75" customHeight="1">
      <c r="A4" s="9" t="s">
        <v>432</v>
      </c>
      <c r="B4" s="6" t="s">
        <v>831</v>
      </c>
    </row>
    <row r="5" spans="1:6" ht="15.75" customHeight="1">
      <c r="A5" s="9" t="s">
        <v>821</v>
      </c>
      <c r="B5" s="6" t="s">
        <v>832</v>
      </c>
    </row>
    <row r="6" spans="1:6" ht="15.75" customHeight="1">
      <c r="A6" s="9" t="s">
        <v>822</v>
      </c>
    </row>
    <row r="7" spans="1:6" ht="15.75" customHeight="1">
      <c r="A7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Z1000"/>
  <sheetViews>
    <sheetView workbookViewId="0">
      <selection activeCell="H16" sqref="H16"/>
    </sheetView>
  </sheetViews>
  <sheetFormatPr baseColWidth="10" defaultColWidth="12.6640625" defaultRowHeight="15.75" customHeight="1"/>
  <cols>
    <col min="2" max="2" width="17.83203125" customWidth="1"/>
    <col min="7" max="7" width="16.33203125" customWidth="1"/>
  </cols>
  <sheetData>
    <row r="1" spans="1:26" ht="15.75" customHeight="1">
      <c r="A1" s="24" t="s">
        <v>102</v>
      </c>
      <c r="B1" s="25" t="str">
        <f ca="1">IFERROR(__xludf.DUMMYFUNCTION("QUERY(INDIRECT(""'"" &amp; A1  &amp; ""'!B1:Z1""), ""SELECT *"")"),"timeAt")</f>
        <v>timeAt</v>
      </c>
      <c r="C1" s="25" t="str">
        <f ca="1">IFERROR(__xludf.DUMMYFUNCTION("""COMPUTED_VALUE"""),"delay_duration")</f>
        <v>delay_duration</v>
      </c>
      <c r="D1" s="25" t="str">
        <f ca="1">IFERROR(__xludf.DUMMYFUNCTION("""COMPUTED_VALUE"""),"weather_descriptor")</f>
        <v>weather_descriptor</v>
      </c>
      <c r="E1" s="25" t="str">
        <f ca="1">IFERROR(__xludf.DUMMYFUNCTION("""COMPUTED_VALUE"""),"location")</f>
        <v>location</v>
      </c>
      <c r="F1" s="25" t="str">
        <f ca="1">IFERROR(__xludf.DUMMYFUNCTION("""COMPUTED_VALUE"""),"weather_timeAt")</f>
        <v>weather_timeAt</v>
      </c>
      <c r="G1" s="25" t="str">
        <f ca="1">IFERROR(__xludf.DUMMYFUNCTION("""COMPUTED_VALUE"""),"weather_duration")</f>
        <v>weather_duration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6"/>
      <c r="B2" s="16" t="s">
        <v>833</v>
      </c>
      <c r="C2" s="16" t="s">
        <v>834</v>
      </c>
      <c r="D2" s="16" t="s">
        <v>835</v>
      </c>
      <c r="E2" s="16" t="s">
        <v>836</v>
      </c>
      <c r="F2" s="16" t="s">
        <v>837</v>
      </c>
      <c r="G2" s="16" t="s">
        <v>838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24" t="s">
        <v>380</v>
      </c>
      <c r="B4" s="26" t="str">
        <f ca="1">IFERROR(__xludf.DUMMYFUNCTION("QUERY(INDIRECT(""'"" &amp; A4  &amp; ""'!B1:Z1""), ""SELECT *"")"),"timeAt")</f>
        <v>timeAt</v>
      </c>
      <c r="C4" s="25" t="str">
        <f ca="1">IFERROR(__xludf.DUMMYFUNCTION("""COMPUTED_VALUE"""),"delay_duration")</f>
        <v>delay_duration</v>
      </c>
      <c r="D4" s="25" t="str">
        <f ca="1">IFERROR(__xludf.DUMMYFUNCTION("""COMPUTED_VALUE"""),"event_timeAt")</f>
        <v>event_timeAt</v>
      </c>
      <c r="E4" s="25" t="str">
        <f ca="1">IFERROR(__xludf.DUMMYFUNCTION("""COMPUTED_VALUE"""),"event")</f>
        <v>event</v>
      </c>
      <c r="F4" s="25" t="str">
        <f ca="1">IFERROR(__xludf.DUMMYFUNCTION("""COMPUTED_VALUE"""),"location")</f>
        <v>location</v>
      </c>
      <c r="G4" s="25" t="str">
        <f ca="1">IFERROR(__xludf.DUMMYFUNCTION("""COMPUTED_VALUE"""),"participants")</f>
        <v>participants</v>
      </c>
      <c r="H4" s="2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6"/>
      <c r="B5" s="16" t="s">
        <v>839</v>
      </c>
      <c r="C5" s="16" t="s">
        <v>840</v>
      </c>
      <c r="D5" s="6" t="s">
        <v>841</v>
      </c>
      <c r="E5" s="16" t="s">
        <v>842</v>
      </c>
      <c r="F5" s="16" t="s">
        <v>843</v>
      </c>
      <c r="G5" s="16" t="s">
        <v>844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24" t="s">
        <v>381</v>
      </c>
      <c r="B7" s="26" t="str">
        <f ca="1">IFERROR(__xludf.DUMMYFUNCTION("QUERY(INDIRECT(""'"" &amp; A7  &amp; ""'!B1:Z1""), ""SELECT *"")"),"timeAt")</f>
        <v>timeAt</v>
      </c>
      <c r="C7" s="26" t="str">
        <f ca="1">IFERROR(__xludf.DUMMYFUNCTION("""COMPUTED_VALUE"""),"delay_duration")</f>
        <v>delay_duration</v>
      </c>
      <c r="D7" s="26" t="str">
        <f ca="1">IFERROR(__xludf.DUMMYFUNCTION("""COMPUTED_VALUE"""),"continuous_duration")</f>
        <v>continuous_duration</v>
      </c>
      <c r="E7" s="26" t="str">
        <f ca="1">IFERROR(__xludf.DUMMYFUNCTION("""COMPUTED_VALUE"""),"song")</f>
        <v>song</v>
      </c>
      <c r="F7" s="26" t="str">
        <f ca="1">IFERROR(__xludf.DUMMYFUNCTION("""COMPUTED_VALUE"""),"singer")</f>
        <v>singer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/>
      <c r="B8" s="16" t="s">
        <v>845</v>
      </c>
      <c r="C8" s="16" t="s">
        <v>846</v>
      </c>
      <c r="D8" s="16" t="s">
        <v>847</v>
      </c>
      <c r="E8" s="16" t="s">
        <v>848</v>
      </c>
      <c r="F8" s="16" t="s">
        <v>849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24" t="s">
        <v>382</v>
      </c>
      <c r="B10" s="26" t="str">
        <f ca="1">IFERROR(__xludf.DUMMYFUNCTION("QUERY(INDIRECT(""'"" &amp; A10  &amp; ""'!B1:Z1""), ""SELECT *"")"),"timeAt")</f>
        <v>timeAt</v>
      </c>
      <c r="C10" s="25" t="str">
        <f ca="1">IFERROR(__xludf.DUMMYFUNCTION("""COMPUTED_VALUE"""),"delay_duration")</f>
        <v>delay_duration</v>
      </c>
      <c r="D10" s="25" t="str">
        <f ca="1">IFERROR(__xludf.DUMMYFUNCTION("""COMPUTED_VALUE"""),"meal")</f>
        <v>meal</v>
      </c>
      <c r="E10" s="25" t="str">
        <f ca="1">IFERROR(__xludf.DUMMYFUNCTION("""COMPUTED_VALUE"""),"ingredient")</f>
        <v>ingredient</v>
      </c>
      <c r="F10" s="25" t="str">
        <f ca="1">IFERROR(__xludf.DUMMYFUNCTION("""COMPUTED_VALUE"""),"dish_name")</f>
        <v>dish_name</v>
      </c>
      <c r="G10" s="25" t="str">
        <f ca="1">IFERROR(__xludf.DUMMYFUNCTION("""COMPUTED_VALUE"""),"cooking_time")</f>
        <v>cooking_time</v>
      </c>
      <c r="H10" s="25" t="str">
        <f ca="1">IFERROR(__xludf.DUMMYFUNCTION("""COMPUTED_VALUE"""),"method")</f>
        <v>method</v>
      </c>
      <c r="I10" s="25" t="str">
        <f ca="1">IFERROR(__xludf.DUMMYFUNCTION("""COMPUTED_VALUE"""),"condition")</f>
        <v>condition</v>
      </c>
      <c r="J10" s="25" t="str">
        <f ca="1">IFERROR(__xludf.DUMMYFUNCTION("""COMPUTED_VALUE"""),"occasion")</f>
        <v>occasion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6"/>
      <c r="B11" s="16" t="s">
        <v>850</v>
      </c>
      <c r="C11" s="16" t="s">
        <v>851</v>
      </c>
      <c r="D11" s="16" t="s">
        <v>852</v>
      </c>
      <c r="E11" s="16" t="s">
        <v>853</v>
      </c>
      <c r="F11" s="16" t="s">
        <v>854</v>
      </c>
      <c r="G11" s="16" t="s">
        <v>855</v>
      </c>
      <c r="H11" s="16" t="s">
        <v>856</v>
      </c>
      <c r="I11" s="16" t="s">
        <v>857</v>
      </c>
      <c r="J11" s="16" t="s">
        <v>858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24" t="s">
        <v>383</v>
      </c>
      <c r="B13" s="25" t="str">
        <f ca="1">IFERROR(__xludf.DUMMYFUNCTION("QUERY(INDIRECT(""'"" &amp; A13  &amp; ""'!B1:Z1""), ""SELECT *"")"),"timeAt")</f>
        <v>timeAt</v>
      </c>
      <c r="C13" s="25" t="str">
        <f ca="1">IFERROR(__xludf.DUMMYFUNCTION("""COMPUTED_VALUE"""),"delay_duration")</f>
        <v>delay_duration</v>
      </c>
      <c r="D13" s="25" t="str">
        <f ca="1">IFERROR(__xludf.DUMMYFUNCTION("""COMPUTED_VALUE"""),"continuous_duration")</f>
        <v>continuous_duration</v>
      </c>
      <c r="E13" s="25" t="str">
        <f ca="1">IFERROR(__xludf.DUMMYFUNCTION("""COMPUTED_VALUE"""),"event")</f>
        <v>event</v>
      </c>
      <c r="F13" s="25" t="str">
        <f ca="1">IFERROR(__xludf.DUMMYFUNCTION("""COMPUTED_VALUE"""),"repeat")</f>
        <v>repeat</v>
      </c>
      <c r="G13" s="25" t="str">
        <f ca="1">IFERROR(__xludf.DUMMYFUNCTION("""COMPUTED_VALUE"""),"participants")</f>
        <v>participants</v>
      </c>
      <c r="H13" s="25" t="str">
        <f ca="1">IFERROR(__xludf.DUMMYFUNCTION("""COMPUTED_VALUE"""),"remind_duration")</f>
        <v>remind_duration</v>
      </c>
      <c r="I13" s="25" t="str">
        <f ca="1">IFERROR(__xludf.DUMMYFUNCTION("""COMPUTED_VALUE"""),"location")</f>
        <v>location</v>
      </c>
      <c r="J13" s="25" t="str">
        <f ca="1">IFERROR(__xludf.DUMMYFUNCTION("""COMPUTED_VALUE"""),"event_timeAt")</f>
        <v>event_timeAt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6"/>
      <c r="B14" s="16" t="s">
        <v>850</v>
      </c>
      <c r="C14" s="16" t="s">
        <v>851</v>
      </c>
      <c r="D14" s="16" t="s">
        <v>859</v>
      </c>
      <c r="E14" s="16" t="s">
        <v>860</v>
      </c>
      <c r="F14" s="16" t="s">
        <v>861</v>
      </c>
      <c r="G14" s="16" t="s">
        <v>862</v>
      </c>
      <c r="H14" s="16" t="s">
        <v>863</v>
      </c>
      <c r="I14" s="16" t="s">
        <v>864</v>
      </c>
      <c r="J14" s="6" t="s">
        <v>865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24" t="s">
        <v>384</v>
      </c>
      <c r="B16" s="26" t="str">
        <f ca="1">IFERROR(__xludf.DUMMYFUNCTION("QUERY(INDIRECT(""'"" &amp; A16  &amp; ""'!B1:Z1""), ""SELECT *"")"),"timeAt")</f>
        <v>timeAt</v>
      </c>
      <c r="C16" s="25" t="str">
        <f ca="1">IFERROR(__xludf.DUMMYFUNCTION("""COMPUTED_VALUE"""),"delay_duration")</f>
        <v>delay_duration</v>
      </c>
      <c r="D16" s="25" t="str">
        <f ca="1">IFERROR(__xludf.DUMMYFUNCTION("""COMPUTED_VALUE"""),"brand")</f>
        <v>brand</v>
      </c>
      <c r="E16" s="25" t="str">
        <f ca="1">IFERROR(__xludf.DUMMYFUNCTION("""COMPUTED_VALUE"""),"pickup_location")</f>
        <v>pickup_location</v>
      </c>
      <c r="F16" s="25" t="str">
        <f ca="1">IFERROR(__xludf.DUMMYFUNCTION("""COMPUTED_VALUE"""),"dropoff_location")</f>
        <v>dropoff_location</v>
      </c>
      <c r="G16" s="25" t="str">
        <f ca="1">IFERROR(__xludf.DUMMYFUNCTION("""COMPUTED_VALUE"""),"number_of_passengers")</f>
        <v>number_of_passengers</v>
      </c>
      <c r="H16" s="25" t="s">
        <v>894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6"/>
      <c r="B17" s="16" t="s">
        <v>850</v>
      </c>
      <c r="C17" s="16" t="s">
        <v>851</v>
      </c>
      <c r="D17" s="16" t="s">
        <v>866</v>
      </c>
      <c r="E17" s="16" t="s">
        <v>867</v>
      </c>
      <c r="F17" s="16" t="s">
        <v>868</v>
      </c>
      <c r="G17" s="16" t="s">
        <v>869</v>
      </c>
      <c r="H17" s="16" t="s">
        <v>870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24" t="s">
        <v>385</v>
      </c>
      <c r="B19" s="25" t="str">
        <f ca="1">IFERROR(__xludf.DUMMYFUNCTION("QUERY(INDIRECT(""'"" &amp; A19  &amp; ""'!B1:Z1""), ""SELECT *"")"),"timeAt")</f>
        <v>timeAt</v>
      </c>
      <c r="C19" s="25" t="str">
        <f ca="1">IFERROR(__xludf.DUMMYFUNCTION("""COMPUTED_VALUE"""),"delay_duration")</f>
        <v>delay_duration</v>
      </c>
      <c r="D19" s="25" t="str">
        <f ca="1">IFERROR(__xludf.DUMMYFUNCTION("""COMPUTED_VALUE"""),"destination")</f>
        <v>destination</v>
      </c>
      <c r="E19" s="25" t="str">
        <f ca="1">IFERROR(__xludf.DUMMYFUNCTION("""COMPUTED_VALUE"""),"distance")</f>
        <v>distance</v>
      </c>
      <c r="F19" s="25" t="str">
        <f ca="1">IFERROR(__xludf.DUMMYFUNCTION("""COMPUTED_VALUE"""),"travel_duration")</f>
        <v>travel_duration</v>
      </c>
      <c r="G19" s="25" t="str">
        <f ca="1">IFERROR(__xludf.DUMMYFUNCTION("""COMPUTED_VALUE"""),"transport_type")</f>
        <v>transport_type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 t="s">
        <v>850</v>
      </c>
      <c r="C20" s="16" t="s">
        <v>851</v>
      </c>
      <c r="D20" s="16" t="s">
        <v>871</v>
      </c>
      <c r="E20" s="16" t="s">
        <v>872</v>
      </c>
      <c r="F20" s="16" t="s">
        <v>873</v>
      </c>
      <c r="G20" s="16" t="s">
        <v>874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24" t="s">
        <v>386</v>
      </c>
      <c r="B22" s="25" t="str">
        <f ca="1">IFERROR(__xludf.DUMMYFUNCTION("QUERY(INDIRECT(""'"" &amp; A22  &amp; ""'!B1:Z1""), ""SELECT *"")"),"timeAt")</f>
        <v>timeAt</v>
      </c>
      <c r="C22" s="25" t="str">
        <f ca="1">IFERROR(__xludf.DUMMYFUNCTION("""COMPUTED_VALUE"""),"delay_duration")</f>
        <v>delay_duration</v>
      </c>
      <c r="D22" s="25" t="str">
        <f ca="1">IFERROR(__xludf.DUMMYFUNCTION("""COMPUTED_VALUE"""),"departure_location")</f>
        <v>departure_location</v>
      </c>
      <c r="E22" s="25" t="str">
        <f ca="1">IFERROR(__xludf.DUMMYFUNCTION("""COMPUTED_VALUE"""),"arrival_location")</f>
        <v>arrival_location</v>
      </c>
      <c r="F22" s="25" t="str">
        <f ca="1">IFERROR(__xludf.DUMMYFUNCTION("""COMPUTED_VALUE"""),"number_of_passengers")</f>
        <v>number_of_passengers</v>
      </c>
      <c r="G22" s="25" t="str">
        <f ca="1">IFERROR(__xludf.DUMMYFUNCTION("""COMPUTED_VALUE"""),"payment_method")</f>
        <v>payment_method</v>
      </c>
      <c r="H22" s="25" t="str">
        <f ca="1">IFERROR(__xludf.DUMMYFUNCTION("""COMPUTED_VALUE"""),"type")</f>
        <v>type</v>
      </c>
      <c r="I22" s="25" t="str">
        <f ca="1">IFERROR(__xludf.DUMMYFUNCTION("""COMPUTED_VALUE"""),"transport_type")</f>
        <v>transport_type</v>
      </c>
      <c r="J22" s="25" t="str">
        <f ca="1">IFERROR(__xludf.DUMMYFUNCTION("""COMPUTED_VALUE"""),"departure_timeAt")</f>
        <v>departure_timeAt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 t="s">
        <v>850</v>
      </c>
      <c r="C23" s="16" t="s">
        <v>851</v>
      </c>
      <c r="D23" s="16" t="s">
        <v>875</v>
      </c>
      <c r="E23" s="16" t="s">
        <v>876</v>
      </c>
      <c r="F23" s="16" t="s">
        <v>877</v>
      </c>
      <c r="G23" s="16" t="s">
        <v>878</v>
      </c>
      <c r="H23" s="16" t="s">
        <v>870</v>
      </c>
      <c r="I23" s="16" t="s">
        <v>874</v>
      </c>
      <c r="J23" s="16" t="s">
        <v>879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24" t="s">
        <v>387</v>
      </c>
      <c r="B25" s="25" t="str">
        <f ca="1">IFERROR(__xludf.DUMMYFUNCTION("QUERY(INDIRECT(""'"" &amp; A25  &amp; ""'!B1:Z1""), ""SELECT *"")"),"timeAt")</f>
        <v>timeAt</v>
      </c>
      <c r="C25" s="25" t="str">
        <f ca="1">IFERROR(__xludf.DUMMYFUNCTION("""COMPUTED_VALUE"""),"delay_duration")</f>
        <v>delay_duration</v>
      </c>
      <c r="D25" s="25" t="str">
        <f ca="1">IFERROR(__xludf.DUMMYFUNCTION("""COMPUTED_VALUE"""),"continuous_duration")</f>
        <v>continuous_duration</v>
      </c>
      <c r="E25" s="25" t="str">
        <f ca="1">IFERROR(__xludf.DUMMYFUNCTION("""COMPUTED_VALUE"""),"actor")</f>
        <v>actor</v>
      </c>
      <c r="F25" s="25" t="str">
        <f ca="1">IFERROR(__xludf.DUMMYFUNCTION("""COMPUTED_VALUE"""),"genre")</f>
        <v>genre</v>
      </c>
      <c r="G25" s="25" t="str">
        <f ca="1">IFERROR(__xludf.DUMMYFUNCTION("""COMPUTED_VALUE"""),"language")</f>
        <v>language</v>
      </c>
      <c r="H25" s="25" t="str">
        <f ca="1">IFERROR(__xludf.DUMMYFUNCTION("""COMPUTED_VALUE"""),"rating")</f>
        <v>rating</v>
      </c>
      <c r="I25" s="16" t="str">
        <f ca="1">IFERROR(__xludf.DUMMYFUNCTION("""COMPUTED_VALUE"""),"movie_duration")</f>
        <v>movie_duration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 t="s">
        <v>850</v>
      </c>
      <c r="C26" s="16" t="s">
        <v>851</v>
      </c>
      <c r="D26" s="16" t="s">
        <v>859</v>
      </c>
      <c r="E26" s="16" t="s">
        <v>880</v>
      </c>
      <c r="F26" s="16" t="s">
        <v>881</v>
      </c>
      <c r="G26" s="16" t="s">
        <v>882</v>
      </c>
      <c r="H26" s="16" t="s">
        <v>883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24" t="s">
        <v>388</v>
      </c>
      <c r="B28" s="25" t="str">
        <f ca="1">IFERROR(__xludf.DUMMYFUNCTION("QUERY(INDIRECT(""'"" &amp; A28  &amp; ""'!B1:Z1""), ""SELECT *"")"),"timeAt")</f>
        <v>timeAt</v>
      </c>
      <c r="C28" s="25" t="str">
        <f ca="1">IFERROR(__xludf.DUMMYFUNCTION("""COMPUTED_VALUE"""),"delay_duration")</f>
        <v>delay_duration</v>
      </c>
      <c r="D28" s="25" t="str">
        <f ca="1">IFERROR(__xludf.DUMMYFUNCTION("""COMPUTED_VALUE"""),"activity")</f>
        <v>activity</v>
      </c>
      <c r="E28" s="25" t="str">
        <f ca="1">IFERROR(__xludf.DUMMYFUNCTION("""COMPUTED_VALUE"""),"ocassion")</f>
        <v>ocassion</v>
      </c>
      <c r="F28" s="25" t="str">
        <f ca="1">IFERROR(__xludf.DUMMYFUNCTION("""COMPUTED_VALUE"""),"area")</f>
        <v>area</v>
      </c>
      <c r="G28" s="25" t="str">
        <f ca="1">IFERROR(__xludf.DUMMYFUNCTION("""COMPUTED_VALUE"""),"distance")</f>
        <v>distance</v>
      </c>
      <c r="H28" s="25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 t="s">
        <v>850</v>
      </c>
      <c r="C29" s="16" t="s">
        <v>851</v>
      </c>
      <c r="D29" s="16" t="s">
        <v>884</v>
      </c>
      <c r="E29" s="16" t="s">
        <v>858</v>
      </c>
      <c r="F29" s="16" t="s">
        <v>885</v>
      </c>
      <c r="G29" s="16" t="s">
        <v>886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24" t="s">
        <v>389</v>
      </c>
      <c r="B31" s="25" t="str">
        <f ca="1">IFERROR(__xludf.DUMMYFUNCTION("QUERY(INDIRECT(""'"" &amp; A31  &amp; ""'!B1:Z1""), ""SELECT *"")"),"timeAt")</f>
        <v>timeAt</v>
      </c>
      <c r="C31" s="25" t="str">
        <f ca="1">IFERROR(__xludf.DUMMYFUNCTION("""COMPUTED_VALUE"""),"delay_duration")</f>
        <v>delay_duration</v>
      </c>
      <c r="D31" s="25" t="str">
        <f ca="1">IFERROR(__xludf.DUMMYFUNCTION("""COMPUTED_VALUE"""),"event")</f>
        <v>event</v>
      </c>
      <c r="E31" s="25" t="str">
        <f ca="1">IFERROR(__xludf.DUMMYFUNCTION("""COMPUTED_VALUE"""),"event_timeAt")</f>
        <v>event_timeAt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 t="s">
        <v>850</v>
      </c>
      <c r="C32" s="16" t="s">
        <v>851</v>
      </c>
      <c r="D32" s="16" t="s">
        <v>859</v>
      </c>
      <c r="E32" s="16" t="s">
        <v>860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24" t="s">
        <v>390</v>
      </c>
      <c r="B35" s="25" t="str">
        <f ca="1">IFERROR(__xludf.DUMMYFUNCTION("QUERY(INDIRECT(""'"" &amp; A35  &amp; ""'!B1:Z1""), ""SELECT *"")"),"timeAt")</f>
        <v>timeAt</v>
      </c>
      <c r="C35" s="25" t="str">
        <f ca="1">IFERROR(__xludf.DUMMYFUNCTION("""COMPUTED_VALUE"""),"delay_duration")</f>
        <v>delay_duration</v>
      </c>
      <c r="D35" s="25" t="str">
        <f ca="1">IFERROR(__xludf.DUMMYFUNCTION("""COMPUTED_VALUE"""),"continuous_duration")</f>
        <v>continuous_duration</v>
      </c>
      <c r="E35" s="25" t="str">
        <f ca="1">IFERROR(__xludf.DUMMYFUNCTION("""COMPUTED_VALUE"""),"phone_number")</f>
        <v>phone_number</v>
      </c>
      <c r="F35" s="25" t="str">
        <f ca="1">IFERROR(__xludf.DUMMYFUNCTION("""COMPUTED_VALUE"""),"email")</f>
        <v>email</v>
      </c>
      <c r="G35" s="25" t="str">
        <f ca="1">IFERROR(__xludf.DUMMYFUNCTION("""COMPUTED_VALUE"""),"person")</f>
        <v>person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 t="s">
        <v>850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24" t="s">
        <v>392</v>
      </c>
      <c r="B39" s="26" t="str">
        <f ca="1">IFERROR(__xludf.DUMMYFUNCTION("QUERY(INDIRECT(""'"" &amp; A39  &amp; ""'!B1:Z1""), ""SELECT *"")"),"timeAt")</f>
        <v>timeAt</v>
      </c>
      <c r="C39" s="25" t="str">
        <f ca="1">IFERROR(__xludf.DUMMYFUNCTION("""COMPUTED_VALUE"""),"delay_duration")</f>
        <v>delay_duration</v>
      </c>
      <c r="D39" s="25" t="str">
        <f ca="1">IFERROR(__xludf.DUMMYFUNCTION("""COMPUTED_VALUE"""),"keyword")</f>
        <v>keyword</v>
      </c>
      <c r="E39" s="25" t="str">
        <f ca="1">IFERROR(__xludf.DUMMYFUNCTION("""COMPUTED_VALUE"""),"keyword_timeAt")</f>
        <v>keyword_timeAt</v>
      </c>
      <c r="F39" s="25"/>
      <c r="G39" s="25"/>
      <c r="H39" s="25"/>
      <c r="I39" s="2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cols>
    <col min="1" max="3" width="16" customWidth="1"/>
    <col min="4" max="4" width="15" customWidth="1"/>
    <col min="5" max="5" width="16" customWidth="1"/>
    <col min="6" max="6" width="18.5" customWidth="1"/>
    <col min="7" max="7" width="16" customWidth="1"/>
    <col min="8" max="8" width="18.6640625" customWidth="1"/>
    <col min="9" max="14" width="16" customWidth="1"/>
  </cols>
  <sheetData>
    <row r="1" spans="1:26" ht="15.75" customHeight="1">
      <c r="A1" s="12" t="s">
        <v>102</v>
      </c>
      <c r="B1" s="12" t="s">
        <v>380</v>
      </c>
      <c r="C1" s="12" t="s">
        <v>381</v>
      </c>
      <c r="D1" s="12" t="s">
        <v>382</v>
      </c>
      <c r="E1" s="12" t="s">
        <v>383</v>
      </c>
      <c r="F1" s="12" t="s">
        <v>384</v>
      </c>
      <c r="G1" s="12" t="s">
        <v>385</v>
      </c>
      <c r="H1" s="12" t="s">
        <v>386</v>
      </c>
      <c r="I1" s="12" t="s">
        <v>387</v>
      </c>
      <c r="J1" s="12" t="s">
        <v>388</v>
      </c>
      <c r="K1" s="12" t="s">
        <v>389</v>
      </c>
      <c r="L1" s="12" t="s">
        <v>390</v>
      </c>
      <c r="M1" s="12" t="s">
        <v>391</v>
      </c>
      <c r="N1" s="12" t="s">
        <v>392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14" t="str">
        <f ca="1">IFERROR(__xludf.DUMMYFUNCTION("TRANSPOSE(QUERY('Tra cứu thời tiết'!$B$1:$Z$1, ""SELECT *""))"),"timeAt")</f>
        <v>timeAt</v>
      </c>
      <c r="B2" s="15" t="str">
        <f ca="1">IFERROR(__xludf.DUMMYFUNCTION("TRANSPOSE(QUERY('Tra cứu lịch'!$B$1:$Z$1, ""SELECT *""))"),"timeAt")</f>
        <v>timeAt</v>
      </c>
      <c r="C2" s="15" t="str">
        <f ca="1">IFERROR(__xludf.DUMMYFUNCTION("TRANSPOSE(QUERY('Bật nhạc'!$B$1:$Z$1, ""SELECT *""))"),"timeAt")</f>
        <v>timeAt</v>
      </c>
      <c r="D2" s="15" t="str">
        <f ca="1">IFERROR(__xludf.DUMMYFUNCTION("TRANSPOSE(QUERY(INDIRECT(""'"" &amp; D1 &amp; ""'!B1:Z1""), ""SELECT *""))"),"timeAt")</f>
        <v>timeAt</v>
      </c>
      <c r="E2" s="15" t="str">
        <f ca="1">IFERROR(__xludf.DUMMYFUNCTION("TRANSPOSE(QUERY(INDIRECT(""'"" &amp; E1 &amp; ""'!B1:Z1""), ""SELECT *""))"),"timeAt")</f>
        <v>timeAt</v>
      </c>
      <c r="F2" s="15" t="str">
        <f ca="1">IFERROR(__xludf.DUMMYFUNCTION("TRANSPOSE(QUERY(INDIRECT(""'"" &amp; F1 &amp; ""'!B1:Z1""), ""SELECT *""))"),"timeAt")</f>
        <v>timeAt</v>
      </c>
      <c r="G2" s="15" t="str">
        <f ca="1">IFERROR(__xludf.DUMMYFUNCTION("TRANSPOSE(QUERY(INDIRECT(""'"" &amp; G1 &amp; ""'!B1:Z1""), ""SELECT *""))"),"timeAt")</f>
        <v>timeAt</v>
      </c>
      <c r="H2" s="15" t="str">
        <f ca="1">IFERROR(__xludf.DUMMYFUNCTION("TRANSPOSE(QUERY(INDIRECT(""'"" &amp; H1 &amp; ""'!B1:Z1""), ""SELECT *""))"),"timeAt")</f>
        <v>timeAt</v>
      </c>
      <c r="I2" s="15" t="str">
        <f ca="1">IFERROR(__xludf.DUMMYFUNCTION("TRANSPOSE(QUERY(INDIRECT(""'"" &amp; I1 &amp; ""'!B1:Z1""), ""SELECT *""))"),"timeAt")</f>
        <v>timeAt</v>
      </c>
      <c r="J2" s="15" t="str">
        <f ca="1">IFERROR(__xludf.DUMMYFUNCTION("TRANSPOSE(QUERY(INDIRECT(""'"" &amp; J1 &amp; ""'!B1:Z1""), ""SELECT *""))"),"timeAt")</f>
        <v>timeAt</v>
      </c>
      <c r="K2" s="15" t="str">
        <f ca="1">IFERROR(__xludf.DUMMYFUNCTION("TRANSPOSE(QUERY(INDIRECT(""'"" &amp; K1 &amp; ""'!B1:Z1""), ""SELECT *""))"),"timeAt")</f>
        <v>timeAt</v>
      </c>
      <c r="L2" s="15" t="str">
        <f ca="1">IFERROR(__xludf.DUMMYFUNCTION("TRANSPOSE(QUERY(INDIRECT(""'"" &amp; L1 &amp; ""'!B1:Z1""), ""SELECT *""))"),"timeAt")</f>
        <v>timeAt</v>
      </c>
      <c r="M2" s="15" t="str">
        <f ca="1">IFERROR(__xludf.DUMMYFUNCTION("TRANSPOSE(QUERY(INDIRECT(""'"" &amp; M1 &amp; ""'!B1:Z1""), ""SELECT *""))"),"timeAt")</f>
        <v>timeAt</v>
      </c>
      <c r="N2" s="15" t="str">
        <f ca="1">IFERROR(__xludf.DUMMYFUNCTION("TRANSPOSE(QUERY(INDIRECT(""'"" &amp; N1 &amp; ""'!B1:Z1""), ""SELECT *""))"),"timeAt")</f>
        <v>timeAt</v>
      </c>
      <c r="O2" s="15"/>
      <c r="P2" s="15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13" t="str">
        <f ca="1">IFERROR(__xludf.DUMMYFUNCTION("""COMPUTED_VALUE"""),"delay_duration")</f>
        <v>delay_duration</v>
      </c>
      <c r="B3" s="13" t="str">
        <f ca="1">IFERROR(__xludf.DUMMYFUNCTION("""COMPUTED_VALUE"""),"delay_duration")</f>
        <v>delay_duration</v>
      </c>
      <c r="C3" s="13" t="str">
        <f ca="1">IFERROR(__xludf.DUMMYFUNCTION("""COMPUTED_VALUE"""),"delay_duration")</f>
        <v>delay_duration</v>
      </c>
      <c r="D3" s="13" t="str">
        <f ca="1">IFERROR(__xludf.DUMMYFUNCTION("""COMPUTED_VALUE"""),"delay_duration")</f>
        <v>delay_duration</v>
      </c>
      <c r="E3" s="13" t="str">
        <f ca="1">IFERROR(__xludf.DUMMYFUNCTION("""COMPUTED_VALUE"""),"delay_duration")</f>
        <v>delay_duration</v>
      </c>
      <c r="F3" s="13" t="str">
        <f ca="1">IFERROR(__xludf.DUMMYFUNCTION("""COMPUTED_VALUE"""),"delay_duration")</f>
        <v>delay_duration</v>
      </c>
      <c r="G3" s="13" t="str">
        <f ca="1">IFERROR(__xludf.DUMMYFUNCTION("""COMPUTED_VALUE"""),"delay_duration")</f>
        <v>delay_duration</v>
      </c>
      <c r="H3" s="13" t="str">
        <f ca="1">IFERROR(__xludf.DUMMYFUNCTION("""COMPUTED_VALUE"""),"delay_duration")</f>
        <v>delay_duration</v>
      </c>
      <c r="I3" s="13" t="str">
        <f ca="1">IFERROR(__xludf.DUMMYFUNCTION("""COMPUTED_VALUE"""),"delay_duration")</f>
        <v>delay_duration</v>
      </c>
      <c r="J3" s="13" t="str">
        <f ca="1">IFERROR(__xludf.DUMMYFUNCTION("""COMPUTED_VALUE"""),"delay_duration")</f>
        <v>delay_duration</v>
      </c>
      <c r="K3" s="13" t="str">
        <f ca="1">IFERROR(__xludf.DUMMYFUNCTION("""COMPUTED_VALUE"""),"delay_duration")</f>
        <v>delay_duration</v>
      </c>
      <c r="L3" s="13" t="str">
        <f ca="1">IFERROR(__xludf.DUMMYFUNCTION("""COMPUTED_VALUE"""),"delay_duration")</f>
        <v>delay_duration</v>
      </c>
      <c r="M3" s="13" t="str">
        <f ca="1">IFERROR(__xludf.DUMMYFUNCTION("""COMPUTED_VALUE"""),"delay_duration")</f>
        <v>delay_duration</v>
      </c>
      <c r="N3" s="13" t="str">
        <f ca="1">IFERROR(__xludf.DUMMYFUNCTION("""COMPUTED_VALUE"""),"delay_duration")</f>
        <v>delay_duration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3" t="str">
        <f ca="1">IFERROR(__xludf.DUMMYFUNCTION("""COMPUTED_VALUE"""),"weather_descriptor")</f>
        <v>weather_descriptor</v>
      </c>
      <c r="B4" s="13" t="str">
        <f ca="1">IFERROR(__xludf.DUMMYFUNCTION("""COMPUTED_VALUE"""),"event_timeAt")</f>
        <v>event_timeAt</v>
      </c>
      <c r="C4" s="13" t="str">
        <f ca="1">IFERROR(__xludf.DUMMYFUNCTION("""COMPUTED_VALUE"""),"continuous_duration")</f>
        <v>continuous_duration</v>
      </c>
      <c r="D4" s="13" t="str">
        <f ca="1">IFERROR(__xludf.DUMMYFUNCTION("""COMPUTED_VALUE"""),"meal")</f>
        <v>meal</v>
      </c>
      <c r="E4" s="13" t="str">
        <f ca="1">IFERROR(__xludf.DUMMYFUNCTION("""COMPUTED_VALUE"""),"continuous_duration")</f>
        <v>continuous_duration</v>
      </c>
      <c r="F4" s="13" t="str">
        <f ca="1">IFERROR(__xludf.DUMMYFUNCTION("""COMPUTED_VALUE"""),"brand")</f>
        <v>brand</v>
      </c>
      <c r="G4" s="13" t="str">
        <f ca="1">IFERROR(__xludf.DUMMYFUNCTION("""COMPUTED_VALUE"""),"destination")</f>
        <v>destination</v>
      </c>
      <c r="H4" s="13" t="str">
        <f ca="1">IFERROR(__xludf.DUMMYFUNCTION("""COMPUTED_VALUE"""),"departure_location")</f>
        <v>departure_location</v>
      </c>
      <c r="I4" s="13" t="str">
        <f ca="1">IFERROR(__xludf.DUMMYFUNCTION("""COMPUTED_VALUE"""),"continuous_duration")</f>
        <v>continuous_duration</v>
      </c>
      <c r="J4" s="13" t="str">
        <f ca="1">IFERROR(__xludf.DUMMYFUNCTION("""COMPUTED_VALUE"""),"activity")</f>
        <v>activity</v>
      </c>
      <c r="K4" s="13" t="str">
        <f ca="1">IFERROR(__xludf.DUMMYFUNCTION("""COMPUTED_VALUE"""),"event")</f>
        <v>event</v>
      </c>
      <c r="L4" s="13" t="str">
        <f ca="1">IFERROR(__xludf.DUMMYFUNCTION("""COMPUTED_VALUE"""),"continuous_duration")</f>
        <v>continuous_duration</v>
      </c>
      <c r="M4" s="13" t="str">
        <f ca="1">IFERROR(__xludf.DUMMYFUNCTION("""COMPUTED_VALUE"""),"dish_name")</f>
        <v>dish_name</v>
      </c>
      <c r="N4" s="13" t="str">
        <f ca="1">IFERROR(__xludf.DUMMYFUNCTION("""COMPUTED_VALUE"""),"keyword")</f>
        <v>keyword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3" t="str">
        <f ca="1">IFERROR(__xludf.DUMMYFUNCTION("""COMPUTED_VALUE"""),"location")</f>
        <v>location</v>
      </c>
      <c r="B5" s="13" t="str">
        <f ca="1">IFERROR(__xludf.DUMMYFUNCTION("""COMPUTED_VALUE"""),"event")</f>
        <v>event</v>
      </c>
      <c r="C5" s="13" t="str">
        <f ca="1">IFERROR(__xludf.DUMMYFUNCTION("""COMPUTED_VALUE"""),"song")</f>
        <v>song</v>
      </c>
      <c r="D5" s="13" t="str">
        <f ca="1">IFERROR(__xludf.DUMMYFUNCTION("""COMPUTED_VALUE"""),"ingredient")</f>
        <v>ingredient</v>
      </c>
      <c r="E5" s="13" t="str">
        <f ca="1">IFERROR(__xludf.DUMMYFUNCTION("""COMPUTED_VALUE"""),"event")</f>
        <v>event</v>
      </c>
      <c r="F5" s="13" t="str">
        <f ca="1">IFERROR(__xludf.DUMMYFUNCTION("""COMPUTED_VALUE"""),"pickup_location")</f>
        <v>pickup_location</v>
      </c>
      <c r="G5" s="16" t="str">
        <f ca="1">IFERROR(__xludf.DUMMYFUNCTION("""COMPUTED_VALUE"""),"distance")</f>
        <v>distance</v>
      </c>
      <c r="H5" s="13" t="str">
        <f ca="1">IFERROR(__xludf.DUMMYFUNCTION("""COMPUTED_VALUE"""),"arrival_location")</f>
        <v>arrival_location</v>
      </c>
      <c r="I5" s="13" t="str">
        <f ca="1">IFERROR(__xludf.DUMMYFUNCTION("""COMPUTED_VALUE"""),"actor")</f>
        <v>actor</v>
      </c>
      <c r="J5" s="13" t="str">
        <f ca="1">IFERROR(__xludf.DUMMYFUNCTION("""COMPUTED_VALUE"""),"ocassion")</f>
        <v>ocassion</v>
      </c>
      <c r="K5" s="13" t="str">
        <f ca="1">IFERROR(__xludf.DUMMYFUNCTION("""COMPUTED_VALUE"""),"event_timeAt")</f>
        <v>event_timeAt</v>
      </c>
      <c r="L5" s="13" t="str">
        <f ca="1">IFERROR(__xludf.DUMMYFUNCTION("""COMPUTED_VALUE"""),"phone_number")</f>
        <v>phone_number</v>
      </c>
      <c r="M5" s="13" t="str">
        <f ca="1">IFERROR(__xludf.DUMMYFUNCTION("""COMPUTED_VALUE"""),"meal")</f>
        <v>meal</v>
      </c>
      <c r="N5" s="13" t="str">
        <f ca="1">IFERROR(__xludf.DUMMYFUNCTION("""COMPUTED_VALUE"""),"keyword_timeAt")</f>
        <v>keyword_timeAt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3" t="str">
        <f ca="1">IFERROR(__xludf.DUMMYFUNCTION("""COMPUTED_VALUE"""),"weather_timeAt")</f>
        <v>weather_timeAt</v>
      </c>
      <c r="B6" s="13" t="str">
        <f ca="1">IFERROR(__xludf.DUMMYFUNCTION("""COMPUTED_VALUE"""),"location")</f>
        <v>location</v>
      </c>
      <c r="C6" s="13" t="str">
        <f ca="1">IFERROR(__xludf.DUMMYFUNCTION("""COMPUTED_VALUE"""),"singer")</f>
        <v>singer</v>
      </c>
      <c r="D6" s="13" t="str">
        <f ca="1">IFERROR(__xludf.DUMMYFUNCTION("""COMPUTED_VALUE"""),"dish_name")</f>
        <v>dish_name</v>
      </c>
      <c r="E6" s="13" t="str">
        <f ca="1">IFERROR(__xludf.DUMMYFUNCTION("""COMPUTED_VALUE"""),"repeat")</f>
        <v>repeat</v>
      </c>
      <c r="F6" s="13" t="str">
        <f ca="1">IFERROR(__xludf.DUMMYFUNCTION("""COMPUTED_VALUE"""),"dropoff_location")</f>
        <v>dropoff_location</v>
      </c>
      <c r="G6" s="16" t="str">
        <f ca="1">IFERROR(__xludf.DUMMYFUNCTION("""COMPUTED_VALUE"""),"travel_duration")</f>
        <v>travel_duration</v>
      </c>
      <c r="H6" s="13" t="str">
        <f ca="1">IFERROR(__xludf.DUMMYFUNCTION("""COMPUTED_VALUE"""),"number_of_passengers")</f>
        <v>number_of_passengers</v>
      </c>
      <c r="I6" s="13" t="str">
        <f ca="1">IFERROR(__xludf.DUMMYFUNCTION("""COMPUTED_VALUE"""),"genre")</f>
        <v>genre</v>
      </c>
      <c r="J6" s="13" t="str">
        <f ca="1">IFERROR(__xludf.DUMMYFUNCTION("""COMPUTED_VALUE"""),"area")</f>
        <v>area</v>
      </c>
      <c r="K6" s="13"/>
      <c r="L6" s="13" t="str">
        <f ca="1">IFERROR(__xludf.DUMMYFUNCTION("""COMPUTED_VALUE"""),"email")</f>
        <v>email</v>
      </c>
      <c r="M6" s="13" t="str">
        <f ca="1">IFERROR(__xludf.DUMMYFUNCTION("""COMPUTED_VALUE"""),"number_of_serving")</f>
        <v>number_of_serving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3" t="str">
        <f ca="1">IFERROR(__xludf.DUMMYFUNCTION("""COMPUTED_VALUE"""),"weather_duration")</f>
        <v>weather_duration</v>
      </c>
      <c r="B7" s="13" t="str">
        <f ca="1">IFERROR(__xludf.DUMMYFUNCTION("""COMPUTED_VALUE"""),"participants")</f>
        <v>participants</v>
      </c>
      <c r="C7" s="13"/>
      <c r="D7" s="13" t="str">
        <f ca="1">IFERROR(__xludf.DUMMYFUNCTION("""COMPUTED_VALUE"""),"cooking_time")</f>
        <v>cooking_time</v>
      </c>
      <c r="E7" s="13" t="str">
        <f ca="1">IFERROR(__xludf.DUMMYFUNCTION("""COMPUTED_VALUE"""),"participants")</f>
        <v>participants</v>
      </c>
      <c r="F7" s="13" t="str">
        <f ca="1">IFERROR(__xludf.DUMMYFUNCTION("""COMPUTED_VALUE"""),"number_of_passengers")</f>
        <v>number_of_passengers</v>
      </c>
      <c r="G7" s="16" t="str">
        <f ca="1">IFERROR(__xludf.DUMMYFUNCTION("""COMPUTED_VALUE"""),"transport_type")</f>
        <v>transport_type</v>
      </c>
      <c r="H7" s="13" t="str">
        <f ca="1">IFERROR(__xludf.DUMMYFUNCTION("""COMPUTED_VALUE"""),"payment_method")</f>
        <v>payment_method</v>
      </c>
      <c r="I7" s="13" t="str">
        <f ca="1">IFERROR(__xludf.DUMMYFUNCTION("""COMPUTED_VALUE"""),"language")</f>
        <v>language</v>
      </c>
      <c r="J7" s="13" t="str">
        <f ca="1">IFERROR(__xludf.DUMMYFUNCTION("""COMPUTED_VALUE"""),"distance")</f>
        <v>distance</v>
      </c>
      <c r="K7" s="13"/>
      <c r="L7" s="13" t="str">
        <f ca="1">IFERROR(__xludf.DUMMYFUNCTION("""COMPUTED_VALUE"""),"person")</f>
        <v>person</v>
      </c>
      <c r="M7" s="13" t="str">
        <f ca="1">IFERROR(__xludf.DUMMYFUNCTION("""COMPUTED_VALUE"""),"condition")</f>
        <v>condition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6"/>
      <c r="B8" s="13"/>
      <c r="C8" s="13"/>
      <c r="D8" s="13" t="str">
        <f ca="1">IFERROR(__xludf.DUMMYFUNCTION("""COMPUTED_VALUE"""),"method")</f>
        <v>method</v>
      </c>
      <c r="E8" s="13" t="str">
        <f ca="1">IFERROR(__xludf.DUMMYFUNCTION("""COMPUTED_VALUE"""),"remind_duration")</f>
        <v>remind_duration</v>
      </c>
      <c r="F8" s="13" t="str">
        <f ca="1">IFERROR(__xludf.DUMMYFUNCTION("""COMPUTED_VALUE"""),"type (premium, standard, pet friendly...)")</f>
        <v>type (premium, standard, pet friendly...)</v>
      </c>
      <c r="G8" s="16"/>
      <c r="H8" s="13" t="str">
        <f ca="1">IFERROR(__xludf.DUMMYFUNCTION("""COMPUTED_VALUE"""),"type")</f>
        <v>type</v>
      </c>
      <c r="I8" s="13" t="str">
        <f ca="1">IFERROR(__xludf.DUMMYFUNCTION("""COMPUTED_VALUE"""),"rating")</f>
        <v>rating</v>
      </c>
      <c r="J8" s="13"/>
      <c r="K8" s="13"/>
      <c r="L8" s="13"/>
      <c r="M8" s="13" t="str">
        <f ca="1">IFERROR(__xludf.DUMMYFUNCTION("""COMPUTED_VALUE"""),"occasion")</f>
        <v>occasion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 t="str">
        <f ca="1">IFERROR(__xludf.DUMMYFUNCTION("""COMPUTED_VALUE"""),"condition")</f>
        <v>condition</v>
      </c>
      <c r="E9" s="13" t="str">
        <f ca="1">IFERROR(__xludf.DUMMYFUNCTION("""COMPUTED_VALUE"""),"location")</f>
        <v>location</v>
      </c>
      <c r="F9" s="13"/>
      <c r="G9" s="16"/>
      <c r="H9" s="13" t="str">
        <f ca="1">IFERROR(__xludf.DUMMYFUNCTION("""COMPUTED_VALUE"""),"transport_type")</f>
        <v>transport_type</v>
      </c>
      <c r="I9" s="13" t="str">
        <f ca="1">IFERROR(__xludf.DUMMYFUNCTION("""COMPUTED_VALUE"""),"movie_duration")</f>
        <v>movie_duration</v>
      </c>
      <c r="J9" s="13"/>
      <c r="K9" s="13"/>
      <c r="L9" s="13"/>
      <c r="M9" s="13" t="str">
        <f ca="1">IFERROR(__xludf.DUMMYFUNCTION("""COMPUTED_VALUE"""),"location")</f>
        <v>location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 t="str">
        <f ca="1">IFERROR(__xludf.DUMMYFUNCTION("""COMPUTED_VALUE"""),"occasion")</f>
        <v>occasion</v>
      </c>
      <c r="E10" s="13" t="str">
        <f ca="1">IFERROR(__xludf.DUMMYFUNCTION("""COMPUTED_VALUE"""),"event_timeAt")</f>
        <v>event_timeAt</v>
      </c>
      <c r="F10" s="13"/>
      <c r="G10" s="13"/>
      <c r="H10" s="13" t="str">
        <f ca="1">IFERROR(__xludf.DUMMYFUNCTION("""COMPUTED_VALUE"""),"departure_timeAt")</f>
        <v>departure_timeAt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4"/>
      <c r="B13" s="15"/>
      <c r="C13" s="15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7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workbookViewId="0">
      <selection activeCell="F10" sqref="F10"/>
    </sheetView>
  </sheetViews>
  <sheetFormatPr baseColWidth="10" defaultColWidth="12.6640625" defaultRowHeight="15.75" customHeight="1"/>
  <cols>
    <col min="2" max="2" width="23.5" customWidth="1"/>
    <col min="3" max="3" width="27.6640625" customWidth="1"/>
    <col min="4" max="4" width="19" customWidth="1"/>
    <col min="6" max="6" width="30.1640625" customWidth="1"/>
  </cols>
  <sheetData>
    <row r="1" spans="1:26" ht="15.75" customHeight="1">
      <c r="A1" s="8" t="s">
        <v>102</v>
      </c>
      <c r="B1" s="18" t="s">
        <v>393</v>
      </c>
      <c r="C1" s="18" t="s">
        <v>394</v>
      </c>
      <c r="D1" s="18" t="s">
        <v>395</v>
      </c>
      <c r="E1" s="18" t="s">
        <v>396</v>
      </c>
      <c r="F1" s="19" t="s">
        <v>397</v>
      </c>
      <c r="G1" s="19" t="s">
        <v>398</v>
      </c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157</v>
      </c>
      <c r="C2" s="6" t="s">
        <v>156</v>
      </c>
      <c r="D2" s="6" t="s">
        <v>399</v>
      </c>
      <c r="E2" s="6" t="s">
        <v>131</v>
      </c>
      <c r="F2" s="6" t="s">
        <v>157</v>
      </c>
      <c r="G2" s="6" t="s">
        <v>156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B3" s="6" t="s">
        <v>400</v>
      </c>
      <c r="D3" s="6" t="s">
        <v>401</v>
      </c>
      <c r="E3" s="6" t="s">
        <v>146</v>
      </c>
      <c r="F3" s="6" t="s">
        <v>402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B4" s="6" t="s">
        <v>403</v>
      </c>
      <c r="D4" s="6" t="s">
        <v>404</v>
      </c>
      <c r="E4" s="6" t="s">
        <v>150</v>
      </c>
      <c r="F4" s="6" t="s">
        <v>405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D5" s="6" t="s">
        <v>406</v>
      </c>
      <c r="E5" s="6" t="s">
        <v>152</v>
      </c>
      <c r="F5" s="6" t="s">
        <v>407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D6" s="6" t="s">
        <v>408</v>
      </c>
      <c r="E6" s="6" t="s">
        <v>411</v>
      </c>
      <c r="F6" s="6" t="s">
        <v>409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9"/>
      <c r="D7" s="6" t="s">
        <v>415</v>
      </c>
      <c r="F7" s="6" t="s">
        <v>412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D8" s="9" t="s">
        <v>416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D9" s="9" t="s">
        <v>417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D10" s="6" t="s">
        <v>419</v>
      </c>
      <c r="E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9"/>
      <c r="C11" s="9"/>
      <c r="D11" s="6" t="s">
        <v>420</v>
      </c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9"/>
      <c r="B12" s="9"/>
      <c r="C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9"/>
  <sheetViews>
    <sheetView workbookViewId="0">
      <selection activeCell="G2" sqref="G2"/>
    </sheetView>
  </sheetViews>
  <sheetFormatPr baseColWidth="10" defaultColWidth="12.6640625" defaultRowHeight="15.75" customHeight="1"/>
  <cols>
    <col min="2" max="2" width="26" customWidth="1"/>
    <col min="3" max="3" width="27.83203125" customWidth="1"/>
  </cols>
  <sheetData>
    <row r="1" spans="1:26" ht="15.75" customHeight="1">
      <c r="A1" s="8" t="s">
        <v>380</v>
      </c>
      <c r="B1" s="18" t="s">
        <v>393</v>
      </c>
      <c r="C1" s="18" t="s">
        <v>394</v>
      </c>
      <c r="D1" s="18" t="s">
        <v>421</v>
      </c>
      <c r="E1" s="18" t="s">
        <v>422</v>
      </c>
      <c r="F1" s="18" t="s">
        <v>396</v>
      </c>
      <c r="G1" s="18" t="s">
        <v>423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157</v>
      </c>
      <c r="C2" s="6" t="s">
        <v>156</v>
      </c>
      <c r="D2" s="9" t="s">
        <v>157</v>
      </c>
      <c r="E2" s="6" t="s">
        <v>424</v>
      </c>
      <c r="F2" s="9" t="s">
        <v>131</v>
      </c>
      <c r="G2" s="6" t="s">
        <v>164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D3" s="9"/>
      <c r="E3" s="6" t="s">
        <v>425</v>
      </c>
      <c r="G3" s="6" t="s">
        <v>426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D4" s="9"/>
      <c r="E4" s="9" t="s">
        <v>427</v>
      </c>
      <c r="G4" s="9" t="s">
        <v>428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D5" s="9"/>
      <c r="E5" s="6" t="s">
        <v>429</v>
      </c>
      <c r="G5" s="9" t="s">
        <v>430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9"/>
      <c r="D6" s="9"/>
      <c r="E6" s="6" t="s">
        <v>431</v>
      </c>
      <c r="G6" s="9" t="s">
        <v>432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9"/>
      <c r="D7" s="9"/>
      <c r="E7" s="6" t="s">
        <v>433</v>
      </c>
      <c r="G7" s="9" t="s">
        <v>434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9"/>
      <c r="D8" s="9"/>
      <c r="E8" s="6" t="s">
        <v>435</v>
      </c>
      <c r="G8" s="9" t="s">
        <v>169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9"/>
      <c r="D9" s="9"/>
      <c r="E9" s="6" t="s">
        <v>436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D10" s="9"/>
      <c r="E10" s="6" t="s">
        <v>437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D11" s="9"/>
      <c r="E11" s="9" t="s">
        <v>438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E12" s="9" t="s">
        <v>439</v>
      </c>
    </row>
    <row r="13" spans="1:26" ht="15.75" customHeight="1">
      <c r="E13" s="9" t="s">
        <v>440</v>
      </c>
    </row>
    <row r="14" spans="1:26" ht="15.75" customHeight="1">
      <c r="E14" s="6" t="s">
        <v>441</v>
      </c>
    </row>
    <row r="15" spans="1:26" ht="15.75" customHeight="1">
      <c r="E15" s="6" t="s">
        <v>442</v>
      </c>
    </row>
    <row r="16" spans="1:26" ht="15.75" customHeight="1">
      <c r="E16" s="6" t="s">
        <v>443</v>
      </c>
    </row>
    <row r="17" spans="5:5" ht="15.75" customHeight="1">
      <c r="E17" s="6" t="s">
        <v>444</v>
      </c>
    </row>
    <row r="18" spans="5:5" ht="15.75" customHeight="1">
      <c r="E18" s="9" t="s">
        <v>445</v>
      </c>
    </row>
    <row r="19" spans="5:5" ht="15.75" customHeight="1">
      <c r="E19" s="9" t="s">
        <v>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9"/>
  <sheetViews>
    <sheetView workbookViewId="0">
      <selection activeCell="I2" sqref="I2"/>
    </sheetView>
  </sheetViews>
  <sheetFormatPr baseColWidth="10" defaultColWidth="12.6640625" defaultRowHeight="15.75" customHeight="1"/>
  <cols>
    <col min="4" max="4" width="16.6640625" customWidth="1"/>
    <col min="6" max="6" width="16.1640625" customWidth="1"/>
  </cols>
  <sheetData>
    <row r="1" spans="1:26" ht="15.75" customHeight="1">
      <c r="A1" s="8" t="s">
        <v>447</v>
      </c>
      <c r="B1" s="18" t="s">
        <v>393</v>
      </c>
      <c r="C1" s="18" t="s">
        <v>394</v>
      </c>
      <c r="D1" s="19" t="s">
        <v>448</v>
      </c>
      <c r="E1" s="18" t="s">
        <v>422</v>
      </c>
      <c r="F1" s="18" t="s">
        <v>449</v>
      </c>
      <c r="G1" s="18" t="s">
        <v>423</v>
      </c>
      <c r="H1" s="18" t="s">
        <v>450</v>
      </c>
      <c r="I1" s="18" t="s">
        <v>396</v>
      </c>
      <c r="J1" s="19" t="s">
        <v>421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B2" s="6" t="s">
        <v>157</v>
      </c>
      <c r="C2" s="6" t="s">
        <v>156</v>
      </c>
      <c r="D2" s="6" t="s">
        <v>156</v>
      </c>
      <c r="E2" s="6" t="s">
        <v>424</v>
      </c>
      <c r="F2" s="6" t="s">
        <v>158</v>
      </c>
      <c r="G2" s="6" t="s">
        <v>164</v>
      </c>
      <c r="H2" s="6" t="s">
        <v>158</v>
      </c>
      <c r="I2" s="9" t="s">
        <v>131</v>
      </c>
      <c r="J2" s="6" t="s">
        <v>157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E3" s="6" t="s">
        <v>425</v>
      </c>
      <c r="G3" s="6" t="s">
        <v>426</v>
      </c>
      <c r="I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E4" s="9" t="s">
        <v>451</v>
      </c>
      <c r="G4" s="9" t="s">
        <v>428</v>
      </c>
      <c r="H4" s="9"/>
      <c r="I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E5" s="6" t="s">
        <v>429</v>
      </c>
      <c r="F5" s="9"/>
      <c r="G5" s="9" t="s">
        <v>430</v>
      </c>
      <c r="H5" s="9"/>
      <c r="I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E6" s="6" t="s">
        <v>431</v>
      </c>
      <c r="F6" s="9"/>
      <c r="G6" s="9" t="s">
        <v>432</v>
      </c>
      <c r="H6" s="9"/>
      <c r="I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E7" s="6" t="s">
        <v>433</v>
      </c>
      <c r="F7" s="9"/>
      <c r="G7" s="9" t="s">
        <v>434</v>
      </c>
      <c r="H7" s="9"/>
      <c r="I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E8" s="6" t="s">
        <v>435</v>
      </c>
      <c r="F8" s="9"/>
      <c r="G8" s="9" t="s">
        <v>169</v>
      </c>
      <c r="H8" s="9"/>
      <c r="I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B9" s="9"/>
      <c r="E9" s="6" t="s">
        <v>436</v>
      </c>
      <c r="F9" s="9"/>
      <c r="G9" s="9"/>
      <c r="H9" s="9"/>
      <c r="I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9"/>
      <c r="B10" s="9"/>
      <c r="C10" s="9"/>
      <c r="E10" s="6" t="s">
        <v>437</v>
      </c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9"/>
      <c r="B11" s="9"/>
      <c r="C11" s="9"/>
      <c r="E11" s="9" t="s">
        <v>438</v>
      </c>
      <c r="F11" s="9"/>
      <c r="H11" s="9"/>
      <c r="I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E12" s="9" t="s">
        <v>439</v>
      </c>
    </row>
    <row r="13" spans="1:26" ht="15.75" customHeight="1">
      <c r="E13" s="9" t="s">
        <v>440</v>
      </c>
    </row>
    <row r="14" spans="1:26" ht="15.75" customHeight="1">
      <c r="E14" s="6" t="s">
        <v>441</v>
      </c>
    </row>
    <row r="15" spans="1:26" ht="15.75" customHeight="1">
      <c r="E15" s="6" t="s">
        <v>442</v>
      </c>
    </row>
    <row r="16" spans="1:26" ht="15.75" customHeight="1">
      <c r="E16" s="6" t="s">
        <v>443</v>
      </c>
    </row>
    <row r="17" spans="5:5" ht="15.75" customHeight="1">
      <c r="E17" s="6" t="s">
        <v>444</v>
      </c>
    </row>
    <row r="18" spans="5:5" ht="15.75" customHeight="1">
      <c r="E18" s="9" t="s">
        <v>445</v>
      </c>
    </row>
    <row r="19" spans="5:5" ht="15.75" customHeight="1">
      <c r="E19" s="9" t="s">
        <v>446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42"/>
  <sheetViews>
    <sheetView workbookViewId="0"/>
  </sheetViews>
  <sheetFormatPr baseColWidth="10" defaultColWidth="12.6640625" defaultRowHeight="15.75" customHeight="1"/>
  <cols>
    <col min="2" max="2" width="13.83203125" customWidth="1"/>
    <col min="3" max="3" width="12.6640625" customWidth="1"/>
  </cols>
  <sheetData>
    <row r="1" spans="1:26" ht="15.75" customHeight="1">
      <c r="A1" s="5" t="s">
        <v>424</v>
      </c>
      <c r="B1" s="1" t="s">
        <v>425</v>
      </c>
      <c r="C1" s="1" t="s">
        <v>427</v>
      </c>
      <c r="D1" s="1" t="s">
        <v>429</v>
      </c>
      <c r="E1" s="1" t="s">
        <v>431</v>
      </c>
      <c r="F1" s="1" t="s">
        <v>433</v>
      </c>
      <c r="G1" s="1" t="s">
        <v>435</v>
      </c>
      <c r="H1" s="1" t="s">
        <v>436</v>
      </c>
      <c r="I1" s="1" t="s">
        <v>437</v>
      </c>
      <c r="J1" s="1" t="s">
        <v>438</v>
      </c>
      <c r="K1" s="1" t="s">
        <v>439</v>
      </c>
      <c r="L1" s="1" t="s">
        <v>440</v>
      </c>
      <c r="M1" s="1" t="s">
        <v>441</v>
      </c>
      <c r="N1" s="1" t="s">
        <v>442</v>
      </c>
      <c r="O1" s="1" t="s">
        <v>443</v>
      </c>
      <c r="P1" s="1" t="s">
        <v>444</v>
      </c>
      <c r="Q1" s="1" t="s">
        <v>445</v>
      </c>
      <c r="R1" s="1" t="s">
        <v>446</v>
      </c>
      <c r="S1" s="5"/>
      <c r="T1" s="8"/>
      <c r="U1" s="8"/>
      <c r="V1" s="5"/>
      <c r="W1" s="8"/>
      <c r="X1" s="8"/>
      <c r="Y1" s="8"/>
      <c r="Z1" s="8"/>
    </row>
    <row r="2" spans="1:26" ht="15.75" customHeight="1">
      <c r="D2" s="6" t="s">
        <v>164</v>
      </c>
      <c r="E2" s="6" t="s">
        <v>164</v>
      </c>
      <c r="F2" s="6" t="s">
        <v>164</v>
      </c>
      <c r="G2" s="6" t="s">
        <v>164</v>
      </c>
      <c r="H2" s="6" t="s">
        <v>164</v>
      </c>
      <c r="L2" s="9" t="s">
        <v>169</v>
      </c>
      <c r="O2" s="6" t="s">
        <v>164</v>
      </c>
      <c r="R2" s="6" t="s">
        <v>164</v>
      </c>
      <c r="T2" s="9"/>
      <c r="U2" s="9"/>
      <c r="W2" s="9"/>
      <c r="X2" s="9"/>
      <c r="Y2" s="9"/>
      <c r="Z2" s="9"/>
    </row>
    <row r="3" spans="1:26" ht="15.75" customHeight="1">
      <c r="D3" s="6" t="s">
        <v>426</v>
      </c>
      <c r="E3" s="6" t="s">
        <v>426</v>
      </c>
      <c r="F3" s="6" t="s">
        <v>426</v>
      </c>
      <c r="G3" s="6" t="s">
        <v>426</v>
      </c>
      <c r="H3" s="6" t="s">
        <v>426</v>
      </c>
      <c r="L3" s="6" t="s">
        <v>164</v>
      </c>
      <c r="O3" s="6" t="s">
        <v>426</v>
      </c>
      <c r="R3" s="6" t="s">
        <v>426</v>
      </c>
      <c r="T3" s="9"/>
      <c r="U3" s="9"/>
      <c r="W3" s="9"/>
      <c r="X3" s="9"/>
      <c r="Y3" s="9"/>
      <c r="Z3" s="9"/>
    </row>
    <row r="4" spans="1:26" ht="15.75" customHeight="1">
      <c r="A4" s="9"/>
      <c r="D4" s="9" t="s">
        <v>428</v>
      </c>
      <c r="E4" s="9" t="s">
        <v>428</v>
      </c>
      <c r="F4" s="9" t="s">
        <v>428</v>
      </c>
      <c r="G4" s="9" t="s">
        <v>430</v>
      </c>
      <c r="H4" s="9" t="s">
        <v>430</v>
      </c>
      <c r="L4" s="6" t="s">
        <v>426</v>
      </c>
      <c r="R4" s="9" t="s">
        <v>432</v>
      </c>
      <c r="T4" s="9"/>
      <c r="U4" s="9"/>
      <c r="W4" s="9"/>
      <c r="X4" s="9"/>
      <c r="Y4" s="9"/>
      <c r="Z4" s="9"/>
    </row>
    <row r="5" spans="1:26" ht="15.75" customHeight="1">
      <c r="D5" s="9" t="s">
        <v>430</v>
      </c>
      <c r="E5" s="9" t="s">
        <v>430</v>
      </c>
      <c r="F5" s="9" t="s">
        <v>430</v>
      </c>
      <c r="G5" s="9" t="s">
        <v>432</v>
      </c>
      <c r="H5" s="9" t="s">
        <v>169</v>
      </c>
      <c r="R5" s="9" t="s">
        <v>434</v>
      </c>
      <c r="T5" s="9"/>
      <c r="U5" s="9"/>
      <c r="W5" s="9"/>
      <c r="X5" s="9"/>
      <c r="Y5" s="9"/>
      <c r="Z5" s="9"/>
    </row>
    <row r="6" spans="1:26" ht="15.75" customHeight="1">
      <c r="D6" s="9" t="s">
        <v>432</v>
      </c>
      <c r="E6" s="9" t="s">
        <v>432</v>
      </c>
      <c r="F6" s="9" t="s">
        <v>434</v>
      </c>
      <c r="G6" s="9" t="s">
        <v>434</v>
      </c>
      <c r="H6" s="9"/>
      <c r="T6" s="9"/>
      <c r="U6" s="9"/>
      <c r="W6" s="9"/>
      <c r="X6" s="9"/>
      <c r="Y6" s="9"/>
      <c r="Z6" s="9"/>
    </row>
    <row r="7" spans="1:26" ht="15.75" customHeight="1">
      <c r="D7" s="9" t="s">
        <v>434</v>
      </c>
      <c r="E7" s="9" t="s">
        <v>434</v>
      </c>
      <c r="F7" s="9" t="s">
        <v>169</v>
      </c>
      <c r="G7" s="9" t="s">
        <v>169</v>
      </c>
      <c r="T7" s="9"/>
      <c r="U7" s="9"/>
      <c r="W7" s="9"/>
      <c r="X7" s="9"/>
      <c r="Y7" s="9"/>
      <c r="Z7" s="9"/>
    </row>
    <row r="8" spans="1:26" ht="15.75" customHeight="1">
      <c r="D8" s="9" t="s">
        <v>169</v>
      </c>
      <c r="E8" s="9" t="s">
        <v>169</v>
      </c>
      <c r="T8" s="9"/>
      <c r="U8" s="9"/>
      <c r="W8" s="9"/>
      <c r="X8" s="9"/>
      <c r="Y8" s="9"/>
      <c r="Z8" s="9"/>
    </row>
    <row r="9" spans="1:26" ht="15.75" customHeight="1">
      <c r="T9" s="9"/>
      <c r="U9" s="9"/>
      <c r="W9" s="9"/>
      <c r="X9" s="9"/>
      <c r="Y9" s="9"/>
      <c r="Z9" s="9"/>
    </row>
    <row r="10" spans="1:26" ht="15.75" customHeight="1">
      <c r="T10" s="9"/>
      <c r="U10" s="9"/>
      <c r="W10" s="9"/>
      <c r="X10" s="9"/>
      <c r="Y10" s="9"/>
      <c r="Z10" s="9"/>
    </row>
    <row r="11" spans="1:26" ht="15.75" customHeight="1">
      <c r="U11" s="9"/>
      <c r="V11" s="9"/>
      <c r="W11" s="9"/>
      <c r="X11" s="9"/>
      <c r="Y11" s="9"/>
      <c r="Z11" s="9"/>
    </row>
    <row r="13" spans="1:26" ht="15.75" customHeight="1">
      <c r="B13" s="9"/>
      <c r="K13" s="3"/>
    </row>
    <row r="14" spans="1:26" ht="15.75" customHeight="1">
      <c r="K14" s="3"/>
      <c r="W14" s="2"/>
    </row>
    <row r="15" spans="1:26" ht="15.75" customHeight="1">
      <c r="K15" s="3"/>
    </row>
    <row r="16" spans="1:26" ht="15.75" customHeight="1">
      <c r="E16" s="9"/>
    </row>
    <row r="31" spans="6:6" ht="15.75" customHeight="1">
      <c r="F31" s="9"/>
    </row>
    <row r="33" spans="4:4" ht="15.75" customHeight="1">
      <c r="D33" s="9"/>
    </row>
    <row r="34" spans="4:4" ht="15.75" customHeight="1">
      <c r="D34" s="9"/>
    </row>
    <row r="35" spans="4:4" ht="15.75" customHeight="1">
      <c r="D35" s="9"/>
    </row>
    <row r="41" spans="4:4" ht="15.75" customHeight="1">
      <c r="D41" s="9"/>
    </row>
    <row r="42" spans="4:4" ht="15.75" customHeight="1">
      <c r="D4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42"/>
  <sheetViews>
    <sheetView workbookViewId="0"/>
  </sheetViews>
  <sheetFormatPr baseColWidth="10" defaultColWidth="12.6640625" defaultRowHeight="15.75" customHeight="1"/>
  <cols>
    <col min="2" max="2" width="13.83203125" customWidth="1"/>
    <col min="3" max="3" width="12.6640625" customWidth="1"/>
  </cols>
  <sheetData>
    <row r="1" spans="1:26" ht="15.75" customHeight="1">
      <c r="A1" s="5" t="s">
        <v>424</v>
      </c>
      <c r="B1" s="1" t="s">
        <v>425</v>
      </c>
      <c r="C1" s="1" t="s">
        <v>427</v>
      </c>
      <c r="D1" s="1" t="s">
        <v>429</v>
      </c>
      <c r="E1" s="1" t="s">
        <v>431</v>
      </c>
      <c r="F1" s="1" t="s">
        <v>433</v>
      </c>
      <c r="G1" s="1" t="s">
        <v>435</v>
      </c>
      <c r="H1" s="1" t="s">
        <v>436</v>
      </c>
      <c r="I1" s="1" t="s">
        <v>437</v>
      </c>
      <c r="J1" s="1" t="s">
        <v>438</v>
      </c>
      <c r="K1" s="1" t="s">
        <v>439</v>
      </c>
      <c r="L1" s="1" t="s">
        <v>440</v>
      </c>
      <c r="M1" s="1" t="s">
        <v>441</v>
      </c>
      <c r="N1" s="1" t="s">
        <v>442</v>
      </c>
      <c r="O1" s="1" t="s">
        <v>443</v>
      </c>
      <c r="P1" s="1" t="s">
        <v>444</v>
      </c>
      <c r="Q1" s="1" t="s">
        <v>445</v>
      </c>
      <c r="R1" s="1" t="s">
        <v>446</v>
      </c>
      <c r="S1" s="5"/>
      <c r="T1" s="8"/>
      <c r="U1" s="8"/>
      <c r="V1" s="5"/>
      <c r="W1" s="8"/>
      <c r="X1" s="8"/>
      <c r="Y1" s="8"/>
      <c r="Z1" s="8"/>
    </row>
    <row r="2" spans="1:26" ht="15.75" customHeight="1">
      <c r="A2" s="6" t="s">
        <v>452</v>
      </c>
      <c r="D2" s="6" t="s">
        <v>132</v>
      </c>
      <c r="E2" s="6" t="s">
        <v>135</v>
      </c>
      <c r="F2" s="6" t="s">
        <v>138</v>
      </c>
      <c r="G2" s="6" t="s">
        <v>134</v>
      </c>
      <c r="H2" s="6" t="s">
        <v>133</v>
      </c>
      <c r="I2" s="6" t="s">
        <v>133</v>
      </c>
      <c r="J2" s="6" t="s">
        <v>453</v>
      </c>
      <c r="Q2" s="6" t="s">
        <v>454</v>
      </c>
      <c r="R2" s="6" t="s">
        <v>452</v>
      </c>
      <c r="T2" s="9"/>
      <c r="U2" s="9"/>
      <c r="W2" s="9"/>
      <c r="X2" s="9"/>
      <c r="Y2" s="9"/>
      <c r="Z2" s="9"/>
    </row>
    <row r="3" spans="1:26" ht="15.75" customHeight="1">
      <c r="A3" s="6" t="s">
        <v>453</v>
      </c>
      <c r="E3" s="6" t="s">
        <v>132</v>
      </c>
      <c r="J3" s="6" t="s">
        <v>455</v>
      </c>
      <c r="R3" s="6" t="s">
        <v>453</v>
      </c>
      <c r="T3" s="9"/>
      <c r="U3" s="9"/>
      <c r="W3" s="9"/>
      <c r="X3" s="9"/>
      <c r="Y3" s="9"/>
      <c r="Z3" s="9"/>
    </row>
    <row r="4" spans="1:26" ht="15.75" customHeight="1">
      <c r="A4" s="6" t="s">
        <v>456</v>
      </c>
      <c r="R4" s="6" t="s">
        <v>456</v>
      </c>
      <c r="T4" s="9"/>
      <c r="U4" s="9"/>
      <c r="W4" s="9"/>
      <c r="X4" s="9"/>
      <c r="Y4" s="9"/>
      <c r="Z4" s="9"/>
    </row>
    <row r="5" spans="1:26" ht="15.75" customHeight="1">
      <c r="A5" s="6" t="s">
        <v>457</v>
      </c>
      <c r="B5" s="9"/>
      <c r="K5" s="3"/>
      <c r="R5" s="6" t="s">
        <v>457</v>
      </c>
      <c r="T5" s="9"/>
      <c r="U5" s="9"/>
      <c r="W5" s="9"/>
      <c r="X5" s="9"/>
      <c r="Y5" s="9"/>
      <c r="Z5" s="9"/>
    </row>
    <row r="6" spans="1:26" ht="15.75" customHeight="1">
      <c r="K6" s="3"/>
      <c r="T6" s="9"/>
      <c r="U6" s="9"/>
      <c r="W6" s="9"/>
      <c r="X6" s="9"/>
      <c r="Y6" s="9"/>
      <c r="Z6" s="9"/>
    </row>
    <row r="7" spans="1:26" ht="15.75" customHeight="1">
      <c r="K7" s="3"/>
      <c r="T7" s="9"/>
      <c r="U7" s="9"/>
      <c r="W7" s="9"/>
      <c r="X7" s="9"/>
      <c r="Y7" s="9"/>
      <c r="Z7" s="9"/>
    </row>
    <row r="8" spans="1:26" ht="15.75" customHeight="1">
      <c r="D8" s="9"/>
      <c r="E8" s="9"/>
      <c r="T8" s="9"/>
      <c r="U8" s="9"/>
      <c r="W8" s="9"/>
      <c r="X8" s="9"/>
      <c r="Y8" s="9"/>
      <c r="Z8" s="9"/>
    </row>
    <row r="9" spans="1:26" ht="15.75" customHeight="1">
      <c r="T9" s="9"/>
      <c r="U9" s="9"/>
      <c r="W9" s="9"/>
      <c r="X9" s="9"/>
      <c r="Y9" s="9"/>
      <c r="Z9" s="9"/>
    </row>
    <row r="10" spans="1:26" ht="15.75" customHeight="1">
      <c r="T10" s="9"/>
      <c r="U10" s="9"/>
      <c r="W10" s="9"/>
      <c r="X10" s="9"/>
      <c r="Y10" s="9"/>
      <c r="Z10" s="9"/>
    </row>
    <row r="11" spans="1:26" ht="15.75" customHeight="1">
      <c r="U11" s="9"/>
      <c r="V11" s="9"/>
      <c r="W11" s="9"/>
      <c r="X11" s="9"/>
      <c r="Y11" s="9"/>
      <c r="Z11" s="9"/>
    </row>
    <row r="14" spans="1:26" ht="15.75" customHeight="1">
      <c r="W14" s="2"/>
    </row>
    <row r="16" spans="1:26" ht="15.75" customHeight="1">
      <c r="E16" s="9"/>
    </row>
    <row r="31" spans="6:6" ht="15.75" customHeight="1">
      <c r="F31" s="9"/>
    </row>
    <row r="33" spans="4:4" ht="15.75" customHeight="1">
      <c r="D33" s="9"/>
    </row>
    <row r="34" spans="4:4" ht="15.75" customHeight="1">
      <c r="D34" s="9"/>
    </row>
    <row r="35" spans="4:4" ht="15.75" customHeight="1">
      <c r="D35" s="9"/>
    </row>
    <row r="41" spans="4:4" ht="15.75" customHeight="1">
      <c r="D41" s="9"/>
    </row>
    <row r="42" spans="4:4" ht="15.75" customHeight="1">
      <c r="D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Synonym</vt:lpstr>
      <vt:lpstr>new intent</vt:lpstr>
      <vt:lpstr>chú thích</vt:lpstr>
      <vt:lpstr>entity type</vt:lpstr>
      <vt:lpstr>Tra cứu thời tiết</vt:lpstr>
      <vt:lpstr>Tra cứu lịch</vt:lpstr>
      <vt:lpstr>Đặt lịch</vt:lpstr>
      <vt:lpstr>mapping calendar (event_partici</vt:lpstr>
      <vt:lpstr>mapping calendar (event_locatio</vt:lpstr>
      <vt:lpstr>Bật nhạc</vt:lpstr>
      <vt:lpstr>Tra công thức nấu ăn</vt:lpstr>
      <vt:lpstr>Gọi taxi</vt:lpstr>
      <vt:lpstr>Đặt vé</vt:lpstr>
      <vt:lpstr>Gợi ý phim</vt:lpstr>
      <vt:lpstr>đặt đồ ăn</vt:lpstr>
      <vt:lpstr>tra cứu đường đi</vt:lpstr>
      <vt:lpstr>gợi ý địa điểm</vt:lpstr>
      <vt:lpstr>ocassion</vt:lpstr>
      <vt:lpstr>Xóa lịch</vt:lpstr>
      <vt:lpstr>Liên hệ</vt:lpstr>
      <vt:lpstr>Hỏi thông tin</vt:lpstr>
      <vt:lpstr>entity_type</vt:lpstr>
      <vt:lpstr>type (premium, …)</vt:lpstr>
      <vt:lpstr>transport_type</vt:lpstr>
      <vt:lpstr>payment_method</vt:lpstr>
      <vt:lpstr>method</vt:lpstr>
      <vt:lpstr>weather_descriptor</vt:lpstr>
      <vt:lpstr>meal</vt:lpstr>
      <vt:lpstr>genre</vt:lpstr>
      <vt:lpstr>condition</vt:lpstr>
      <vt:lpstr>activity</vt:lpstr>
      <vt:lpstr>business_type</vt:lpstr>
      <vt:lpstr>entity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Vu</cp:lastModifiedBy>
  <dcterms:created xsi:type="dcterms:W3CDTF">2023-11-26T13:59:47Z</dcterms:created>
  <dcterms:modified xsi:type="dcterms:W3CDTF">2023-11-27T08:04:00Z</dcterms:modified>
</cp:coreProperties>
</file>